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WIDAE\Downloads\BOB\NL\"/>
    </mc:Choice>
  </mc:AlternateContent>
  <xr:revisionPtr revIDLastSave="0" documentId="13_ncr:1_{BE464A36-C04A-4919-B3C4-D3AB19E5990F}" xr6:coauthVersionLast="47" xr6:coauthVersionMax="47" xr10:uidLastSave="{00000000-0000-0000-0000-000000000000}"/>
  <bookViews>
    <workbookView xWindow="-120" yWindow="-120" windowWidth="29040" windowHeight="15840" tabRatio="469" activeTab="4" xr2:uid="{5AC9B438-DF3B-49E6-AE63-9A9155F7AD89}"/>
  </bookViews>
  <sheets>
    <sheet name="Instructions" sheetId="53" r:id="rId1"/>
    <sheet name="Anweisungen" sheetId="55" r:id="rId2"/>
    <sheet name="Prise en Main" sheetId="36" r:id="rId3"/>
    <sheet name="Handleiding" sheetId="54" r:id="rId4"/>
    <sheet name="Dasboard" sheetId="2" r:id="rId5"/>
    <sheet name="RIK_PARAMS" sheetId="52" state="veryHidden" r:id="rId6"/>
  </sheets>
  <definedNames>
    <definedName name="HTML_CodePage" hidden="1">1252</definedName>
    <definedName name="HTML_Control" localSheetId="1" hidden="1">{"'Soldes de Gestion'!$C$10:$F$30"}</definedName>
    <definedName name="HTML_Control" localSheetId="3" hidden="1">{"'Soldes de Gestion'!$C$10:$F$30"}</definedName>
    <definedName name="HTML_Control" localSheetId="0" hidden="1">{"'Soldes de Gestion'!$C$10:$F$30"}</definedName>
    <definedName name="HTML_Control" localSheetId="2" hidden="1">{"'Soldes de Gestion'!$C$10:$F$30"}</definedName>
    <definedName name="HTML_Control" hidden="1">{"'Soldes de Gestion'!$C$10:$F$30"}</definedName>
    <definedName name="HTML_Description" hidden="1">""</definedName>
    <definedName name="HTML_Email" hidden="1">""</definedName>
    <definedName name="HTML_Header" hidden="1">"Les chiffres significatifs"</definedName>
    <definedName name="HTML_LastUpdate" hidden="1">"17/12/98"</definedName>
    <definedName name="HTML_LineAfter" hidden="1">FALSE</definedName>
    <definedName name="HTML_LineBefore" hidden="1">FALSE</definedName>
    <definedName name="HTML_Name" hidden="1">"Synex System France"</definedName>
    <definedName name="HTML_OBDlg2" hidden="1">TRUE</definedName>
    <definedName name="HTML_OBDlg4" hidden="1">TRUE</definedName>
    <definedName name="HTML_OS" hidden="1">0</definedName>
    <definedName name="HTML_PathFile" hidden="1">"C:\Mes Documents\Web\site\monHTML.htm"</definedName>
    <definedName name="HTML_Title" hidden="1">"Les chiffres du mois de Janvier"</definedName>
    <definedName name="k" localSheetId="1">#REF!</definedName>
    <definedName name="k" localSheetId="4">Dasboard!$K$14</definedName>
    <definedName name="k" localSheetId="3">#REF!</definedName>
    <definedName name="k" localSheetId="0">#REF!</definedName>
    <definedName name="k" localSheetId="2">#REF!</definedName>
    <definedName name="k">#REF!</definedName>
    <definedName name="_xlnm.Print_Area" localSheetId="4">Dasboard!$F$3:$U$25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2" l="1"/>
  <c r="A17" i="2"/>
  <c r="A5" i="2" l="1"/>
  <c r="C1" i="2" l="1"/>
  <c r="A18" i="2"/>
  <c r="F12" i="2" s="1"/>
  <c r="A22" i="2"/>
  <c r="Q12" i="2" s="1"/>
  <c r="A20" i="2"/>
  <c r="M12" i="2" s="1"/>
  <c r="A19" i="2"/>
  <c r="F19" i="2" s="1"/>
  <c r="O25" i="2"/>
  <c r="M19" i="2"/>
  <c r="Y11" i="2"/>
  <c r="Y10" i="2"/>
  <c r="Y9" i="2"/>
  <c r="Y8" i="2"/>
  <c r="A7" i="2"/>
  <c r="A6" i="2"/>
  <c r="Y12" i="2"/>
  <c r="F17" i="2"/>
  <c r="U16" i="2"/>
  <c r="J24" i="2"/>
  <c r="M23" i="2"/>
  <c r="M16" i="2"/>
  <c r="F15" i="2"/>
  <c r="H22" i="2"/>
  <c r="K7" i="2"/>
  <c r="H5" i="2"/>
  <c r="S16" i="2"/>
  <c r="Q16" i="2"/>
  <c r="AD11" i="2" l="1"/>
  <c r="AE11" i="2" s="1"/>
  <c r="Q19" i="2"/>
  <c r="F8" i="2"/>
  <c r="H10" i="2"/>
  <c r="K22" i="2"/>
  <c r="K14" i="2"/>
  <c r="J14" i="2"/>
  <c r="AD8" i="2"/>
  <c r="AE8" i="2" s="1"/>
  <c r="AD9" i="2"/>
  <c r="AE9" i="2" s="1"/>
  <c r="O17" i="2"/>
  <c r="O24" i="2"/>
  <c r="AD10" i="2"/>
  <c r="AE10" i="2" s="1"/>
  <c r="F5" i="2"/>
  <c r="M5" i="2"/>
  <c r="O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Tarle, Anthony</author>
  </authors>
  <commentList>
    <comment ref="Y12" authorId="0" shapeId="0" xr:uid="{EC22CF59-4221-42AA-9999-E42BFBA97105}">
      <text>
        <r>
          <rPr>
            <b/>
            <sz val="9"/>
            <color indexed="81"/>
            <rFont val="Tahoma"/>
            <family val="2"/>
          </rPr>
          <t>Assistant Graphique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<sst xmlns="http://schemas.openxmlformats.org/spreadsheetml/2006/main" count="70" uniqueCount="58">
  <si>
    <t>N-1</t>
  </si>
  <si>
    <t>Marge</t>
  </si>
  <si>
    <t>EBIT</t>
  </si>
  <si>
    <t>1..12</t>
  </si>
  <si>
    <t>70*</t>
  </si>
  <si>
    <t>60*</t>
  </si>
  <si>
    <t>617*,618*,62*</t>
  </si>
  <si>
    <t>60*,70*</t>
  </si>
  <si>
    <t>6*,&lt;&gt;63*,7*</t>
  </si>
  <si>
    <t>Resultat</t>
  </si>
  <si>
    <t>6*,7*</t>
  </si>
  <si>
    <t xml:space="preserve">FRSPORT   - DEMO SPORT SA/NV                                  </t>
  </si>
  <si>
    <t>Années</t>
  </si>
  <si>
    <t>Comptes</t>
  </si>
  <si>
    <t>Année N</t>
  </si>
  <si>
    <t>Année N-1</t>
  </si>
  <si>
    <t>Graphe</t>
  </si>
  <si>
    <t>Ach. March.</t>
  </si>
  <si>
    <t>Découvrez Sage BI Reporting</t>
  </si>
  <si>
    <t>Sage BI Reporting s’adapte à vos demandes pour vos tableaux de bord récurrents ou vos analyses ponctuelles.</t>
  </si>
  <si>
    <t xml:space="preserve">Les analyses, effectuées instantanément peuvent ensuite être réactualisées, justifiées et présentées selon différentes vues. </t>
  </si>
  <si>
    <t>Ouvrez la session dans le menu Sage BI Reporting</t>
  </si>
  <si>
    <t>a</t>
  </si>
  <si>
    <t>Modification des critères de sélection, éventuellement la langue</t>
  </si>
  <si>
    <t>b</t>
  </si>
  <si>
    <t>Actualisation des différentes feuilles</t>
  </si>
  <si>
    <t>c</t>
  </si>
  <si>
    <t>Analyse du résultat</t>
  </si>
  <si>
    <t>{_x000D_
  "Name": "CacheManager_Dashboard Finance",_x000D_
  "Column": 2,_x000D_
  "Length": 3,_x000D_
  "IsEncrypted": false_x000D_
}</t>
  </si>
  <si>
    <t>{_x000D_
  "Formulas": {_x000D_
    "=RIK_AC(\"INF02__;INF02@E=1,S=1031,G=0,T=0,P=0,C=*-1:@R=A,S=1000,V={0}:R=B,S=1044,V={1}:R=C,S=1022,V={2}:R=D,S=1023,V={3}:R=E,S=1001|1,V=64*:R=F,S=1012|3,V=&lt;&gt;Situation:\";$B$1;$J$1;$R$2;$R$1)": 1,_x000D_
    "=RIK_AC(\"INF02__;INF02@E=1,S=1031,G=0,T=0,P=0:@R=A,S=1000,V={0}:R=B,S=1044,V={1}:R=C,S=1022,V={2}:R=D,S=1023,V={3}:R=E,S=1001|1,V=60*,70*:R=F,S=1012|3,V=&lt;&gt;Situation:\";$B$1;$J$1;$P$1;$R$1)": 2,_x000D_
    "=RIK_AC(\"INF02__;INF02@E=1,S=1031,G=0,T=0,P=0,C=*-1:@R=A,S=1000,V={0}:R=B,S=1044,V={1}:R=C,S=1022,V={2}:R=D,S=1023,V={3}:R=E,S=1001|1,V=64*:R=F,S=1012|3,V=&lt;&gt;Situation:\";$B$1;$J$1;$P$1;$R$1)": 3,_x000D_
    "=RIK_AC(\"INF02__;INF02@E=1,S=1031,G=0,T=0,P=0:@R=A,S=1000,V={0}:R=B,S=1044,V={1}:R=C,S=1023,V={2}:R=D,S=1001|1,V=707..70799999999999,7097..70979999999999,7..70399999999999,709..70939999999999,704..70699999999999,708..708999999999\"&amp;\"99,7094..70969999999999,7098..70989999999999:R=E,S=1022,V={3}:R=F,S=1012|3,V=&lt;&gt;Situation:\";$B$1;$J$1;$R$1;$P$1)": 4,_x000D_
    "=RIK_AC(\"INF02__;INF02@E=1,S=1031,G=0,T=0,P=0:@R=A,S=1000,V={0}:R=B,S=1044,V={1}:R=C,S=1022,V={2}:R=D,S=1023,V={3}:R=E,S=1001|1,V=6*,&lt;&gt;(63*),7*:R=F,S=1012|3,V=&lt;&gt;Situation:\";$B$1;$J$1;$P$1;$R$1)": 5,_x000D_
    "=RIK_AC(\"INF02__;INF02@E=1,S=1031,G=0,T=0,P=0:@R=A,S=1000,V={0}:R=B,S=1044,V={1}:R=C,S=1023,V={2}:R=D,S=1001|1,V=707..70799999999999,7097..70979999999999,7..70399999999999,709..70939999999999,704..70699999999999,708..708999999999\"&amp;\"99,7094..70969999999999,7098..70989999999999:R=E,S=1022,V={3}:R=F,S=1012|3,V=&lt;&gt;Situation:\";$B$1;$J$1;$R$1;$R$2)": 6,_x000D_
    "=RIK_AC(\"INF02__;INF02@E=1,S=1031,G=0,T=0,P=0:@R=A,S=1000,V={0}:R=B,S=1044,V={1}:R=C,S=1022,V={2}:R=D,S=1023,V={3}:R=E,S=1001|1,V=6*,7*:R=F,S=1012|3,V=&lt;&gt;Situation:\";$B$1;$J$1;$P$1;$R$1)": 7,_x000D_
    "=RIK_AC(\"INF02__;INF02@E=1,S=1031,G=0,T=0,P=0,C=*-1:@R=A,S=1000,V={0}:R=B,S=1044,V={1}:R=C,S=1022,V={2}:R=D,S=1023,V={3}:R=E,S=1001|1,V=60*:R=F,S=1012|3,V=&lt;&gt;Situation:\";$B$1;$J$1;$P$1;$R$1)": 8,_x000D_
    "=RIK_AC(\"INF02__;INF02@E=1,S=1031,G=0,T=0,P=0,C=*-1:@R=A,S=1000,V={0}:R=B,S=1044,V={1}:R=C,S=1022,V={2}:R=D,S=1023,V={3}:R=E,S=1001|1,V=60*:\";$B$1;$J$1;$R$2;$R$1)": 9,_x000D_
    "=RIK_AC(\"00005__;00004@E=1,S=2026,G=0,T=0,P=0,C=*-1:@R=A,S=2001,V={0}:R=B,S=2014,V={1}:R=C,S=2002,V=704*:R=D,S=2013,V={2}:\";$B$1;$R$1;$P$1)": 10,_x000D_
    "=RIK_AC(\"00005__;00004@E=1,S=2026,G=0,T=0,P=0:@R=A,S=2001,V={0}:R=B,S=2014,V={1}:R=C,S=2002,V=704*:R=D,S=2013,V={2}:\";$B$1;$R$1;$P$1)": 11,_x000D_
    "=RIK_AC(\"00005__;00004@E=1,S=2026,G=0,T=0,P=0,C=*-1:@R=A,S=2001,V={0}:R=B,S=2014,V={1}:R=C,S=2002,V=704000    :R=D,S=2013,V={2}:\";$B$1;$R$1;$P$1)": 12,_x000D_
    "=RIK_AC(\"00005__;00004@E=1,S=2026,G=0,T=0,P=0:@R=A,S=2001,V={0}:R=B,S=2014,V={1}:R=C,S=2002,V=704*:R=D,S=2013,V={2}:\";$B$1;$R$1;$R$2)": 13,_x000D_
    "=RIK_AC(\"00005__;00004@E=1,S=2026,G=0,T=0,P=0:@R=A,S=2001,V={0}:R=B,S=2013,V={1}:R=C,S=2014,V={2}:R=D,S=2002,V=604*:\";$B$1;$P$1;$R$1)": 14,_x000D_
    "=RIK_AC(\"00005__;00004@E=1,S=2026,G=0,T=0,P=0,C=*-1:@R=A,S=2001,V={0}:R=B,S=2014,V={1}:R=C,S=2002,V=70*:R=D,S=2013,V={2}:\";$B$1;$R$1;$P$1)": 15,_x000D_
    "=RIK_AC(\"00005__;00004@E=1,S=2026,G=0,T=0,P=0:@R=A,S=2001,V={0}:R=B,S=2014,V={1}:R=C,S=2002,V=70*:R=D,S=2013,V={2}:\";$B$1;$R$1;$R$2)": 16,_x000D_
    "=RIK_AC(\"00005__;00004@E=1,S=2026,G=0,T=0,P=0,C=*-1:@R=A,S=2001,V={0}:R=B,S=2014,V={1}:R=C,S=2002,V=70*:R=D,S=2013,V={2}:\";$B$1;$R$1;$R$2)": 17,_x000D_
    "=RIK_AC(\"00005__;00004@E=1,S=2026,G=0,T=0,P=0:@R=A,S=2001,V={0}:R=B,S=2013,V={1}:R=C,S=2014,V={2}:R=D,S=2002,V=604*:\";$B$1;$R$2;$R$1)": 18,_x000D_
    "=RIK_AC(\"00005__;00004@E=1,S=2026,G=0,T=0,P=0:@R=A,S=2001,V={0}:R=B,S=2013,V={1}:R=C,S=2014,V={2}:R=D,S=2002,V=617*,618*,62*:\";$B$1;$P$1;$R$1)": 19,_x000D_
    "=RIK_AC(\"00005__;00004@E=1,S=2026,G=0,T=0,P=0:@R=A,S=2001,V={0}:R=B,S=2013,V={1}:R=C,S=2014,V={2}:R=D,S=2002,V=617*,618*,62*:\";$B$1;$R$2;$R$1)": 20,_x000D_
    "=RIK_AC(\"00005__;00004@E=1,S=2026,G=0,T=0,P=0:@R=A,S=2001,V={0}:R=B,S=2013,V={1}:R=C,S=2014,V={2}:R=D,S=2002,V=60*,70*:\";$B$1;$P$1;$R$1)": 21,_x000D_
    "=RIK_AC(\"00005__;00004@E=1,S=2026,G=0,T=0,P=0,C=*-1:@R=A,S=2001,V={0}:R=B,S=2013,V={1}:R=C,S=2014,V={2}:R=D,S=2002,V=60*,70*:\";$B$1;$P$1;$R$1)": 22,_x000D_
    "=RIK_AC(\"00005__;00004@E=1,S=2026,G=0,T=0,P=0:@R=A,S=2001,V={0}:R=B,S=2013,V={1}:R=C,S=2014,V={2}:R=D,S=2002,V=60*:\";$B$1;$P$1;$R$1)": 23,_x000D_
    "=RIK_AC(\"00005__;00004@E=1,S=2026,G=0,T=0,P=0:@R=A,S=2001,V={0}:R=B,S=2013,V={1}:R=C,S=2014,V={2}:R=D,S=2002,V=60*:\";$B$1;$R$2;$R$1)": 24,_x000D_
    "=RIK_AC(\"00005__;00004@E=1,S=2026,G=0,T=0,P=0,C=*-1:@R=A,S=2001,V={0}:R=B,S=2013,V={1}:R=C,S=2014,V={2}:R=D,S=2002,V=6*,&lt;&gt;63*,7*:\";$B$1;$P$1;$R$1)": 25,_x000D_
    "=RIK_AC(\"00005__;00004@E=1,S=2026,G=0,T=0,P=0,C=*-1:@R=A,S=2001,V={0}:R=B,S=2013,V={1}:R=C,S=2014,V={2}:R=D,S=2002,V=6*,7*:\";$B$1;$P$1;$R$1)": 26,_x000D_
    "=RIK_AC(\"INF15__;INF04@E=1,S=401,G=0,T=0,P=0:@R=A,S=102,V={0}:R=B,S=103,V={1}:R=C,S=203,V={2}:R=D,S=202,V={3}:\";$B$1;$T$5;$R$1;$R$2)": 27,_x000D_
    "=RIK_AC(\"INF15__;INF04@E=1,S=401,G=0,T=0,P=0:@R=A,S=102,V={0}:R=B,S=103,V={1}:R=C,S=203,V={2}:R=D,S=202,V={3}:\";$B$1;$T$5;$R$1;$P$1)": 28,_x000D_
    "=RIK_AC(\"INF15__;INF04@E=1,S=401,G=0,T=0,P=0:@R=A,S=102,V=Grand-Duc sa                            :R=B,S=103,V={0}:R=C,S=203,V={1}:R=D,S=202,V={2}:\";$T$5;$R$1;$P$1)": 29,_x000D_
    "=RIK_AC(\"INF15__;INF04@E=1,S=401,G=0,T=0,P=0:@R=A,S=102,V={0}:R=B,S=103,V={1}:R=C,S=203,V={2}:R=D,S=202,V={3}:\";$B$1;$T$6;$R$1;$P$1)": 30,_x000D_
    "=RIK_AC(\"INF15__;INF04@E=1,S=401,G=0,T=0,P=0:@R=A,S=102,V={0}:R=B,S=103,V={1}:R=C,S=203,V={2}:R=D,S=202,V={3}:\";$B$1;$T$6;$R$1;$R$2)": 31,_x000D_
    "=RIK_AC(\"INF15__;INF04@E=1,S=401,G=0,T=0,P=0,C=*-1:@R=A,S=102,V={0}:R=B,S=103,V={1}:R=C,S=203,V={2}:R=D,S=202,V={3}:\";$B$1;$T$5;$R$1;$P$1)": 32,_x000D_
    "=RIK_AC(\"INF15__;INF04@E=1,S=401,G=0,T=0,P=0,C=*-1:@R=A,S=102,V={0}:R=B,S=103,V={1}:R=C,S=203,V={2}:R=D,S=202,V={3}:\";$B$1;$T$5;$R$1;$R$2)": 33,_x000D_
    "=RIK_AC(\"INF15__;INF04@E=1,S=401,G=0,T=0,P=0,C=*-1:@R=A,S=102,V={0}:R=B,S=103,V={1}:R=C,S=203,V={2}:R=D,S=202,V={3}:\";$B$1;$T$7;$R$1;$R$2)": 34,_x000D_
    "=RIK_AC(\"INF15__;INF04@E=1,S=401,G=0,T=0,P=0,C=*-1:@R=A,S=102,V={0}:R=B,S=103,V={1}:R=C,S=203,V={2}:R=D,S=202,V={3}:\";$B$1;$T$8;$R$1;$P$1)": 35,_x000D_
    "=RIK_AC(\"INF15__;INF04@E=1,S=401,G=0,T=0,P=0:@R=A,S=102,V={0}:R=B,S=103,V={1}:R=C,S=203,V={2}:R=D,S=202,V={3}:\";$B$1;$T$7;$R$1;$P$1)": 36,_x000D_
    "=RIK_AC(\"INF15__;INF04@E=1,S=401,G=0,T=0,P=0:@R=A,S=102,V={0}:R=B,S=103,V={1}:R=C,S=203,V={2}:R=D,S=202,V={3}:\";$B$1;$T$7;$R$1;$R$2)": 37,_x000D_
    "=RIK_AC(\"INF15__;INF04@E=1,S=401,G=0,T=0,P=0,C=*-1:@R=A,S=102,V={0}:R=B,S=103,V={1}:R=C,S=203,V={2}:R=D,S=202,V={3}:\";$C$1;$U$5;$S$1;$Q$1)": 38,_x000D_
    "=RIK_AC(\"INF15__;INF04@E=1,S=401,G=0,T=0,P=0:@R=A,S=102,V={0}:R=B,S=103,V={1}:R=C,S=203,V={2}:R=D,S=202,V={3}:\";$C$1;$U$7;$S$1;$Q$1)": 39,_x000D_
    "=RIK_AC(\"INF15__;INF04@E=1,S=401,G=0,T=0,P=0,C=*-1:@R=A,S=102,V={0}:R=B,S=103,V={1}:R=C,S=203,V={2}:R=D,S=202,V={3}:\";$C$1;$U$8;$S$1;$Q$1)": 40,_x000D_
    "=RIK_AC(\"INF15__;INF04@E=1,S=401,G=0,T=0,P=0:@R=A,S=102,V={0}:R=B,S=103,V={1}:R=C,S=203,V={2}:R=D,S=202,V={3}:\";$C$1;$U$6;$S$1;$Q$1)": 41,_x000D_
    "=RIK_AC(\"INF15__;INF04@E=1,S=401,G=0,T=0,P=0:@R=A,S=102,V={0}:R=B,S=103,V={1}:R=C,S=203,V={2}:R=D,S=202,V={3}:\";$C$1;$U$6;$S$1;$S$2)": 42,_x000D_
    "=RIK_AC(\"INF15__;INF04@E=1,S=401,G=0,T=0,P=0:@R=A,S=102,V={0}:R=B,S=103,V={1}:R=C,S=203,V={2}:R=D,S=202,V={3}:\";$C$1;$U$7;$S$1;$S$2)": 43,_x000D_
    "=RIK_AC(\"INF15__;INF04@E=1,S=401,G=0,T=0,P=0,C=*-1:@R=A,S=102,V={0}:R=B,S=103,V={1}:R=C,S=203,V={2}:R=D,S=202,V={3}:\";$D$1;$V$5;$T$1;$R$1)": 44,_x000D_
    "=RIK_AC(\"INF15__;INF04@E=1,S=401,G=0,T=0,P=0:@R=A,S=102,V={0}:R=B,S=103,V={1}:R=C,S=203,V={2}:R=D,S=202,V={3}:\";$D$1;$V$7;$T$1;$R$1)": 45,_x000D_
    "=RIK_AC(\"INF15__;INF04@E=1,S=401,G=0,T=0,P=0,C=*-1:@R=A,S=102,V={0}:R=B,S=103,V={1}:R=C,S=203,V={2}:R=D,S=202,V={3}:\";$D$1;$V$8;$T$1;$R$1)": 46,_x000D_
    "=RIK_AC(\"INF15__;INF04@E=1,S=401,G=0,T=0,P=0:@R=A,S=102,V={0}:R=B,S=103,V={1}:R=C,S=203,V={2}:R=D,S=202,V={3}:\";$D$1;$V$6;$T$1;$R$1)": 47,_x000D_
    "=RIK_AC(\"INF15__;INF04@E=1,S=401,G=0,T=0,P=0:@R=A,S=102,V={0}:R=B,S=103,V={1}:R=C,S=203,V={2}:R=D,S=202,V={3}:\";$D$1;$V$6;$T$1;$T$2)": 48,_x000D_
    "=RIK_AC(\"INF15__;INF04@E=1,S=401,G=0,T=0,P=0:@R=A,S=102,V={0}:R=B,S=103,V={1}:R=C,S=203,V={2}:R=D,S=202,V={3}:\";$D$1;$V$7;$T$1;$T$2)": 49,_x000D_
    "=RIK_AC(\"INF15__;INF04@E=1,S=401,G=0,T=0,P=0,C=*-1:@R=A,S=102,V={0}:R=B,S=103,V={1}:R=C,S=203,V={2}:R=D,S=202,V={3}:\";$E$1;$W$5;$U$1;$S$1)": 50,_x000D_
    "=RIK_AC(\"INF15__;INF04@E=1,S=401,G=0,T=0,P=0:@R=A,S=102,V={0}:R=B,S=103,V={1}:R=C,S=203,V={2}:R=D,S=202,V={3}:\";$E$1;$W$7;$U$1;$S$1)": 51,_x000D_
    "=RIK_AC(\"INF15__;INF04@E=1,S=401,G=0,T=0,P=0,C=*-1:@R=A,S=102,V={0}:R=B,S=103,V={1}:R=C,S=203,V={2}:R=D,S=202,V={3}:\";$E$1;$W$8;$U$1;$S$1)": 52,_x000D_
    "=RIK_AC(\"INF15__;INF04@E=1,S=401,G=0,T=0,P=0:@R=A,S=102,V={0}:R=B,S=103,V={1}:R=C,S=203,V={2}:R=D,S=202,V={3}:\";$E$1;$W$6;$U$1;$S$1)": 53,_x000D_
    "=RIK_AC(\"INF15__;INF04@E=1,S=401,G=0,T=0,P=0:@R=A,S=102,V={0}:R=B,S=103,V={1}:R=C,S=203,V={2}:R=D,S=202,V={3}:\";$E$1;$W$6;$U$1;$U$2)": 54,_x000D_
    "=RIK_AC(\"INF15__;INF04@E=1,S=401,G=0,T=0,P=0:@R=A,S=102,V={0}:R=B,S=103,V={1}:R=C,S=203,V={2}:R=D,S=202,V={3}:\";$E$1;$W$7;$U$1;$U$2)": 55,_x000D_
    "=RIK_AC(\"INF15__;INF04@E=1,S=401,G=0,T=0,P=0,C=*-1:@R=A,S=102,V={0}:R=B,S=103,V={1}:R=C,S=203,V={2}:R=D,S=202,V={3}:\";$E$1;$B$7;$U$1;$S$1)": 56,_x000D_
    "=RIK_AC(\"INF15__;INF04@E=1,S=401,G=0,T=0,P=0:@R=A,S=102,V={0}:R=B,S=103,V={1}:R=C,S=203,V={2}:R=D,S=202,V={3}:\";$E$1;$B$9;$U$1;$S$1)": 57,_x000D_
    "=RIK_AC(\"INF15__;INF04@E=1,S=401,G=0,T=0,P=0,C=*-1:@R=A,S=102,V={0}:R=B,S=103,V={1}:R=C,S=203,V={2}:R=D,S=202,V={3}:\";$E$1;$B$10;$U$1;$S$1)": 58,_x000D_
    "=RIK_AC(\"INF15__;INF04@E=1,S=401,G=0,T=0,P=0:@R=A,S=102,V={0}:R=B,S=103,V={1}:R=C,S=203,V={2}:R=D,S=202,V={3}:\";$E$1;$B$8;$U$1;$S$1)": 59,_x000D_
    "=RIK_AC(\"INF15__;INF04@E=1,S=401,G=0,T=0,P=0:@R=A,S=102,V={0}:R=B,S=103,V={1}:R=C,S=203,V={2}:R=D,S=202,V={3}:\";$E$1;$B$8;$U$1;$U$2)": 60,_x000D_
    "=RIK_AC(\"INF15__;INF04@E=1,S=401,G=0,T=0,P=0:@R=A,S=102,V={0}:R=B,S=103,V={1}:R=C,S=203,V={2}:R=D,S=202,V={3}:\";$E$1;$B$9;$U$1;$U$2)": 61,_x000D_
    "=RIK_AC(\"INF15__;INF04@E=1,S=401,G=0,T=0,P=0,C=*-1:@R=A,S=102,V={0}:R=B,S=103,V={1}:R=C,S=203,V={2}:R=D,S=202,V={3}:\";$E$1;$B$8;$U$1;$S$1)": 62,_x000D_
    "=RIK_AC(\"INF15__;INF04@E=1,S=401,G=0,T=0,P=0:@R=A,S=102,V={0}:R=B,S=103,V={1}:R=C,S=203,V={2}:R=D,S=202,V={3}:\";$E$1;$B$10;$U$1;$S$1)": 63,_x000D_
    "=RIK_AC(\"INF15__;INF04@E=1,S=401,G=0,T=0,P=0,C=*-1:@R=A,S=102,V={0}:R=B,S=103,V={1}:R=C,S=203,V={2}:R=D,S=202,V={3}:\";$E$1;$B$11;$U$1;$S$1)": 64,_x000D_
    "=RIK_AC(\"INF15__;INF04@E=1,S=401,G=0,T=0,P=0:@R=A,S=102,V={0}:R=B,S=103,V={1}:R=C,S=203,V={2}:R=D,S=202,V={3}:\";$E$1;$B$9;$U$1;$U$3)": 65,_x000D_
    "=RIK_AC(\"INF15__;INF04@E=1,S=401,G=0,T=0,P=0:@R=A,S=102,V={0}:R=B,S=103,V={1}:R=C,S=203,V={2}:R=D,S=202,V={3}:\";$E$1;$B$10;$U$1;$U$3)": 66,_x000D_
    "=RIK_AC(\"INF15__;INF04@E=1,S=401,G=0,T=0,P=0,C=*-1:@R=A,S=102,V={0}:R=B,S=103,V={1}:R=C,S=203,V={2}:R=D,S=202,V={3}:\";$E$1;$B$9;$U$1;$S$1)": 67,_x000D_
    "=RIK_AC(\"INF15__;INF04@E=1,S=401,G=0,T=0,P=0:@R=A,S=102,V={0}:R=B,S=103,V={1}:R=C,S=203,V={2}:R=D,S=202,V={3}:\";$E$1;$B$11;$U$1;$S$1)": 68,_x000D_
    "=RIK_AC(\"INF15__;INF04@E=1,S=401,G=0,T=0,P=0,C=*-1:@R=A,S=102,V={0}:R=B,S=103,V={1}:R=C,S=203,V={2}:R=D,S=202,V={3}:\";$E$1;$B$12;$U$1;$S$1)": 69,_x000D_
    "=RIK_AC(\"INF15__;INF04@E=1,S=401,G=0,T=0,P=0:@R=A,S=102,V={0}:R=B,S=103,V={1}:R=C,S=203,V={2}:R=D,S=202,V={3}:\";$E$1;$B$10;$U$1;$U$4)": 70,_x000D_
    "=RIK_AC(\"INF15__;INF04@E=1,S=401,G=0,T=0,P=0:@R=A,S=102,V={0}:R=B,S=103,V={1}:R=C,S=203,V={2}:R=D,S=202,V={3}:\";$E$1;$B$11;$U$1;$U$4)": 71,_x000D_
    "=RIK_AC(\"INF15__;INF04@E=1,S=401,G=0,T=0,P=0,C=*-1:@R=A,S=102,V={0}:R=B,S=103,V={1}:R=C,S=203,V={2}:R=D,S=202,V={3}:\";$F$1;$B$8;$U$1;$S$1)": 72,_x000D_
    "=RIK_AC(\"INF15__;INF04@E=1,S=401,G=0,T=0,P=0,C=*-1:@R=A,S=102,V={0}:R=B,S=103,V={1}:R=C,S=203,V={2}:R=D,S=202,V={3}:\";$F$1;$B$8;$F$3;$F$2)": 73,_x000D_
    "=RIK_AC(\"INF15__;INF04@E=1,S=401,G=0,T=0,P=0,C=*-1:@R=A,S=102,V={0}:R=D,S=202,V={1}:R=E,S=202,V={2}:R=C,S=203,V={3}:R=B,S=103,V={4}:\";$F$1;$W$1;$F$2;$F$3;$B$8)": 74,_x000D_
    "=RIK_AC(\"INF15__;INF04@E=1,S=3,G=0,T=0,P=0:@R=A,S=102,V={0}:R=B,S=202,V={1}:R=C,S=202,V={2}:R=D,S=203,V={3}:R=E,S=103,V={4}:\";$F$1;$W$1;$F$2;$F$3;$B$8)": 75,_x000D_
    "=RIK_AC(\"INF15__;INF04@E=1,S=3,G=0,T=0,P=0,C=*-1:@R=A,S=102,V={0}:R=B,S=202,V={1}:R=C,S=202,V={2}:R=D,S=203,V={3}:R=E,S=103,V={4}:\";$F$1;$W$1;$F$2;$F$3;$B$8)": 76,_x000D_
    "=RIK_AC(\"INF15__;INF04@E=1,S=3,G=0,T=0,P=0,C=*-1:@R=A,S=102,V={0}:R=B,S=202,V={1}:R=D,S=203,V={2}:R=F,S=103,V={3}:R=C,S=202,V={4}:R=E,S=103,V={5}:\";$F$1;$W$1;$F$3;$W$2;$F$2;$B$8)": 77,_x000D_
    "=RIK_AC(\"INF15__;INF04@E=1,S=3,G=0,T=0,P=0,C=*-1:@R=A,S=102,V={0}:R=B,S=202,V={1}:R=D,S=203,V={2}:R=F,S=103,V={3}:R=C,S=202,V={4}:R=E,S=103,V={5}:\";$F$1;$W$3;$F$3;$W$4;$F$2;$B$8)": 78,_x000D_
    "=RIK_AC(\"INF15__;INF04@E=1,S=3,G=0,T=0,P=0,C=*-1:@R=A,S=102,V={0}:R=B,S=202,V={1}:R=D,S=203,V={2}:R=F,S=103,V={3}:R=C,S=202,V={4}:R=E,S=103,V={5}:\";$F$1;$W$3;$F$3;$W$4;$W$2;$B$8)": 79,_x000D_
    "=RIK_AC(\"INF15__;INF04@E=1,S=3,G=0,T=0,P=0,C=*-1:@R=A,S=102,V={0}:R=B,S=202,V={1}:R=D,S=203,V={2}:R=F,S=103,V={3}:R=C,S=202,V={4}:R=E,S=103,V={5}:\";$F$1;$W$3;$F$3;$W$4;$W$1;$B$8)": 80,_x000D_
    "=RIK_AC(\"INF15__;INF04@E=1,S=3,G=0,T=0,P=0,C=*-1:@R=A,S=102,V={0}:R=B,S=202,V={1}:R=C,S=203,V={2}:R=D,S=103,V={3}:R=E,S=202,V={4}:R=F,S=103,V={5}:\";$F$1;$W$3;$F$3;$W$4;$W1;$B$8)": 81,_x000D_
    "=RIK_AC(\"INF15__;INF04@E=1,S=3,G=0,T=0,P=0,C=*-1:@R=A,S=102,V={0}:R=B,S=202,V={1}:R=C,S=203,V={2}:R=D,S=103,V={3}:R=E,S=202,V={4}:R=F,S=103,V={5}:\";$F$1;$W$3;$F$3;$W$4;$W2;$B$8)": 82,_x000D_
    "=RIK_AC(\"INF15__;INF04@E=1,S=3,G=0,T=0,P=0,C=*-1:@R=A,S=102,V={0}:R=B,S=202,V={1}:R=C,S=203,V={2}:R=D,S=103,V={3}:R=E,S=202,V={4}:R=F,S=103,V={5}:\";$F$1;$W$3;$F$3;$W$4;$W1;$B$9)": 83,_x000D_
    "=RIK_AC(\"INF15__;INF04@E=1,S=3,G=0,T=0,P=0:@R=A,S=102,V={0}:R=B,S=202,V={1}:R=C,S=203,V={2}:R=D,S=103,V={3}:R=E,S=202,V={4}:R=F,S=103,V={5}:\";$F$1;$W$3;$F$3;$W$4;$W1;$B$9)": 84,_x000D_
    "=RIK_AC(\"INF15__;INF04@E=1,S=3,G=0,T=0,P=0:@R=A,S=102,V={0}:R=B,S=202,V={1}:R=C,S=203,V={2}:R=D,S=103,V={3}:R=E,S=202,V={4}:R=F,S=103,V={5}:\";$F$1;$W$3;$F$3;$W$4;$W2;$B$9)": 85,_x000D_
    "=RIK_AC(\"INF15__;INF04@E=1,S=3,G=0,T=0,P=0,C=*-1:@R=A,S=102,V={0}:R=B,S=202,V={1}:R=C,S=203,V={2}:R=D,S=103,V={3}:R=E,S=202,V={4}:R=F,S=103,V={5}:\";$F$1;$W$3;$F$3;$W$4;$W1;$B$10)": 86,_x000D_
    "=RIK_AC(\"INF15__;INF04@E=1,S=3,G=0,T=0,P=0:@R=A,S=102,V={0}:R=B,S=202,V={1}:R=C,S=203,V={2}:R=D,S=103,V={3}:R=E,S=202,V={4}:R=F,S=103,V={5}:\";$F$1;$W$3;$F$3;$W$4;$W1;$B$10)": 87,_x000D_
    "=RIK_AC(\"INF15__;INF04@E=1,S=3,G=0,T=0,P=0:@R=A,S=102,V={0}:R=B,S=202,V={1}:R=C,S=203,V={2}:R=D,S=103,V={3}:R=E,S=202,V={4}:R=F,S=103,V={5}:\";$F$1;$W$3;$F$3;$W$4;$W2;$B$10)": 88,_x000D_
    "=RIK_AC(\"INF15__;INF04@E=1,S=3,G=0,T=0,P=0:@R=A,S=102,V={0}:R=B,S=202,V={1}:R=C,S=203,V={2}:R=D,S=103,V={3}:R=E,S=202,V={4}:R=F,S=103,V={5}:\";$G$1;$X$3;$G$3;$X$4;$X2;$B$10)": 89,_x000D_
    "=RIK_AC(\"INF15__;INF04@E=1,S=3,G=0,T=0,P=0:@R=A,S=102,V={0}:R=B,S=202,V={1}:R=C,S=203,V={2}:R=D,S=103,V={3}:R=E,S=202,V={4}:R=F,S=103,V={5}:\";$G$1;$X$3;$G$3;$X$4;$X1;$B$10)": 90,_x000D_
    "=RIK_AC(\"INF15__;INF04@E=1,S=3,G=0,T=0,P=0:@R=A,S=102,V={0}:R=B,S=202,V={1}:R=C,S=203,V={2}:R=D,S=103,V={3}:R=E,S=202,V={4}:R=F,S=103,V={5}:\";$G$1;$X$3;$G$3;$X$4;$X2;$B$9)": 91,_x000D_
    "=RIK_AC(\"INF15__;INF04@E=1,S=3,G=0,T=0,P=0:@R=A,S=102,V={0}:R=B,S=202,V={1}:R=C,S=203,V={2}:R=D,S=103,V={3}:R=E,S=202,V={4}:R=F,S=103,V={5}:\";$G$1;$X$3;$G$3;$X$4;$X1;$B$9)": 92,_x000D_
    "=RIK_AC(\"INF15__;INF04@E=1,S=3,G=0,T=0,P=0,C=*-1:@R=A,S=102,V={0}:R=B,S=202,V={1}:R=C,S=203,V={2}:R=D,S=103,V={3}:R=E,S=202,V={4}:R=F,S=103,V={5}:\";$G$1;$X$3;$G$3;$X$4;$X2;$B$8)": 93,_x000D_
    "=RIK_AC(\"INF15__;INF04@E=1,S=3,G=0,T=0,P=0,C=*-1:@R=A,S=102,V={0}:R=B,S=202,V={1}:R=C,S=203,V={2}:R=D,S=103,V={3}:R=E,S=202,V={4}:R=F,S=103,V={5}:\";$G$1;$X$3;$G$3;$X$4;$X1;$B$8)": 94,_x000D_
    "=RIK_AC(\"INF15__;INF04@E=1,S=3,G=0,T=0,P=0:@R=A,S=102,V={0}:R=B,S=202,V={1}:R=C,S=203,V={2}:R=D,S=103,V={3}:R=E,S=202,V={4}:R=F,S=103,V={5}:\";$G$1;$X$3;$G$3;$X$4;$X1;$B$11)": 95,_x000D_
    "=RIK_AC(\"INF15__;INF04@E=1,S=3,G=0,T=0,P=0,C=*-1:@R=A,S=102,V={0}:R=B,S=202,V={1}:R=C,S=203,V={2}:R=D,S=103,V={3}:R=E,S=202,V={4}:R=F,S=103,V={5}:\";$G$1;$X$3;$G$3;$X$4;$X1;$B$11)": 96,_x000D_
    "=RIK_AC(\"INF15__;INF04@E=1,S=3,G=0,T=0,P=0,C=*-1:@R=A,S=102,V={0}:R=B,S=202,V={1}:R=C,S=203,V={2}:R=D,S=103,V={3}:R=E,S=202,V={4}:R=F,S=103,V={5}:\";$G$1;$X$3;$G$3;$X$4;$X1;$B$12)": 97,_x000D_
    "=RIK_AC(\"INF15__;INF04@E=1,S=3,G=0,T=0,P=0,C=*-1:@R=A,S=102,V={0}:R=B,S=202,V={1}:R=C,S=203,V={2}:R=D,S=103,V={3}:R=E,S=202,V={4}:R=F,S=103,V={5}:\";$G$1;$X$3;$G$3;$X$4;$X1;$B$13)": 98,_x000D_
    "=RIK_AC(\"INF15__;INF04@E=1,S=3,G=0,T=0,P=0:@R=A,S=102,V={0}:R=B,S=202,V={1}:R=C,S=203,V={2}:R=D,S=103,V={3}:R=E,S=202,V={4}:R=F,S=103,V={5}:\";$C$5;$Y$10;$C$7;$Y$11;$Y8;$D$18)": 99,_x000D_
    "=RIK_AC(\"INF15__;INF04@E=1,S=3,G=0,T=0,P=0,C=*-1:@R=A,S=102,V={0}:R=B,S=202,V={1}:R=C,S=203,V={2}:R=D,S=103,V={3}:R=E,S=202,V={4}:R=F,S=103,V={5}:\";$C$5;$Y$10;$C$7;$Y$11;$Y9;$D$17)": 100,_x000D_
    "=RIK_AC(\"INF15__;INF04@E=1,S=3,G=0,T=0,P=0,C=*-1:@R=A,S=102,V={0}:R=B,S=202,V={1}:R=C,S=203,V={2}:R=D,S=103,V={3}:R=E,S=202,V={4}:R=F,S=103,V={5}:\";$C$5;$Y$10;$C$7;$Y$11;$Y8;$D$20)": 101,_x000D_
    "=RIK_AC(\"INF15__;INF04@E=1,S=3,G=0,T=0,P=0,C=*-1:@R=A,S=102,V={0}:R=B,S=202,V={1}:R=C,S=203,V={2}:R=D,S=103,V={3}:R=E,S=202,V={4}:R=F,S=103,V={5}:\";$C$5;$Y$10;$C$7;$Y$11;$Y8;$D$17)": 102,_x000D_
    "=RIK_AC(\"INF15__;INF04@E=1,S=3,G=0,T=0,P=0:@R=A,S=102,V={0}:R=B,S=202,V={1}:R=C,S=203,V={2}:R=D,S=103,V={3}:R=E,S=202,V={4}:R=F,S=103,V={5}:\";$C$5;$Y$10;$C$7;$Y$11;$Y9;$D$19)": 103,_x000D_
    "=RIK_AC(\"INF15__;INF04@E=1,S=3,G=0,T=0,P=0:@R=A,S=102,V={0}:R=B,S=202,V={1}:R=C,S=203,V={2}:R=D,S=103,V={3}:R=E,S=202,V={4}:R=F,S=103,V={5}:\";$C$5;$Y$10;$C$7;$Y$11;$Y8;$D$19)": 104,_x000D_
    "=RIK_AC(\"INF15__;INF04@E=1,S=3,G=0,T=0,P=0,C=*-1:@R=A,S=102,V={0}:R=B,S=202,V={1}:R=C,S=203,V={2}:R=D,S=103,V={3}:R=E,S=202,V={4}:R=F,S=103,V={5}:\";$C$5;$Y$10;$C$7;$Y$11;$Y8;$D$21)": 105,_x000D_
    "=RIK_AC(\"INF15__;INF04@E=1,S=3,G=0,T=0,P=0,C=*-1:@R=A,S=102,V={0}:R=B,S=202,V={1}:R=C,S=203,V={2}:R=D,S=103,V={3}:R=E,S=202,V={4}:R=F,S=103,V={5}:\";$C$5;$Y$10;$C$7;$Y$11;$Y8;$D$22)": 106,_x000D_
    "=RIK_AC(\"INF15__;INF04@E=1,S=3,G=0,T=0,P=0:@R=A,S=102,V={0}:R=B,S=202,V={1}:R=C,S=203,V={2}:R=D,S=103,V={3}:R=E,S=202,V={4}:R=F,S=103,V={5}:\";$C$5;$Y$10;$C$7;$Y$11;$Y9;$D$18)": 107_x000D_
  },_x000D_
  "ItemPool": {_x000D_
    "Items": {_x000D_
      "1": {_x000D_
        "$type": "Inside.Core.Formula.Definition.DefinitionAC, Inside.Core.Formula",_x000D_
        "ID": 1,_x000D_
        "Results": [_x000D_
          [_x000D_
            0.0_x000D_
          ]_x000D_
        ],_x000D_
        "Statistics": {_x000D_
          "CreationDate": "2024-12-10T10:42:19.870412+01:00",_x000D_
          "LastRefreshDate": "2020-10-28T14:59:44.8151725+01:00",_x000D_
          "TotalRefreshCount": 3,_x000D_
          "CustomInfo": {}_x000D_
        }_x000D_
      },_x000D_
      "2": {_x000D_
        "$type": "Inside.Core.Formula.Definition.DefinitionAC, Inside.Core.Formula",_x000D_
        "ID": 2,_x000D_
        "Results": [_x000D_
          [_x000D_
            0.0_x000D_
          ]_x000D_
        ],_x000D_
        "Statistics": {_x000D_
          "CreationDate": "2024-12-10T10:42:19.9195499+01:00",_x000D_
          "LastRefreshDate": "2020-10-28T14:59:44.8792328+01:00",_x000D_
          "TotalRefreshCount": 3,_x000D_
          "CustomInfo": {}_x000D_
        }_x000D_
      },_x000D_
      "3": {_x000D_
        "$type": "Inside.Core.Formula.Definition.DefinitionAC, Inside.Core.Formula",_x000D_
        "ID": 3,_x000D_
        "Results": [_x000D_
          [_x000D_
            0.0_x000D_
          ]_x000D_
        ],_x000D_
        "Statistics": {_x000D_
          "CreationDate": "2024-12-10T10:42:19.9205443+01:00",_x000D_
          "LastRefreshDate": "2020-10-28T14:59:44.8952097+01:00",_x000D_
          "TotalRefreshCount": 3,_x000D_
          "CustomInfo": {}_x000D_
        }_x000D_
      },_x000D_
      "4": {_x000D_
        "$type": "Inside.Core.Formula.Definition.DefinitionAC, Inside.Core.Formula",_x000D_
        "ID": 4,_x000D_
        "Results": [_x000D_
          [_x000D_
            0.0_x000D_
          ]_x000D_
        ],_x000D_
        "Statistics": {_x000D_
          "CreationDate": "2024-12-10T10:42:19.9205443+01:00",_x000D_
          "LastRefreshDate": "2020-02-17T14:36:28.2965736+01:00",_x000D_
          "TotalRefreshCount": 1,_x000D_
          "CustomInfo": {}_x000D_
        }_x000D_
      },_x000D_
      "5": {_x000D_
        "$type": "Inside.Core.Formula.Definition.DefinitionAC, Inside.Core.Formula",_x000D_
        "ID": 5,_x000D_
        "Results": [_x000D_
          [_x000D_
            0.0_x000D_
          ]_x000D_
        ],_x000D_
        "Statistics": {_x000D_
          "CreationDate": "2024-12-10T10:42:19.9205443+01:00",_x000D_
          "LastRefreshDate": "2020-10-28T14:59:44.9122092+01:00",_x000D_
          "TotalRefreshCount": 3,_x000D_
          "CustomInfo": {}_x000D_
        }_x000D_
      },_x000D_
      "6": {_x000D_
        "$type": "Inside.Core.Formula.Definition.DefinitionAC, Inside.Core.Formula",_x000D_
        "ID": 6,_x000D_
        "Results": [_x000D_
          [_x000D_
            0.0_x000D_
          ]_x000D_
        ],_x000D_
        "Statistics": {_x000D_
          "CreationDate": "2024-12-10T10:42:19.9205443+01:00",_x000D_
          "LastRefreshDate": "2020-02-17T14:36:28.3155216+01:00",_x000D_
          "TotalRefreshCount": 1,_x000D_
          "CustomInfo": {}_x000D_
        }_x000D_
      },_x000D_
      "7": {_x000D_
        "$type": "Inside.Core.Formula.Definition.DefinitionAC, Inside.Core.Formula",_x000D_
        "ID": 7,_x000D_
        "Results": [_x000D_
          [_x000D_
            0.0_x000D_
          ]_x000D_
        ],_x000D_
        "Statistics": {_x000D_
          "CreationDate": "2024-12-10T10:42:19.9205443+01:00",_x000D_
          "LastRefreshDate": "2020-10-28T14:59:44.8332028+01:00",_x000D_
          "TotalRefreshCount": 3,_x000D_
          "CustomInfo": {}_x000D_
        }_x000D_
      },_x000D_
      "8": {_x000D_
        "$type": "Inside.Core.Formula.Definition.DefinitionAC, Inside.Core.Formula",_x000D_
        "ID": 8,_x000D_
        "Results": [_x000D_
          [_x000D_
            0.0_x000D_
          ]_x000D_
        ],_x000D_
        "Statistics": {_x000D_
          "CreationDate": "2024-12-10T10:42:19.9205443+01:00",_x000D_
          "LastRefreshDate": "2020-10-28T14:59:44.8502276+01:00",_x000D_
          "TotalRefreshCount": 3,_x000D_
          "CustomInfo": {}_x000D_
        }_x000D_
      },_x000D_
      "9": {_x000D_
        "$type": "Inside.Core.Formula.Definition.DefinitionAC, Inside.Core.Formula",_x000D_
        "ID": 9,_x000D_
        "Results": [_x000D_
          [_x000D_
            0.0_x000D_
          ]_x000D_
        ],_x000D_
        "Statistics": {_x000D_
          "CreationDate": "2024-12-10T10:42:19.9205443+01:00",_x000D_
          "LastRefreshDate": "2020-10-28T15:18:42.6043734+01:00",_x000D_
          "TotalRefreshCount": 4,_x000D_
          "CustomInfo": {}_x000D_
        }_x000D_
      },_x000D_
      "10": {_x000D_
        "$type": "Inside.Core.Formula.Definition.DefinitionAC, Inside.Core.Formula",_x000D_
        "ID": 10,_x000D_
        "Results": [_x000D_
          [_x000D_
            0.0_x000D_
          ]_x000D_
        ],_x000D_
        "Statistics": {_x000D_
          "CreationDate": "2024-12-10T10:42:19.9205443+01:00",_x000D_
          "LastRefreshDate": "2020-10-28T15:00:10.9218079+01:00",_x000D_
          "TotalRefreshCount": 5,_x000D_
          "CustomInfo": {}_x000D_
        }_x000D_
      },_x000D_
      "11": {_x000D_
        "$type": "Inside.Core.Formula.Definition.DefinitionAC, Inside.Core.Formula",_x000D_
        "ID": 11,_x000D_
        "Results": [_x000D_
          [_x000D_
            0.0_x000D_
          ]_x000D_
        ],_x000D_
        "Statistics": {_x000D_
          "CreationDate": "2024-12-10T10:42:19.9205443+01:00",_x000D_
          "LastRefreshDate": "2020-10-28T14:59:44.7931716+01:00",_x000D_
          "TotalRefreshCount": 3,_x000D_
          "CustomInfo": {}_x000D_
        }_x000D_
      },_x000D_
      "12": {_x000D_
        "$type": "Inside.Core.Formula.Definition.DefinitionAC, Inside.Core.Formula",_x000D_
        "ID": 12,_x000D_
        "Results": [_x000D_
          [_x000D_
            0.0_x000D_
          ]_x000D_
        ],_x000D_
        "Statistics": {_x000D_
          "CreationDate": "2024-12-10T10:42:19.9205443+01:00",_x000D_
          "LastRefreshDate": "2020-10-28T15:00:03.7442456+01:00",_x000D_
          "TotalRefreshCount": 1,_x000D_
          "CustomInfo": {}_x000D_
        }_x000D_
      },_x000D_
      "13": {_x000D_
        "$type": "Inside.Core.Formula.Definition.DefinitionAC, Inside.Core.Formula",_x000D_
        "ID": 13,_x000D_
        "Results": [_x000D_
          [_x000D_
            0.0_x000D_
          ]_x000D_
        ],_x000D_
        "Statistics": {_x000D_
          "CreationDate": "2024-12-10T10:42:19.9205443+01:00",_x000D_
          "LastRefreshDate": "2020-10-28T15:00:23.2033506+01:00",_x000D_
          "TotalRefreshCount": 1,_x000D_
          "CustomInfo": {}_x000D_
        }_x000D_
      },_x000D_
      "14": {_x000D_
        "$type": "Inside.Core.Formula.Definition.DefinitionAC, Inside.Core.Formula",_x000D_
        "ID": 14,_x000D_
        "Results": [_x000D_
          [_x000D_
            591900.0_x000D_
          ]_x000D_
        ],_x000D_
        "Statistics": {_x000D_
          "CreationDate": "2024-12-10T10:42:19.9205443+01:00",_x000D_
          "LastRefreshDate": "2020-10-28T15:36:46.0478177+01:00",_x000D_
          "TotalRefreshCount": 4,_x000D_
          "CustomInfo": {}_x000D_
        }_x000D_
      },_x000D_
      "15": {_x000D_
        "$type": "Inside.Core.Formula.Definition.DefinitionAC, Inside.Core.Formula",_x000D_
        "ID": 15,_x000D_
        "Results": [_x000D_
          [_x000D_
            740951.59999999986_x000D_
          ]_x000D_
        ],_x000D_
        "Statistics": {_x000D_
          "CreationDate": "2024-12-10T10:42:19.9205443+01:00",_x000D_
          "LastRefreshDate": "2020-10-28T15:51:42.943459+01:00",_x000D_
          "TotalRefreshCount": 2,_x000D_
          "CustomInfo": {}_x000D_
        }_x000D_
      },_x000D_
      "16": {_x000D_
        "$type": "Inside.Core.Formula.Definition.DefinitionAC, Inside.Core.Formula",_x000D_
        "ID": 16,_x000D_
        "Results": [_x000D_
          [_x000D_
            -1233765.7800000003_x000D_
          ]_x000D_
        ],_x000D_
        "Statistics": {_x000D_
          "CreationDate": "2024-12-10T10:42:19.9205443+01:00",_x000D_
          "LastRefreshDate": "2020-10-28T15:08:03.9041066+01:00",_x000D_
          "TotalRefreshCount": 1,_x000D_
          "CustomInfo": {}_x000D_
        }_x000D_
      },_x000D_
      "17": {_x000D_
        "$type": "Inside.Core.Formula.Definition.DefinitionAC, Inside.Core.Formula",_x000D_
        "ID": 17,_x000D_
        "Results": [_x000D_
          [_x000D_
            551152.0_x000D_
          ]_x000D_
        ],_x000D_
        "Statistics": {_x000D_
          "CreationDate": "2024-12-10T10:42:19.9205443+01:00",_x000D_
          "LastRefreshDate": "2020-10-28T15:51:42.9294588+01:00",_x000D_
          "TotalRefreshCount": 2,_x000D_
          "CustomInfo": {}_x000D_
        }_x000D_
      },_x000D_
      "18": {_x000D_
        "$type": "Inside.Core.Formula.Definition.DefinitionAC, Inside.Core.Formula",_x000D_
        "ID": 18,_x000D_
        "Results": [_x000D_
          [_x000D_
            506700.0_x000D_
          ]_x000D_
        ],_x000D_
        "Statistics": {_x000D_
          "CreationDate": "2024-12-10T10:42:19.9205443+01:00",_x000D_
          "LastRefreshDate": "2020-10-28T15:32:08.1269196+01:00",_x000D_
          "TotalRefreshCount": 2,_x000D_
          "CustomInfo": {}_x000D_
        }_x000D_
      },_x000D_
      "19": {_x000D_
        "$type": "Inside.Core.Formula.Definition.DefinitionAC, Inside.Core.Formula",_x000D_
        "ID": 19,_x000D_
        "Results": [_x000D_
          [_x000D_
            158066.6200000002_x000D_
          ]_x000D_
        ],_x000D_
        "Statistics": {_x000D_
          "CreationDate": "2024-12-10T10:42:19.9205443+01:00",_x000D_
          "LastRefreshDate": "2020-10-28T15:51:42.9134986+01:00",_x000D_
          "TotalRefreshCount": 2,_x000D_
          "CustomInfo": {}_x000D_
        }_x000D_
      },_x000D_
      "20": {_x000D_
        "$type": "Inside.Core.Formula.Definition.DefinitionAC, Inside.Core.Formula",_x000D_
        "ID": 20,_x000D_
        "Results": [_x000D_
          [_x000D_
            128893.51999999997_x000D_
          ]_x000D_
        ],_x000D_
        "Statistics": {_x000D_
          "CreationDate": "2024-12-10T10:42:19.9205443+01:00",_x000D_
          "LastRefreshDate": "2020-10-28T15:51:42.8954906+01:00",_x000D_
          "TotalRefreshCount": 2,_x000D_
          "CustomInfo": {}_x000D_
        }_x000D_
      },_x000D_
      "21": {_x000D_
        "$type": "Inside.Core.Formula.Definition.DefinitionAC, Inside.Core.Formula",_x000D_
        "ID": 21,_x000D_
        "Results": [_x000D_
          [_x000D_
            -1096099.0400000005_x000D_
          ]_x000D_
        ],_x000D_
        "Statistics": {_x000D_
          "CreationDate": "2024-12-10T10:42:19.9205443+01:00",_x000D_
          "LastRefreshDate": "2020-10-28T15:37:01.2522878+01:00",_x000D_
          "TotalRefreshCount": 1,_x000D_
          "CustomInfo": {}_x000D_
        }_x000D_
      },_x000D_
      "22": {_x000D_
        "$type": "Inside.Core.Formula.Definition.DefinitionAC, Inside.Core.Formula",_x000D_
        "ID": 22,_x000D_
        "Results": [_x000D_
          [_x000D_
            418311.14000000007_x000D_
          ]_x000D_
        ],_x000D_
        "Statistics": {_x000D_
          "CreationDate": "2024-12-10T10:42:19.9205443+01:00",_x000D_
          "LastRefreshDate": "2020-10-28T15:51:42.877416+01:00",_x000D_
          "TotalRefreshCount": 3,_x000D_
          "CustomInfo": {}_x000D_
        }_x000D_
      },_x000D_
      "23": {_x000D_
        "$type": "Inside.Core.Formula.Definition.DefinitionAC, Inside.Core.Formula",_x000D_
        "ID": 23,_x000D_
        "Results": [_x000D_
          [_x000D_
            322640.45999999996_x000D_
          ]_x000D_
        ],_x000D_
        "Statistics": {_x000D_
          "CreationDate": "2024-12-10T10:42:19.9205443+01:00",_x000D_
          "LastRefreshDate": "2020-10-28T15:51:42.8574459+01:00",_x000D_
          "TotalRefreshCount": 2,_x000D_
          "CustomInfo": {}_x000D_
        }_x000D_
      },_x000D_
      "24": {_x000D_
        "$type": "Inside.Core.Formula.Definition.DefinitionAC, Inside.Core.Formula",_x000D_
        "ID": 24,_x000D_
        "Results": [_x000D_
          [_x000D_
            408818.88_x000D_
          ]_x000D_
        ],_x000D_
        "Statistics": {_x000D_
          "CreationDate": "2024-12-10T10:42:19.9205443+01:00",_x000D_
          "LastRefreshDate": "2020-10-28T15:51:42.8404179+01:00",_x000D_
          "TotalRefreshCount": 2,_x000D_
          "CustomInfo": {}_x000D_
        }_x000D_
      },_x000D_
      "25": {_x000D_
        "$type": "Inside.Core.Formula.Definition.DefinitionAC, Inside.Core.Formula",_x000D_
        "ID": 25,_x000D_
        "Results": [_x000D_
          [_x000D_
            -389956.35999999981_x000D_
          ]_x000D_
        ],_x000D_
        "Statistics": {_x000D_
          "CreationDate": "2024-12-10T10:42:19.9205443+01:00",_x000D_
          "LastRefreshDate": "2021-01-29T11:31:05.1770674+01:00",_x000D_
          "TotalRefreshCount": 4,_x000D_
          "CustomInfo": {}_x000D_
        }_x000D_
      },_x000D_
      "26": {_x000D_
        "$type": "Inside.Core.Formula.Definition.DefinitionAC, Inside.Core.Formula",_x000D_
        "ID": 26,_x000D_
        "Results": [_x000D_
          [_x000D_
            209577.41000000056_x000D_
          ]_x000D_
        ],_x000D_
        "Statistics": {_x000D_
          "CreationDate": "2024-12-10T10:42:19.9205443+01:00",_x000D_
          "LastRefreshDate": "2020-10-28T15:51:42.8014587+01:00",_x000D_
          "TotalRefreshCount": 2,_x000D_
          "CustomInfo": {}_x000D_
        }_x000D_
      },_x000D_
      "27": {_x000D_
        "$type": "Inside.Core.Formula.Definition.DefinitionAC, Inside.Core.Formula",_x000D_
        "ID": 27,_x000D_
        "Results": [_x000D_
          [_x000D_
            -24316.04_x000D_
          ]_x000D_
        ],_x000D_
        "Statistics": {_x000D_
          "CreationDate": "2024-12-10T10:42:19.9205443+01:00",_x000D_
          "LastRefreshDate": "2021-01-29T11:20:55.7383742+01:00",_x000D_
          "TotalRefreshCount": 7,_x000D_
          "CustomInfo": {}_x000D_
        }_x000D_
      },_x000D_
      "28": {_x000D_
        "$type": "Inside.Core.Formula.Definition.DefinitionAC, Inside.Core.Formula",_x000D_
        "ID": 28,_x000D_
        "Results": [_x000D_
          [_x000D_
            -2146.48_x000D_
          ]_x000D_
        ],_x000D_
        "Statistics": {_x000D_
          "CreationDate": "2024-12-10T10:42:19.9205443+01:00",_x000D_
          "LastRefreshDate": "2021-01-29T11:20:18.3917803+01:00",_x000D_
          "TotalRefreshCount": 4,_x000D_
          "CustomInfo": {}_x000D_
        }_x000D_
      },_x000D_
      "29": {_x000D_
        "$type": "Inside.Core.Formula.Definition.DefinitionAC, Inside.Core.Formula",_x000D_
        "ID": 29,_x000D_
        "Results": [_x000D_
          [_x000D_
            -2146.48_x000D_
          ]_x000D_
        ],_x000D_
        "Statistics": {_x000D_
          "CreationDate": "2024-12-10T10:42:19.9205443+01:00",_x000D_
          "LastRefreshDate": "2021-01-29T11:20:10.9159769+01:00",_x000D_
          "TotalRefreshCount": 2,_x000D_
          "CustomInfo": {}_x000D_
        }_x000D_
      },_x000D_
      "30": {_x000D_
        "$type": "Inside.Core.Formula.Definition.DefinitionAC, Inside.Core.Formula",_x000D_
        "ID": 30,_x000D_
        "Results": [_x000D_
          [_x000D_
            0.0_x000D_
          ]_x000D_
        ],_x000D_
        "Statistics": {_x000D_
          "CreationDate": "2024-12-10T10:42:19.9205443+01:00",_x000D_
          "LastRefreshDate": "2024-10-17T21:09:19.1244322+02:00",_x000D_
          "TotalRefreshCount": 13,_x000D_
          "CustomInfo": {}_x000D_
        }_x000D_
      },_x000D_
      "31": {_x000D_
        "$type": "Inside.Core.Formula.Definition.DefinitionAC, Inside.Core.Formula",_x000D_
        "ID": 31,_x000D_
        "Results": [_x000D_
          [_x000D_
            0.0_x000D_
          ]_x000D_
        ],_x000D_
        "Statistics": {_x000D_
          "CreationDate": "2024-12-10T10:42:19.9205443+01:00",_x000D_
          "LastRefreshDate": "2024-10-17T21:09:19.1258813+02:00",_x000D_
          "TotalRefreshCount": 13,_x000D_
          "CustomInfo": {}_x000D_
        }_x000D_
      },_x000D_
      "32": {_x000D_
        "$type": "Inside.Core.Formula.Definition.DefinitionAC, Inside.Core.Formula",_x000D_
        "ID": 32,_x000D_
        "Results": [_x000D_
          [_x000D_
            0.0_x000D_
          ]_x000D_
        ],_x000D_
        "Statistics": {_x000D_
          "CreationDate": "2024-12-10T10:42:19.9205443+01:00",_x000D_
          "LastRefreshDate": "2024-10-17T21:09:22.2597842+02:00",_x000D_
          "TotalRefreshCount": 16,_x000D_
          "CustomInfo": {}_x000D_
        }_x000D_
      },_x000D_
      "33": {_x000D_
        "$type": "Inside.Core.Formula.Definition.DefinitionAC, Inside.Core.Formula",_x000D_
        "ID": 33,_x000D_
        "Results": [_x000D_
          [_x000D_
            0.0_x000D_
          ]_x000D_
        ],_x000D_
        "Statistics": {_x000D_
          "CreationDate": "2024-12-10T10:42:19.9205443+01:00",_x000D_
          "LastRefreshDate": "2024-10-17T21:09:19.1299581+02:00",_x000D_
          "TotalRefreshC</t>
  </si>
  <si>
    <t>ount": 13,_x000D_
          "CustomInfo": {}_x000D_
        }_x000D_
      },_x000D_
      "34": {_x000D_
        "$type": "Inside.Core.Formula.Definition.DefinitionAC, Inside.Core.Formula",_x000D_
        "ID": 34,_x000D_
        "Results": [_x000D_
          [_x000D_
            -92613.659999999989_x000D_
          ]_x000D_
        ],_x000D_
        "Statistics": {_x000D_
          "CreationDate": "2024-12-10T10:42:19.9205443+01:00",_x000D_
          "LastRefreshDate": "2021-01-29T11:31:41.458804+01:00",_x000D_
          "TotalRefreshCount": 2,_x000D_
          "CustomInfo": {}_x000D_
        }_x000D_
      },_x000D_
      "35": {_x000D_
        "$type": "Inside.Core.Formula.Definition.DefinitionAC, Inside.Core.Formula",_x000D_
        "ID": 35,_x000D_
        "Results": [_x000D_
          [_x000D_
            0.0_x000D_
          ]_x000D_
        ],_x000D_
        "Statistics": {_x000D_
          "CreationDate": "2024-12-10T10:42:19.9205443+01:00",_x000D_
          "LastRefreshDate": "2024-10-17T21:09:19.128933+02:00",_x000D_
          "TotalRefreshCount": 60,_x000D_
          "CustomInfo": {}_x000D_
        }_x000D_
      },_x000D_
      "36": {_x000D_
        "$type": "Inside.Core.Formula.Definition.DefinitionAC, Inside.Core.Formula",_x000D_
        "ID": 36,_x000D_
        "Results": [_x000D_
          [_x000D_
            0.0_x000D_
          ]_x000D_
        ],_x000D_
        "Statistics": {_x000D_
          "CreationDate": "2024-12-10T10:42:19.9205443+01:00",_x000D_
          "LastRefreshDate": "2024-10-17T21:09:19.1211917+02:00",_x000D_
          "TotalRefreshCount": 11,_x000D_
          "CustomInfo": {}_x000D_
        }_x000D_
      },_x000D_
      "37": {_x000D_
        "$type": "Inside.Core.Formula.Definition.DefinitionAC, Inside.Core.Formula",_x000D_
        "ID": 37,_x000D_
        "Results": [_x000D_
          [_x000D_
            0.0_x000D_
          ]_x000D_
        ],_x000D_
        "Statistics": {_x000D_
          "CreationDate": "2024-12-10T10:42:19.9205443+01:00",_x000D_
          "LastRefreshDate": "2024-10-17T21:09:19.1279131+02:00",_x000D_
          "TotalRefreshCount": 11,_x000D_
          "CustomInfo": {}_x000D_
        }_x000D_
      },_x000D_
      "38": {_x000D_
        "$type": "Inside.Core.Formula.Definition.DefinitionAC, Inside.Core.Formula",_x000D_
        "ID": 38,_x000D_
        "Results": [_x000D_
          [_x000D_
            0.0_x000D_
          ]_x000D_
        ],_x000D_
        "Statistics": {_x000D_
          "CreationDate": "2024-12-10T10:42:19.9205443+01:00",_x000D_
          "LastRefreshDate": "2024-10-17T21:11:40.8838243+02:00",_x000D_
          "TotalRefreshCount": 1,_x000D_
          "CustomInfo": {}_x000D_
        }_x000D_
      },_x000D_
      "39": {_x000D_
        "$type": "Inside.Core.Formula.Definition.DefinitionAC, Inside.Core.Formula",_x000D_
        "ID": 39,_x000D_
        "Results": [_x000D_
          [_x000D_
            0.0_x000D_
          ]_x000D_
        ],_x000D_
        "Statistics": {_x000D_
          "CreationDate": "2024-12-10T10:42:19.9205443+01:00",_x000D_
          "LastRefreshDate": "2024-10-17T21:11:40.9249323+02:00",_x000D_
          "TotalRefreshCount": 1,_x000D_
          "CustomInfo": {}_x000D_
        }_x000D_
      },_x000D_
      "40": {_x000D_
        "$type": "Inside.Core.Formula.Definition.DefinitionAC, Inside.Core.Formula",_x000D_
        "ID": 40,_x000D_
        "Results": [_x000D_
          [_x000D_
            0.0_x000D_
          ]_x000D_
        ],_x000D_
        "Statistics": {_x000D_
          "CreationDate": "2024-12-10T10:42:19.9205443+01:00",_x000D_
          "LastRefreshDate": "2024-10-17T21:11:41.094699+02:00",_x000D_
          "TotalRefreshCount": 5,_x000D_
          "CustomInfo": {}_x000D_
        }_x000D_
      },_x000D_
      "41": {_x000D_
        "$type": "Inside.Core.Formula.Definition.DefinitionAC, Inside.Core.Formula",_x000D_
        "ID": 41,_x000D_
        "Results": [_x000D_
          [_x000D_
            0.0_x000D_
          ]_x000D_
        ],_x000D_
        "Statistics": {_x000D_
          "CreationDate": "2024-12-10T10:42:19.9205443+01:00",_x000D_
          "LastRefreshDate": "2024-10-17T21:11:40.9996225+02:00",_x000D_
          "TotalRefreshCount": 1,_x000D_
          "CustomInfo": {}_x000D_
        }_x000D_
      },_x000D_
      "42": {_x000D_
        "$type": "Inside.Core.Formula.Definition.DefinitionAC, Inside.Core.Formula",_x000D_
        "ID": 42,_x000D_
        "Results": [_x000D_
          [_x000D_
            0.0_x000D_
          ]_x000D_
        ],_x000D_
        "Statistics": {_x000D_
          "CreationDate": "2024-12-10T10:42:19.9205443+01:00",_x000D_
          "LastRefreshDate": "2024-10-17T21:11:41.0404439+02:00",_x000D_
          "TotalRefreshCount": 1,_x000D_
          "CustomInfo": {}_x000D_
        }_x000D_
      },_x000D_
      "43": {_x000D_
        "$type": "Inside.Core.Formula.Definition.DefinitionAC, Inside.Core.Formula",_x000D_
        "ID": 43,_x000D_
        "Results": [_x000D_
          [_x000D_
            0.0_x000D_
          ]_x000D_
        ],_x000D_
        "Statistics": {_x000D_
          "CreationDate": "2024-12-10T10:42:19.9205443+01:00",_x000D_
          "LastRefreshDate": "2024-10-17T21:11:41.0822658+02:00",_x000D_
          "TotalRefreshCount": 1,_x000D_
          "CustomInfo": {}_x000D_
        }_x000D_
      },_x000D_
      "44": {_x000D_
        "$type": "Inside.Core.Formula.Definition.DefinitionAC, Inside.Core.Formula",_x000D_
        "ID": 44,_x000D_
        "Results": [_x000D_
          [_x000D_
            0.0_x000D_
          ]_x000D_
        ],_x000D_
        "Statistics": {_x000D_
          "CreationDate": "2024-12-10T10:42:19.9205443+01:00",_x000D_
          "LastRefreshDate": "2024-10-17T21:11:42.699693+02:00",_x000D_
          "TotalRefreshCount": 1,_x000D_
          "CustomInfo": {}_x000D_
        }_x000D_
      },_x000D_
      "45": {_x000D_
        "$type": "Inside.Core.Formula.Definition.DefinitionAC, Inside.Core.Formula",_x000D_
        "ID": 45,_x000D_
        "Results": [_x000D_
          [_x000D_
            0.0_x000D_
          ]_x000D_
        ],_x000D_
        "Statistics": {_x000D_
          "CreationDate": "2024-12-10T10:42:19.9205443+01:00",_x000D_
          "LastRefreshDate": "2024-10-17T21:11:42.7061495+02:00",_x000D_
          "TotalRefreshCount": 1,_x000D_
          "CustomInfo": {}_x000D_
        }_x000D_
      },_x000D_
      "46": {_x000D_
        "$type": "Inside.Core.Formula.Definition.DefinitionAC, Inside.Core.Formula",_x000D_
        "ID": 46,_x000D_
        "Results": [_x000D_
          [_x000D_
            0.0_x000D_
          ]_x000D_
        ],_x000D_
        "Statistics": {_x000D_
          "CreationDate": "2024-12-10T10:42:19.9205443+01:00",_x000D_
          "LastRefreshDate": "2024-10-17T21:11:42.732304+02:00",_x000D_
          "TotalRefreshCount": 5,_x000D_
          "CustomInfo": {}_x000D_
        }_x000D_
      },_x000D_
      "47": {_x000D_
        "$type": "Inside.Core.Formula.Definition.DefinitionAC, Inside.Core.Formula",_x000D_
        "ID": 47,_x000D_
        "Results": [_x000D_
          [_x000D_
            0.0_x000D_
          ]_x000D_
        ],_x000D_
        "Statistics": {_x000D_
          "CreationDate": "2024-12-10T10:42:19.9205443+01:00",_x000D_
          "LastRefreshDate": "2024-10-17T21:11:42.7141588+02:00",_x000D_
          "TotalRefreshCount": 1,_x000D_
          "CustomInfo": {}_x000D_
        }_x000D_
      },_x000D_
      "48": {_x000D_
        "$type": "Inside.Core.Formula.Definition.DefinitionAC, Inside.Core.Formula",_x000D_
        "ID": 48,_x000D_
        "Results": [_x000D_
          [_x000D_
            0.0_x000D_
          ]_x000D_
        ],_x000D_
        "Statistics": {_x000D_
          "CreationDate": "2024-12-10T10:42:19.9205443+01:00",_x000D_
          "LastRefreshDate": "2024-10-17T21:11:42.7267979+02:00",_x000D_
          "TotalRefreshCount": 1,_x000D_
          "CustomInfo": {}_x000D_
        }_x000D_
      },_x000D_
      "49": {_x000D_
        "$type": "Inside.Core.Formula.Definition.DefinitionAC, Inside.Core.Formula",_x000D_
        "ID": 49,_x000D_
        "Results": [_x000D_
          [_x000D_
            0.0_x000D_
          ]_x000D_
        ],_x000D_
        "Statistics": {_x000D_
          "CreationDate": "2024-12-10T10:42:19.9205443+01:00",_x000D_
          "LastRefreshDate": "2024-10-17T21:11:42.732304+02:00",_x000D_
          "TotalRefreshCount": 1,_x000D_
          "CustomInfo": {}_x000D_
        }_x000D_
      },_x000D_
      "50": {_x000D_
        "$type": "Inside.Core.Formula.Definition.DefinitionAC, Inside.Core.Formula",_x000D_
        "ID": 50,_x000D_
        "Results": [_x000D_
          [_x000D_
            0.0_x000D_
          ]_x000D_
        ],_x000D_
        "Statistics": {_x000D_
          "CreationDate": "2024-12-10T10:42:19.9205443+01:00",_x000D_
          "LastRefreshDate": "2024-10-17T21:11:45.8889136+02:00",_x000D_
          "TotalRefreshCount": 1,_x000D_
          "CustomInfo": {}_x000D_
        }_x000D_
      },_x000D_
      "51": {_x000D_
        "$type": "Inside.Core.Formula.Definition.DefinitionAC, Inside.Core.Formula",_x000D_
        "ID": 51,_x000D_
        "Results": [_x000D_
          [_x000D_
            0.0_x000D_
          ]_x000D_
        ],_x000D_
        "Statistics": {_x000D_
          "CreationDate": "2024-12-10T10:42:19.9205443+01:00",_x000D_
          "LastRefreshDate": "2024-10-17T21:11:45.8924692+02:00",_x000D_
          "TotalRefreshCount": 1,_x000D_
          "CustomInfo": {}_x000D_
        }_x000D_
      },_x000D_
      "52": {_x000D_
        "$type": "Inside.Core.Formula.Definition.DefinitionAC, Inside.Core.Formula",_x000D_
        "ID": 52,_x000D_
        "Results": [_x000D_
          [_x000D_
            0.0_x000D_
          ]_x000D_
        ],_x000D_
        "Statistics": {_x000D_
          "CreationDate": "2024-12-10T10:42:19.9205443+01:00",_x000D_
          "LastRefreshDate": "2024-10-17T21:11:45.9099517+02:00",_x000D_
          "TotalRefreshCount": 5,_x000D_
          "CustomInfo": {}_x000D_
        }_x000D_
      },_x000D_
      "53": {_x000D_
        "$type": "Inside.Core.Formula.Definition.DefinitionAC, Inside.Core.Formula",_x000D_
        "ID": 53,_x000D_
        "Results": [_x000D_
          [_x000D_
            0.0_x000D_
          ]_x000D_
        ],_x000D_
        "Statistics": {_x000D_
          "CreationDate": "2024-12-10T10:42:19.9215407+01:00",_x000D_
          "LastRefreshDate": "2024-10-17T21:11:45.9000553+02:00",_x000D_
          "TotalRefreshCount": 1,_x000D_
          "CustomInfo": {}_x000D_
        }_x000D_
      },_x000D_
      "54": {_x000D_
        "$type": "Inside.Core.Formula.Definition.DefinitionAC, Inside.Core.Formula",_x000D_
        "ID": 54,_x000D_
        "Results": [_x000D_
          [_x000D_
            0.0_x000D_
          ]_x000D_
        ],_x000D_
        "Statistics": {_x000D_
          "CreationDate": "2024-12-10T10:42:19.9215407+01:00",_x000D_
          "LastRefreshDate": "2024-10-17T21:11:45.9053523+02:00",_x000D_
          "TotalRefreshCount": 1,_x000D_
          "CustomInfo": {}_x000D_
        }_x000D_
      },_x000D_
      "55": {_x000D_
        "$type": "Inside.Core.Formula.Definition.DefinitionAC, Inside.Core.Formula",_x000D_
        "ID": 55,_x000D_
        "Results": [_x000D_
          [_x000D_
            0.0_x000D_
          ]_x000D_
        ],_x000D_
        "Statistics": {_x000D_
          "CreationDate": "2024-12-10T10:42:19.9215407+01:00",_x000D_
          "LastRefreshDate": "2024-10-17T21:11:45.90894+02:00",_x000D_
          "TotalRefreshCount": 1,_x000D_
          "CustomInfo": {}_x000D_
        }_x000D_
      },_x000D_
      "56": {_x000D_
        "$type": "Inside.Core.Formula.Definition.DefinitionAC, Inside.Core.Formula",_x000D_
        "ID": 56,_x000D_
        "Results": [_x000D_
          [_x000D_
            0.0_x000D_
          ]_x000D_
        ],_x000D_
        "Statistics": {_x000D_
          "CreationDate": "2024-12-10T10:42:19.9215407+01:00",_x000D_
          "LastRefreshDate": "2024-10-17T21:21:28.3545978+02:00",_x000D_
          "TotalRefreshCount": 3,_x000D_
          "CustomInfo": {}_x000D_
        }_x000D_
      },_x000D_
      "57": {_x000D_
        "$type": "Inside.Core.Formula.Definition.DefinitionAC, Inside.Core.Formula",_x000D_
        "ID": 57,_x000D_
        "Results": [_x000D_
          [_x000D_
            0.0_x000D_
          ]_x000D_
        ],_x000D_
        "Statistics": {_x000D_
          "CreationDate": "2024-12-10T10:42:19.9215407+01:00",_x000D_
          "LastRefreshDate": "2024-10-17T21:22:37.6319505+02:00",_x000D_
          "TotalRefreshCount": 4,_x000D_
          "CustomInfo": {}_x000D_
        }_x000D_
      },_x000D_
      "58": {_x000D_
        "$type": "Inside.Core.Formula.Definition.DefinitionAC, Inside.Core.Formula",_x000D_
        "ID": 58,_x000D_
        "Results": [_x000D_
          [_x000D_
            0.0_x000D_
          ]_x000D_
        ],_x000D_
        "Statistics": {_x000D_
          "CreationDate": "2024-12-10T10:42:19.9215407+01:00",_x000D_
          "LastRefreshDate": "2024-10-17T21:21:28.3719975+02:00",_x000D_
          "TotalRefreshCount": 15,_x000D_
          "CustomInfo": {}_x000D_
        }_x000D_
      },_x000D_
      "59": {_x000D_
        "$type": "Inside.Core.Formula.Definition.DefinitionAC, Inside.Core.Formula",_x000D_
        "ID": 59,_x000D_
        "Results": [_x000D_
          [_x000D_
            0.0_x000D_
          ]_x000D_
        ],_x000D_
        "Statistics": {_x000D_
          "CreationDate": "2024-12-10T10:42:19.9215407+01:00",_x000D_
          "LastRefreshDate": "2024-10-17T21:21:28.3639962+02:00",_x000D_
          "TotalRefreshCount": 3,_x000D_
          "CustomInfo": {}_x000D_
        }_x000D_
      },_x000D_
      "60": {_x000D_
        "$type": "Inside.Core.Formula.Definition.DefinitionAC, Inside.Core.Formula",_x000D_
        "ID": 60,_x000D_
        "Results": [_x000D_
          [_x000D_
            0.0_x000D_
          ]_x000D_
        ],_x000D_
        "Statistics": {_x000D_
          "CreationDate": "2024-12-10T10:42:19.9215407+01:00",_x000D_
          "LastRefreshDate": "2024-10-17T21:21:28.3680028+02:00",_x000D_
          "TotalRefreshCount": 3,_x000D_
          "CustomInfo": {}_x000D_
        }_x000D_
      },_x000D_
      "61": {_x000D_
        "$type": "Inside.Core.Formula.Definition.DefinitionAC, Inside.Core.Formula",_x000D_
        "ID": 61,_x000D_
        "Results": [_x000D_
          [_x000D_
            0.0_x000D_
          ]_x000D_
        ],_x000D_
        "Statistics": {_x000D_
          "CreationDate": "2024-12-10T10:42:19.9215407+01:00",_x000D_
          "LastRefreshDate": "2024-10-17T21:21:28.3700051+02:00",_x000D_
          "TotalRefreshCount": 3,_x000D_
          "CustomInfo": {}_x000D_
        }_x000D_
      },_x000D_
      "62": {_x000D_
        "$type": "Inside.Core.Formula.Definition.DefinitionAC, Inside.Core.Formula",_x000D_
        "ID": 62,_x000D_
        "Results": [_x000D_
          [_x000D_
            0.0_x000D_
          ]_x000D_
        ],_x000D_
        "Statistics": {_x000D_
          "CreationDate": "2024-12-10T10:42:19.9215407+01:00",_x000D_
          "LastRefreshDate": "2024-10-17T21:22:37.5324518+02:00",_x000D_
          "TotalRefreshCount": 1,_x000D_
          "CustomInfo": {}_x000D_
        }_x000D_
      },_x000D_
      "63": {_x000D_
        "$type": "Inside.Core.Formula.Definition.DefinitionAC, Inside.Core.Formula",_x000D_
        "ID": 63,_x000D_
        "Results": [_x000D_
          [_x000D_
            0.0_x000D_
          ]_x000D_
        ],_x000D_
        "Statistics": {_x000D_
          "CreationDate": "2024-12-10T10:42:19.9215407+01:00",_x000D_
          "LastRefreshDate": "2024-10-17T21:23:12.6665654+02:00",_x000D_
          "TotalRefreshCount": 3,_x000D_
          "CustomInfo": {}_x000D_
        }_x000D_
      },_x000D_
      "64": {_x000D_
        "$type": "Inside.Core.Formula.Definition.DefinitionAC, Inside.Core.Formula",_x000D_
        "ID": 64,_x000D_
        "Results": [_x000D_
          [_x000D_
            0.0_x000D_
          ]_x000D_
        ],_x000D_
        "Statistics": {_x000D_
          "CreationDate": "2024-12-10T10:42:19.9215407+01:00",_x000D_
          "LastRefreshDate": "2024-10-17T21:22:37.7017476+02:00",_x000D_
          "TotalRefreshCount": 5,_x000D_
          "CustomInfo": {}_x000D_
        }_x000D_
      },_x000D_
      "65": {_x000D_
        "$type": "Inside.Core.Formula.Definition.DefinitionAC, Inside.Core.Formula",_x000D_
        "ID": 65,_x000D_
        "Results": [_x000D_
          [_x000D_
            0.0_x000D_
          ]_x000D_
        ],_x000D_
        "Statistics": {_x000D_
          "CreationDate": "2024-12-10T10:42:19.9215407+01:00",_x000D_
          "LastRefreshDate": "2024-10-17T21:22:37.6616697+02:00",_x000D_
          "TotalRefreshCount": 1,_x000D_
          "CustomInfo": {}_x000D_
        }_x000D_
      },_x000D_
      "66": {_x000D_
        "$type": "Inside.Core.Formula.Definition.DefinitionAC, Inside.Core.Formula",_x000D_
        "ID": 66,_x000D_
        "Results": [_x000D_
          [_x000D_
            0.0_x000D_
          ]_x000D_
        ],_x000D_
        "Statistics": {_x000D_
          "CreationDate": "2024-12-10T10:42:19.9215407+01:00",_x000D_
          "LastRefreshDate": "2024-10-17T21:22:37.694644+02:00",_x000D_
          "TotalRefreshCount": 1,_x000D_
          "CustomInfo": {}_x000D_
        }_x000D_
      },_x000D_
      "67": {_x000D_
        "$type": "Inside.Core.Formula.Definition.DefinitionAC, Inside.Core.Formula",_x000D_
        "ID": 67,_x000D_
        "Results": [_x000D_
          [_x000D_
            0.0_x000D_
          ]_x000D_
        ],_x000D_
        "Statistics": {_x000D_
          "CreationDate": "2024-12-10T10:42:19.9215407+01:00",_x000D_
          "LastRefreshDate": "2024-10-17T21:23:12.6615639+02:00",_x000D_
          "TotalRefreshCount": 2,_x000D_
          "CustomInfo": {}_x000D_
        }_x000D_
      },_x000D_
      "68": {_x000D_
        "$type": "Inside.Core.Formula.Definition.DefinitionAC, Inside.Core.Formula",_x000D_
        "ID": 68,_x000D_
        "Results": [_x000D_
          [_x000D_
            0.0_x000D_
          ]_x000D_
        ],_x000D_
        "Statistics": {_x000D_
          "CreationDate": "2024-12-10T10:42:19.9215407+01:00",_x000D_
          "LastRefreshDate": "2024-10-17T21:23:12.6635649+02:00",_x000D_
          "TotalRefreshCount": 2,_x000D_
          "CustomInfo": {}_x000D_
        }_x000D_
      },_x000D_
      "69": {_x000D_
        "$type": "Inside.Core.Formula.Definition.DefinitionAC, Inside.Core.Formula",_x000D_
        "ID": 69,_x000D_
        "Results": [_x000D_
          [_x000D_
            0.0_x000D_
          ]_x000D_
        ],_x000D_
        "Statistics": {_x000D_
          "CreationDate": "2024-12-10T10:42:19.9215407+01:00",_x000D_
          "LastRefreshDate": "2024-10-17T21:23:12.6695635+02:00",_x000D_
          "TotalRefreshCount": 10,_x000D_
          "CustomInfo": {}_x000D_
        }_x000D_
      },_x000D_
      "70": {_x000D_
        "$type": "Inside.Core.Formula.Definition.DefinitionAC, Inside.Core.Formula",_x000D_
        "ID": 70,_x000D_
        "Results": [_x000D_
          [_x000D_
            0.0_x000D_
          ]_x000D_
        ],_x000D_
        "Statistics": {_x000D_
          "CreationDate": "2024-12-10T10:42:19.9215407+01:00",_x000D_
          "LastRefreshDate": "2024-10-17T21:23:12.6675623+02:00",_x000D_
          "TotalRefreshCount": 2,_x000D_
          "CustomInfo": {}_x000D_
        }_x000D_
      },_x000D_
      "71": {_x000D_
        "$type": "Inside.Core.Formula.Definition.DefinitionAC, Inside.Core.Formula",_x000D_
        "ID": 71,_x000D_
        "Results": [_x000D_
          [_x000D_
            0.0_x000D_
          ]_x000D_
        ],_x000D_
        "Statistics": {_x000D_
          "CreationDate": "2024-12-10T10:42:19.9215407+01:00",_x000D_
          "LastRefreshDate": "2024-10-17T21:23:12.6695635+02:00",_x000D_
          "TotalRefreshCount": 2,_x000D_
          "CustomInfo": {}_x000D_
        }_x000D_
      },_x000D_
      "72": {_x000D_
        "$type": "Inside.Core.Formula.Definition.DefinitionAC, Inside.Core.Formula",_x000D_
        "ID": 72,_x000D_
        "Results": [_x000D_
          [_x000D_
            0.0_x000D_
          ]_x000D_
        ],_x000D_
        "Statistics": {_x000D_
          "CreationDate": "2024-12-10T10:42:19.9215407+01:00",_x000D_
          "LastRefreshDate": "2024-10-17T21:25:11.5436434+02:00",_x000D_
          "TotalRefreshCount": 2,_x000D_
          "CustomInfo": {}_x000D_
        }_x000D_
      },_x000D_
      "73": {_x000D_
        "$type": "Inside.Core.Formula.Definition.DefinitionAC, Inside.Core.Formula",_x000D_
        "ID": 73,_x000D_
        "Results": [_x000D_
          [_x000D_
            740951.59999999986_x000D_
          ]_x000D_
        ],_x000D_
        "Statistics": {_x000D_
          "CreationDate": "2024-12-10T10:42:19.9215407+01:00",_x000D_
          "LastRefreshDate": "2024-10-17T21:26:46.291273+02:00",_x000D_
          "TotalRefreshCount": 2,_x000D_
          "CustomInfo": {}_x000D_
        }_x000D_
      },_x000D_
      "74": {_x000D_
        "$type": "Inside.Core.Formula.Definition.DefinitionAC, Inside.Core.Formula",_x000D_
        "ID": 74,_x000D_
        "Results": [_x000D_
          [_x000D_
            740951.59999999986_x000D_
          ]_x000D_
        ],_x000D_
        "Statistics": {_x000D_
          "CreationDate": "2024-12-10T10:42:19.9215407+01:00",_x000D_
          "LastRefreshDate": "2024-10-17T21:27:45.8909722+02:00",_x000D_
          "TotalRefreshCount": 1,_x000D_
          "CustomInfo": {}_x000D_
        }_x000D_
      },_x000D_
      "75": {_x000D_
        "$type": "Inside.Core.Formula.Definition.DefinitionAC, Inside.Core.Formula",_x000D_
        "ID": 75,_x000D_
        "Results": [_x000D_
          [_x000D_
            -740951.59999999986_x000D_
          ]_x000D_
        ],_x000D_
        "Statistics": {_x000D_
          "CreationDate": "2024-12-10T10:42:19.9215407+01:00",_x000D_
          "LastRefreshDate": "2024-10-17T21:27:53.6292718+02:00",_x000D_
          "TotalRefreshCount": 1,_x000D_
          "CustomInfo": {}_x000D_
        }_x000D_
      },_x000D_
      "76": {_x000D_
        "$type": "Inside.Core.Formula.Definition.DefinitionAC, Inside.Core.Formula",_x000D_
        "ID": 76,_x000D_
        "Results": [_x000D_
          [_x000D_
            740951.59999999986_x000D_
          ]_x000D_
        ],_x000D_
        "Statistics": {_x000D_
          "CreationDate": "2024-12-10T10:42:19.9215407+01:00",_x000D_
          "LastRefreshDate": "2024-10-17T21:28:03.748587+02:00",_x000D_
          "TotalRefreshCount": 1,_x000D_
          "CustomInfo": {}_x000D_
        }_x000D_
      },_x000D_
      "77": {_x000D_
        "$type": "Inside.Core.Formula.Definition.DefinitionAC, Inside.Core.Formula",_x000D_
        "ID": 77,_x000D_
        "Results": [_x000D_
          [_x000D_
            740951.59999999986_x000D_
          ]_x000D_
        ],_x000D_
        "Statistics": {_x000D_
          "CreationDate": "2024-12-10T10:42:19.9215407+01:00",_x000D_
          "LastRefreshDate": "2024-10-17T21:29:31.0824002+02:00",_x000D_
          "TotalRefreshCount": 1,_x000D_
          "CustomInfo": {}_x000D_
        }_x000D_
      },_x000D_
      "78": {_x000D_
        "$type": "Inside.Core.Formula.Definition.DefinitionAC, Inside.Core.Formula",_x000D_
        "ID": 78,_x000D_
        "Results": [_x000D_
          [_x000D_
            740951.59999999986_x000D_
          ]_x000D_
        ],_x000D_
        "Statistics": {_x000D_
          "CreationDate": "2024-12-10T10:42:19.9215407+01:00",_x000D_
          "LastRefreshDate": "2024-10-17T21:29:35.2384115+02:00",_x000D_
          "TotalRefreshCount": 1,_x000D_
          "CustomInfo": {}_x000D_
        }_x000D_
      },_x000D_
      "79": {_x000D_
        "$type": "Inside.Core.Formula.Definition.DefinitionAC, Inside.Core.Formula",_x000D_
        "ID": 79,_x000D_
        "Results": [_x000D_
          [_x000D_
            551152.0_x000D_
          ]_x000D_
        ],_x000D_
        "Statistics": {_x000D_
          "CreationDate": "2024-12-10T10:42:19.9215407+01:00",_x000D_
          "LastRefreshDate": "2024-10-17T21:30:42.5679625+02:00",_x000D_
          "TotalRefreshCount": 1,_x000D_
          "CustomInfo": {}_x000D_
        }_x000D_
      },_x000D_
      "80": {_x000D_
        "$type": "Inside.Core.Formula.Definition.DefinitionAC, Inside.Core.Formula",_x000D_
        "ID": 80,_x000D_
        "Results": [_x000D_
          [_x000D_
            740951.59999999986_x000D_
          ]_x000D_
        ],_x000D_
        "Statistics": {_x000D_
          "CreationDate": "2024-12-10T10:42:19.9215407+01:00",_x000D_
          "LastRefreshDate": "2024-10-17T21:30:48.6546685+02:00",_x000D_
          "TotalRefreshCount": 1,_x000D_
          "CustomInfo": {}_x000D_
        }_x000D_
      },_x000D_
      "81": {_x000D_
        "$type": "Inside.Core.Formula.Definition.DefinitionAC, Inside.Core.Formula",_x000D_
        "ID": 81,_x000D_
        "Results": [_x000D_
          [_x000D_
            740951.6_x000D_
          ]_x000D_
        ],_x000D_
        "Statistics": {_x000D_
          "CreationDate": "2024-12-10T10:42:19.9215407+01:00",_x000D_
          "LastRefreshDate": "2024-10-17T21:31:09.7105169+02:00",_x000D_
          "TotalRefreshCount": 2,_x000D_
          "CustomInfo": {}_x000D_
        }_x000D_
      },_x000D_
      "82": {_x000D_
        "$type": "Inside.Core.Formula.Definition.DefinitionAC, Inside.Core.Formula",_x000D_
        "ID": 82,_x000D_
        "Results": [_x000D_
          [_x000D_
            551152.0_x000D_
          ]_x000D_
        ],_x000D_
        "Statistics": {_x000D_
          "CreationDate": "2024-12-10T10:42:19.9215407+01:00",_x000D_
          "LastRefreshDate": "2024-10-17T21:31:17.671367+02:00",_x000D_
          "TotalRefreshCount": 1,_x000D_
          "CustomInfo": {}_x000D_
        }_x000D_
      },_x000D_
      "83": {_x000D_
        "$type": "Inside.Core.Formula.Definition.DefinitionAC, Inside.Core.Formula",_x000D_
        "ID": 83,_x000D_
        "Results": [_x000D_
          [_x000D_
            -322640.45999999996_x000D_
          ]_x000D_
        ],_x000D_
        "Statistics": {_x000D_
          "CreationDate": "2024-12-10T10:42:19.9215407+01:00",_x000D_
          "LastRefreshDate": "2024-10-17T21:32:49.9116171+02:00",_x000D_
          "TotalRefreshCount": 1,_x000D_
          "CustomInfo": {}_x000D_
        }_x000D_
      },_x000D_
      "84": {_x000D_
        "$type": "Inside.Core.Formula.Definition.DefinitionAC, Inside.Core.Formula",_x000D_
        "ID": 84,_x000D_
        "Results": [_x000D_
          [_x000D_
            322640.45999999996_x000D_
          ]_x000D_
        ],_x000D_
        "Statistics": {_x000D_
          "CreationDate": "2024-12-10T10:42:19.9215407+01:00",_x000D_
          "LastRefreshDate": "2024-10-17T21:33:03.963038+02:00",_x000D_
          "TotalRefreshCount": 1,_x000D_
          "CustomInfo": {}_x000D_
        }_x000D_
      },_x000D_
      "85": {_x000D_
        "$type": "Inside.Core.Formula.Definition.DefinitionAC, Inside.Core.Formula",_x000D_
        "ID": 85,_x000D_
        "Results": [_x000D_
          [_x000D_
            408818.88_x000D_
          ]_x000D_
        ],_x000D_
        "Statistics": {_x000D_
          "CreationDate": "2024-12-10T10:42:19.9215407+01:00",_x000D_
          "LastRefreshDate": "2024-10-17T21:35:23.1341728+02:00",_x000D_
          "TotalRefreshCount": 1,_x000D_
          "CustomInfo": {}_x000D_
        }_x000D_
      },_x000D_
      "86": {_x000D_
        "$type": "Inside.Core.Formula.Definition.DefinitionAC, Inside.Core.Formula",_x000D_
        "ID": 86,_x000D_
        "Results": [_x000D_
          [_x000D_
            -158066.61999999997_x000D_
          ]_x000D_
        ],_x000D_
        "Statistics": {_x000D_
          "CreationDate": "2024-12-10T10:42:19.9215407+01:00",_x000D_
          "LastRefreshDate": "2024-10-17T21:47:58.271768+02:00",_x000D_
          "TotalRefreshCount": 1,_x000D_
          "CustomInfo": {}_x000D_
        }_x000D_
      },_x000D_
      "87": {_x000D_
        "$type": "Inside.Core.Formula.Definition.DefinitionAC, Inside.Core.Formula",_x000D_
        "ID": 87,_x000D_
        "Results": [_x000D_
          [_x000D_
            158066.61999999997_x000D_
          ]_x000D_
        ],_x000D_
        "Statistics": {_x000D_
          "CreationDate": "2024-12-10T10:42:19.9215407+01:00",_x000D_
          "LastRefreshDate": "2024-10-17T21:48:07.0878999+02:00",_x000D_
          "TotalRefreshCount": 1,_x000D_
          "CustomInfo": {}_x000D_
        }_x000D_
      },_x000D_
      "88": {_x000D_
        "$type": "Inside.Core.Formula.Definition.DefinitionAC, Inside.Core.Formula",_x000D_
        "ID": 88,_x000D_
        "Results": [_x000D_
          [_x000D_
            128893.51999999997_x000D_
          ]_x000D_
        ],_x000D_
        "Statistics": {_x000D_
          "CreationDate": "2024-12-10T10:42:19.9215407+01:00",_x000D_
          "LastRefreshDate": "2024-10-17T21:48:18.1733057+02:00",_x000D_
          "TotalRefreshCount": 1,_x000D_
          "CustomInfo": {}_x000D_
        }_x000D_
      },_x000D_
      "89": {_x000D_
        "$type": "Inside.Core.Formula.Definition.DefinitionAC, Inside.Core.Formula",_x000D_
        "ID": 89,_x000D_
        "Results": [_x000D_
          [_x000D_
            128893.51999999997_x000D_
          ]_x000D_
        ],_x000D_
        "Statistics": {_x000D_
          "CreationDate": "2024-12-10T10:42:19.9215407+01:00",_x000D_
          "LastRefreshDate": "2024-10-17T22:11:25.5017462+02:00",_x000D_
          "TotalRefreshCount": 21,_x000D_
          "CustomInfo": {}_x000D_
        }_x000D_
      },_x000D_
      "90": {_x000D_
        "$type": "Inside.Core.Formula.Definition.DefinitionAC, Inside.Core.Formula",_x000D_
        "ID": 90,_x000D_
        "Results": [_x000D_
          [_x000D_
            158066.61999999997_x000D_
          ]_x000D_
        ],_x000D_
        "Statistics": {_x000D_
          "CreationDate": "2024-12-10T10:42:19.9215407+01:00",_x000D_
          "LastRefreshDate": "2024-10-17T22:11:25.5091699+02:00",_x000D_
          "TotalRefreshCount": 21,_x000D_
          "CustomInfo": {}_x000D_
        }_x000D_
      },_x000D_
      "91": {_x000D_
        "$type": "Inside.Core.Formula.Definition.DefinitionAC, Inside.Core.Formula",_x000D_
        "ID": 91,_x000D_
        "Results": [_x000D_
          [_x000D_
            408818.88_x000D_
          ]_x000D_
        ],_x000D_
        "Statistics": {_x000D_
          "CreationDate": "2024-12-10T10:42:19.9225424+01:00",_x000D_
          "LastRefreshDate": "2024-10-17T22:11:25.3747954+02:00",_x000D_
          "TotalRefreshCount": 21,_x000D_
          "CustomInfo": {}_x000D_
        }_x000D_
      },_x000D_
      "92": {_x000D_
        "$type": "Inside.Core.Formula.Definition.DefinitionAC, Inside.Core.Formula",_x000D_
        "ID": 92,_x000D_
        "Results": [_x000D_
          [_x000D_
            322640.45999999996_x000D_
          ]_x000D_
        ],_x000D_
        "Statistics": {_x000D_
          "CreationDate": "2024-12-10T10:42:19.9225424+01:00",_x000D_
          "LastRefreshDate": "2024-10-17T22:11:25.5091699+02:00",_x000D_
          "TotalRefreshCount": 21,_x000D_
          "CustomInfo": {}_x000D_
        }_x000D_
      },_x000D_
      "93": {_x000D_
        "$type": "Inside.Core.Formula.Definition.DefinitionAC, Inside.Core.Formula",_x000D_
        "ID": 93,_x000D_
        "Results": [_x000D_
          [_x000D_
            551152.0_x000D_
          ]_x000D_
        ],_x000D_
        "Statistics": {_x000D_
          "CreationDate": "2024-12-10T10:42:19.9225424+01:00",_x000D_
          "LastRefreshDate": "2024-10-17T22:11:25.6190637+02:00",_x000D_
          "TotalRefreshCount": 20,_x000D_
          "CustomInfo": {}_x000D_
        }_x000D_
      },_x000D_
      "94": {_x000D_
        "$type": "Inside.Core.Formula.Definition.DefinitionAC, Inside.Core.Formula",_x000D_
        "ID": 94,_x000D_
        "Results": [_x000D_
          [_x000D_
            740951.6_x000D_
          ]_x000D_
        ],_x000D_
        "Statistics": {_x000D_
          "CreationDate": "2024-12-10T10:42:19.9225424+01:00",_x000D_
          "LastRefreshDate": "2024-10-17T22:11:25.6229536+02:00",_x000D_
          "TotalRefreshCount": 20,_x000D_
          "CustomInfo": {}_x000D_
        }_x000D_
      },_x000D_
      "95": {_x000D_
        "$type": "Inside.Core.Formula.Definition.DefinitionAC, Inside.Core.Formula",_x000D_
        "ID": 95,_x000D_
        "Results": [_x000D_
          [_x000D_
            -418311.1399999999_x000D_
          ]_x000D_
        ],_x000D_
        "Statistics": {_x000D_
          "CreationDate": "2024-12-10T10:42:19.9225424+01:00",_x000D_
          "LastRefreshDate": "2024-10-17T21:54:39.1610153+02:00",_x000D_
          "TotalRefreshCount": 1,_x000D_
          "CustomInfo": {}_x000D_
        }_x000D_
      },_x000D_
      "96": {_x000D_
        "$type": "Inside.Core.Formula.Definition.DefinitionAC, Inside.Core.Formula",_x000D_
        "ID": 96,_x000D_
        "Results": [_x000D_
          [_x000D_
            418311.1399999999_x000D_
          ]_x000D_
        ],_x000D_
        "Statistics": {_x000D_
          "CreationDate": "2024-12-10T10:42:19.9225424+01:00",_x000D_
          "LastRefreshDate": "2024-10-17T22:11:25.0136463+02:00",_x000D_
          "TotalRefreshCount": 23,_x000D_
          "CustomInfo": {}_x000D_
        }_x000D_
      },_x000D_
      "97": {_x000D_
        "$type": "Inside.Core.Formula.Definition.DefinitionAC, Inside.Core.Formula",_x000D_
        "ID": 97,_x000D_
        "Results": [_x000D_
          [_x000D_
            230199.60000000068_x000D_
          ]_x000D_
        ],_x000D_
        "Statistics": {_x000D_
          "CreationDate": "2024-12-10T10:42:19.9225424+01:00",_x000D_
          "LastRefreshDate": "2024-10-17T22:11:25.1425842+02:00",_x000D_
          "TotalRefreshCount": 21,_x000D_
          "CustomInfo": {}_x000D_
        }_x000D_
      },_x000D_
      "98": {_x000D_
        "$type": "Inside.Core.Formula.Definition.DefinitionAC, Inside.Core.Formula",_x000D_
        "ID": 98,_x000D_
        "Results": [_x000D_
          [_x000D_
            209577.40999999957_x000D_
          ]_x000D_
        ],_x000D_
        "Statistics": {_x000D_
          "CreationDate": "2024-12-10T10:42:19.9225424+01:00",_x000D_
          "LastRefreshDate": "2024-10-17T22:11:25.2717432+02:00",_x000D_
          "TotalRefreshCount": 21,_x000D_
          "CustomInfo": {}_x000D_
        }_x000D_
      },_x000D_
      "99": {_x000D_
        "$type": "Inside.Core.Formula.Definition.DefinitionAC, Inside.Core.Formula",_x000D_
        "ID": 99,_x000D_
        "Results": [_x000D_
          [_x000D_
            322640.45999999996_x000D_
          ]_x000D_
        ],_x000D_
        "Statistics": {_x000D_
          "CreationDate": "2024-12-10T10:42:19.9225424+01:00",_x000D_
          "LastRefreshDate": "2024-12-10T10:42:44.3026532+01:00",_x000D_
          "TotalRefreshCount": 3,_x000D_
          "CustomInfo": {}_x000D_
        }_x000D_
      },_x000D_
      "100": {_x000D_
        "$type": "Inside.Core.Formula.Definition.DefinitionAC, Inside.Core.Formula",_x000D_
        "ID": 100,_x000D_
        "Results": [_x000D_
          [_x000D_
            551152.0_x000D_
          ]_x000D_
        ],_x000D_
        "Statistics": {_x000D_
          "CreationDate": "2024-12-10T10:42:19.9225424+01:00",_x000D_
          "LastRefreshDate": "2024-12-10T10:42:44.3082454+01:00",_x000D_
          "TotalRefreshCount": 3,_x000D_
          "CustomInfo": {}_x000D_
        }_x000D_
      },_x000D_
      "101": {_x000D_
        "$type": "Inside.Core.Formula.Definition.DefinitionAC, Inside.Core.Formula",_x000D_
        "ID": 101,_x000D_
        "Results": [_x000D_
          [_x000D_
            418311.14000000007_x000D_
          ]_x000D_
        ],_x000D_
        "Statistics": {_x000D_
          "CreationDate": "2024-12-10T10:42:19.9225424+01:00",_x000D_
          "LastRefreshDate": "2024-12-10T10:42:44.2975529+01:00",_x000D_
          "TotalRefreshCount": 3,_x000D_
          "CustomInfo": {}_x000D_
        }_x000D_
      },_x000D_
      "102": {_x000D_
        "$type": "Inside.Core.Formula.Definition.DefinitionAC, Inside.Core.Formula",_x000D_
        "ID": 102,_x000D_
        "Results": [_x000D_
          [_x000D_
            740951.59999999986_x000D_
          ]_x000D_
        ],_x000D_
        "Statistics": {_x000D_
          "CreationDate": "2024-12-10T10:42:19.9225424+01:00",_x000D_
          "LastRefreshDate": "2024-12-10T10:42:44.3111444+01:00",_x000D_
          "TotalRefreshCount": 3,_x000D_
          "CustomInfo": {}_x000D_
        }_x000D_
      },_x000D_
      "103": {_x000D_
        "$type": "Inside.Core.Formula.Definition.DefinitionAC, Inside.Core.Formula",_x000D_
        "ID": 103,_x000D_
        "Results": [_x000D_
          [_x000D_
            128893.51999999997_x000D_
          ]_x000D_
        ],_x000D_
        "Statistics": {_x000D_
          "CreationDate": "2024-12-10T10:42:19.9225424+01:00",_x000D_
          "LastRefreshDate": "2024-12-10T10:42:44.2640043+01:00",_x000D_
          "TotalRefreshCount": 3,_x000D_
          "CustomInfo": {}_x000D_
        }_x000D_
      },_x000D_
      "104": {_x000D_
        "$type": "Inside.Core.Formula.Definition.DefinitionAC, Inside.Core.Formula",_x000D_
        "ID": 104,_x000D_
        "Results": [_x000D_
          [_x000D_
            158066.61999999997_x000D_
          ]_x000D_
        ],_x000D_
        "Statistics": {_x000D_
          "CreationDate": "2024-12-10T10:42:19.9225424+01:00",_x000D_
          "LastRefreshDate": "2024-12-10T10:42:44.3051437+01:00",_x000D_
          "TotalRefreshCount": 3,_x000D_
          "CustomInfo": {}_x000D_
        }_x000D_
      },_x000D_
      "105": {_x000D_
        "$type": "Inside.Core.Formula.Definition.DefinitionAC, Inside.Core.Formula",_x000D_
        "ID": 105,_x000D_
        "Results": [_x000D_
          [_x000D_
            230199.6000000005_x000D_
          ]_x000D_
        ],_x000D_
        "Statistics": {_x000D_
          "CreationDate": "2024-12-10T10:42:19.9225424+01:00",_x000D_
          "LastRefreshDate": "2024-12-10T10:42:44.2915389+01:00",_x000D_
          "TotalRefreshCount": 3,_x000D_
          "CustomInfo": {}_x000D_
        }_x000D_
      },_x000D_
      "106": {_x000D_
        "$type": "Inside.Core.Formula.Definition.DefinitionAC, Inside.Core.Formula",_x000D_
        "ID": 106,_x000D_
        "Results": [_x000D_
          [_x000D_
            209577.41000000056_x000D_
          ]_x000D_
        ],_x000D_
        "Statistics": {_x000D_
          "CreationDate": "2024-12-10T10:42:19.9225424+01:00",_x000D_
          "LastRefreshDate": "2024-12-10T10:42:44.3146635+01:00",_x000D_
          "TotalRefreshCount": 3,_x000D_
          "CustomInfo": {}_x000D_
        }_x000D_
      },_x000D_
      "107": {_x000D_
        "$type": "Inside.Core.Formula.Definition.DefinitionAC, Inside.Core.Formula",_x000D_
        "ID": 107,_x000D_
        "Results": [_x000D_
          [_x000D_
            408818.88_x000D_
          ]_x000D_
        ],_x000D_
        "Statistics": {_x000D_
          "CreationDate": "2024-12-10T10:42:19.9225424+01:00",_x000D_
          "LastRefreshDate": "2024-12-10T10:42:4</t>
  </si>
  <si>
    <t>4.2499392+01:00",_x000D_
          "TotalRefreshCount": 3,_x000D_
          "CustomInfo": {}_x000D_
        }_x000D_
      }_x000D_
    },_x000D_
    "LastID": 107_x000D_
  }_x000D_
}</t>
  </si>
  <si>
    <t>Rendez-vous dans la feuille Tableau de bord et réalisez les actions suivantes :</t>
  </si>
  <si>
    <t xml:space="preserve">Sage BI Reporting passt sich Ihren Anforderungen für Ihre Dashboards und Analysen an. </t>
  </si>
  <si>
    <t>Die Analysen, die sofort durchgeführt werden, können anschließend aktualisiert, erläutert und in verschiedenen Ansichten präsentiert werden.</t>
  </si>
  <si>
    <t>Passen Sie die Auswahlkriterien und die Sprache an, falls erforderlich.</t>
  </si>
  <si>
    <t>Aktualisieren Sie die Arbeitsblätter.</t>
  </si>
  <si>
    <t>Analysieren Sie das Ergebnis.</t>
  </si>
  <si>
    <t>Gehen Sie zum Arbeitsblatt "Dashboard" und führen Sie die folgenden Aktionen aus:</t>
  </si>
  <si>
    <t>Melden Sie sich bei der Sitzung im Menü von Sage BI Reporting an.</t>
  </si>
  <si>
    <t>Sage BI Reporting</t>
  </si>
  <si>
    <t>Ontdek Sage BI Reporting</t>
  </si>
  <si>
    <t>Sage BI Reporting past zich aan uw behoeften aan, of het nu gaat om terugkerende overzichten of eenmalige analyses.</t>
  </si>
  <si>
    <t>De analyses, die direct worden uitgevoerd, kunnen daarna worden bijgewerkt, onderbouwd en gepresenteerd vanuit verschillende perspectieven.</t>
  </si>
  <si>
    <t>Open de sessie in het menu Sage BI Reporting</t>
  </si>
  <si>
    <t>Wijzig de selectiecriteria en eventueel de taal.</t>
  </si>
  <si>
    <t>Werk de verschillende bladen bij.</t>
  </si>
  <si>
    <t>Analyseer het resultaat.</t>
  </si>
  <si>
    <t>Ga naar het blad dasboard en voer de volgende acties uit:</t>
  </si>
  <si>
    <t>Discover Sage BI Reporting</t>
  </si>
  <si>
    <t>Sage BI Reporting adjusts to your needs, whether it's for recurring dashboards or one-time analyses.</t>
  </si>
  <si>
    <t>The analyses, performed instantly, can then be updated, validated, and presented in various views.</t>
  </si>
  <si>
    <t>Open the session from the Sage BI Reporting menu.</t>
  </si>
  <si>
    <t>Modify the selection criteria, and if needed, the language.</t>
  </si>
  <si>
    <t>Update the different sheets.</t>
  </si>
  <si>
    <t>Analyze the result.</t>
  </si>
  <si>
    <t>Go to the dasboard sheet and perform the following actions:</t>
  </si>
  <si>
    <t>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</si>
</sst>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,&quot; K€&quot;"/>
    <numFmt numFmtId="165" formatCode="#,##0&quot; K€&quot;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entury Gothic"/>
      <family val="2"/>
    </font>
    <font>
      <sz val="18"/>
      <color rgb="FF2F919E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 tint="0.34998626667073579"/>
      <name val="Calibri Light"/>
      <family val="2"/>
      <scheme val="major"/>
    </font>
    <font>
      <b/>
      <sz val="9"/>
      <color indexed="81"/>
      <name val="Tahoma"/>
      <family val="2"/>
    </font>
    <font>
      <sz val="48"/>
      <color rgb="FF00D639"/>
      <name val="Calibri"/>
      <family val="2"/>
      <scheme val="minor"/>
    </font>
    <font>
      <sz val="11"/>
      <color rgb="FF00D639"/>
      <name val="Calibri"/>
      <family val="2"/>
      <scheme val="minor"/>
    </font>
    <font>
      <sz val="20"/>
      <color rgb="FF00D639"/>
      <name val="Calibri"/>
      <family val="2"/>
      <scheme val="minor"/>
    </font>
    <font>
      <sz val="71"/>
      <color rgb="FF00D639"/>
      <name val="Wingdings 3"/>
      <family val="1"/>
      <charset val="2"/>
    </font>
    <font>
      <sz val="16"/>
      <color rgb="FF00D639"/>
      <name val="Calibri"/>
      <family val="2"/>
      <scheme val="minor"/>
    </font>
    <font>
      <sz val="14"/>
      <color rgb="FF00D639"/>
      <name val="Calibri"/>
      <family val="2"/>
      <scheme val="minor"/>
    </font>
    <font>
      <sz val="28"/>
      <color rgb="FF00D639"/>
      <name val="Calibri"/>
      <family val="2"/>
      <scheme val="minor"/>
    </font>
    <font>
      <sz val="72"/>
      <color rgb="FF00D639"/>
      <name val="Wingdings 3"/>
      <family val="1"/>
      <charset val="2"/>
    </font>
    <font>
      <sz val="36"/>
      <color rgb="FF00D639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rgb="FF00D63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Sage Text Medium"/>
    </font>
    <font>
      <sz val="22"/>
      <color theme="0"/>
      <name val="Sage Headline Black"/>
    </font>
    <font>
      <shadow/>
      <sz val="14"/>
      <color rgb="FF000000"/>
      <name val="Sage Text"/>
    </font>
    <font>
      <sz val="11"/>
      <color theme="1"/>
      <name val="Sage Text Medium"/>
    </font>
    <font>
      <b/>
      <sz val="16"/>
      <color theme="0"/>
      <name val="Sage Text Medium"/>
    </font>
    <font>
      <sz val="18"/>
      <name val="Sage Text"/>
    </font>
    <font>
      <sz val="16"/>
      <color theme="0"/>
      <name val="Sage Text Medium"/>
    </font>
    <font>
      <sz val="16"/>
      <color theme="1"/>
      <name val="Sage Text Medium"/>
    </font>
    <font>
      <sz val="16"/>
      <name val="Sage Text Medium"/>
    </font>
    <font>
      <sz val="16"/>
      <name val="Sage Text"/>
    </font>
    <font>
      <sz val="12"/>
      <color theme="1"/>
      <name val="Sage Text"/>
    </font>
    <font>
      <b/>
      <sz val="22"/>
      <color theme="0"/>
      <name val="Sage Headline Black"/>
    </font>
    <font>
      <b/>
      <sz val="12"/>
      <color theme="0"/>
      <name val="Sage Headline Black"/>
    </font>
    <font>
      <sz val="11"/>
      <color theme="1"/>
      <name val="Sage Text"/>
    </font>
    <font>
      <b/>
      <sz val="12"/>
      <color theme="0"/>
      <name val="Sage Text"/>
    </font>
    <font>
      <sz val="11"/>
      <color theme="0" tint="-4.9989318521683403E-2"/>
      <name val="Sage Text"/>
    </font>
    <font>
      <sz val="11"/>
      <color rgb="FF00D639"/>
      <name val="Sage Text"/>
    </font>
    <font>
      <sz val="36"/>
      <color rgb="FF00D639"/>
      <name val="Sage Text"/>
    </font>
    <font>
      <sz val="24"/>
      <color rgb="FF00D639"/>
      <name val="Sage Text"/>
    </font>
    <font>
      <sz val="28"/>
      <color rgb="FF00D639"/>
      <name val="Sage Text"/>
    </font>
    <font>
      <sz val="26"/>
      <color rgb="FF00D639"/>
      <name val="Sage Text"/>
    </font>
    <font>
      <b/>
      <sz val="20"/>
      <name val="Sage Text"/>
    </font>
    <font>
      <sz val="28"/>
      <name val="Sage Text"/>
    </font>
    <font>
      <sz val="12"/>
      <name val="Sage Text"/>
    </font>
    <font>
      <sz val="16"/>
      <color theme="0"/>
      <name val="Sage Text"/>
    </font>
    <font>
      <sz val="11"/>
      <color theme="1"/>
      <name val="Wingdings 3"/>
      <family val="1"/>
      <charset val="2"/>
    </font>
    <font>
      <sz val="12"/>
      <color theme="0"/>
      <name val="Sage Text"/>
    </font>
    <font>
      <b/>
      <sz val="36"/>
      <color rgb="FF00D639"/>
      <name val="Sage Text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3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Fill="0" applyBorder="0">
      <alignment vertical="center"/>
    </xf>
    <xf numFmtId="0" fontId="1" fillId="0" borderId="0"/>
  </cellStyleXfs>
  <cellXfs count="188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8" fillId="3" borderId="0" xfId="0" applyFont="1" applyFill="1"/>
    <xf numFmtId="0" fontId="8" fillId="2" borderId="0" xfId="0" applyFont="1" applyFill="1"/>
    <xf numFmtId="0" fontId="8" fillId="2" borderId="6" xfId="0" applyFont="1" applyFill="1" applyBorder="1"/>
    <xf numFmtId="0" fontId="8" fillId="2" borderId="9" xfId="0" applyFont="1" applyFill="1" applyBorder="1"/>
    <xf numFmtId="0" fontId="8" fillId="5" borderId="5" xfId="0" applyFont="1" applyFill="1" applyBorder="1"/>
    <xf numFmtId="0" fontId="8" fillId="5" borderId="0" xfId="0" applyFont="1" applyFill="1"/>
    <xf numFmtId="0" fontId="8" fillId="5" borderId="6" xfId="0" applyFont="1" applyFill="1" applyBorder="1"/>
    <xf numFmtId="0" fontId="8" fillId="5" borderId="3" xfId="0" applyFont="1" applyFill="1" applyBorder="1"/>
    <xf numFmtId="0" fontId="8" fillId="5" borderId="4" xfId="0" applyFont="1" applyFill="1" applyBorder="1"/>
    <xf numFmtId="0" fontId="8" fillId="5" borderId="7" xfId="0" applyFont="1" applyFill="1" applyBorder="1"/>
    <xf numFmtId="0" fontId="8" fillId="5" borderId="8" xfId="0" applyFont="1" applyFill="1" applyBorder="1"/>
    <xf numFmtId="0" fontId="8" fillId="5" borderId="9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164" fontId="15" fillId="2" borderId="5" xfId="0" applyNumberFormat="1" applyFont="1" applyFill="1" applyBorder="1" applyAlignment="1">
      <alignment vertical="center"/>
    </xf>
    <xf numFmtId="164" fontId="15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right" vertical="center"/>
    </xf>
    <xf numFmtId="0" fontId="15" fillId="5" borderId="3" xfId="0" applyFont="1" applyFill="1" applyBorder="1" applyAlignment="1">
      <alignment vertical="center"/>
    </xf>
    <xf numFmtId="0" fontId="15" fillId="5" borderId="5" xfId="0" applyFont="1" applyFill="1" applyBorder="1" applyAlignment="1">
      <alignment vertical="center"/>
    </xf>
    <xf numFmtId="0" fontId="15" fillId="5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3" fillId="2" borderId="5" xfId="0" applyFont="1" applyFill="1" applyBorder="1"/>
    <xf numFmtId="0" fontId="13" fillId="2" borderId="0" xfId="0" applyFont="1" applyFill="1"/>
    <xf numFmtId="0" fontId="8" fillId="6" borderId="0" xfId="0" applyFont="1" applyFill="1"/>
    <xf numFmtId="164" fontId="13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13" fillId="6" borderId="0" xfId="0" applyFont="1" applyFill="1" applyAlignment="1">
      <alignment vertical="center" wrapText="1"/>
    </xf>
    <xf numFmtId="0" fontId="8" fillId="6" borderId="5" xfId="0" applyFont="1" applyFill="1" applyBorder="1"/>
    <xf numFmtId="0" fontId="8" fillId="6" borderId="6" xfId="0" applyFont="1" applyFill="1" applyBorder="1" applyAlignment="1">
      <alignment horizontal="center"/>
    </xf>
    <xf numFmtId="0" fontId="13" fillId="6" borderId="5" xfId="0" applyFont="1" applyFill="1" applyBorder="1" applyAlignment="1">
      <alignment vertical="center" wrapText="1"/>
    </xf>
    <xf numFmtId="0" fontId="8" fillId="6" borderId="7" xfId="0" applyFont="1" applyFill="1" applyBorder="1"/>
    <xf numFmtId="0" fontId="8" fillId="6" borderId="8" xfId="0" applyFont="1" applyFill="1" applyBorder="1"/>
    <xf numFmtId="49" fontId="1" fillId="0" borderId="0" xfId="0" applyNumberFormat="1" applyFont="1"/>
    <xf numFmtId="49" fontId="2" fillId="2" borderId="0" xfId="0" applyNumberFormat="1" applyFont="1" applyFill="1"/>
    <xf numFmtId="49" fontId="2" fillId="2" borderId="0" xfId="0" quotePrefix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9" fillId="2" borderId="0" xfId="3" applyFont="1" applyFill="1"/>
    <xf numFmtId="0" fontId="20" fillId="2" borderId="0" xfId="3" applyFont="1" applyFill="1" applyAlignment="1">
      <alignment horizontal="left" vertical="center" indent="1"/>
    </xf>
    <xf numFmtId="0" fontId="20" fillId="2" borderId="0" xfId="3" applyFont="1" applyFill="1" applyAlignment="1">
      <alignment horizontal="left" vertical="center" indent="2"/>
    </xf>
    <xf numFmtId="0" fontId="2" fillId="2" borderId="0" xfId="3" applyFont="1" applyFill="1" applyAlignment="1">
      <alignment horizontal="center"/>
    </xf>
    <xf numFmtId="49" fontId="2" fillId="2" borderId="0" xfId="3" quotePrefix="1" applyNumberFormat="1" applyFont="1" applyFill="1" applyAlignment="1">
      <alignment horizontal="center"/>
    </xf>
    <xf numFmtId="49" fontId="2" fillId="2" borderId="0" xfId="3" applyNumberFormat="1" applyFont="1" applyFill="1"/>
    <xf numFmtId="0" fontId="18" fillId="2" borderId="0" xfId="3" applyFont="1" applyFill="1"/>
    <xf numFmtId="0" fontId="19" fillId="5" borderId="10" xfId="3" applyFont="1" applyFill="1" applyBorder="1"/>
    <xf numFmtId="0" fontId="20" fillId="5" borderId="10" xfId="3" applyFont="1" applyFill="1" applyBorder="1" applyAlignment="1">
      <alignment horizontal="left" vertical="center" indent="1"/>
    </xf>
    <xf numFmtId="0" fontId="20" fillId="5" borderId="10" xfId="3" applyFont="1" applyFill="1" applyBorder="1" applyAlignment="1">
      <alignment horizontal="left" vertical="center" indent="2"/>
    </xf>
    <xf numFmtId="0" fontId="2" fillId="5" borderId="10" xfId="3" applyFont="1" applyFill="1" applyBorder="1" applyAlignment="1">
      <alignment horizontal="center"/>
    </xf>
    <xf numFmtId="49" fontId="2" fillId="5" borderId="10" xfId="3" quotePrefix="1" applyNumberFormat="1" applyFont="1" applyFill="1" applyBorder="1" applyAlignment="1">
      <alignment horizontal="center"/>
    </xf>
    <xf numFmtId="49" fontId="2" fillId="5" borderId="10" xfId="3" applyNumberFormat="1" applyFont="1" applyFill="1" applyBorder="1"/>
    <xf numFmtId="0" fontId="18" fillId="5" borderId="10" xfId="3" applyFont="1" applyFill="1" applyBorder="1"/>
    <xf numFmtId="0" fontId="1" fillId="5" borderId="0" xfId="3" applyFill="1"/>
    <xf numFmtId="0" fontId="21" fillId="0" borderId="0" xfId="3" applyFont="1" applyAlignment="1">
      <alignment horizontal="left" vertical="center"/>
    </xf>
    <xf numFmtId="0" fontId="22" fillId="5" borderId="0" xfId="3" applyFont="1" applyFill="1"/>
    <xf numFmtId="0" fontId="23" fillId="2" borderId="0" xfId="3" applyFont="1" applyFill="1" applyAlignment="1">
      <alignment horizontal="center" vertical="center"/>
    </xf>
    <xf numFmtId="0" fontId="24" fillId="5" borderId="0" xfId="3" applyFont="1" applyFill="1" applyAlignment="1">
      <alignment horizontal="left" indent="1"/>
    </xf>
    <xf numFmtId="0" fontId="25" fillId="5" borderId="0" xfId="3" applyFont="1" applyFill="1" applyAlignment="1">
      <alignment horizontal="left" vertical="center" indent="1"/>
    </xf>
    <xf numFmtId="0" fontId="26" fillId="5" borderId="0" xfId="3" applyFont="1" applyFill="1" applyAlignment="1">
      <alignment horizontal="left" vertical="center" indent="1"/>
    </xf>
    <xf numFmtId="0" fontId="1" fillId="5" borderId="0" xfId="3" applyFill="1" applyAlignment="1">
      <alignment vertical="center"/>
    </xf>
    <xf numFmtId="0" fontId="26" fillId="5" borderId="0" xfId="3" applyFont="1" applyFill="1" applyAlignment="1">
      <alignment horizontal="center" vertical="center"/>
    </xf>
    <xf numFmtId="0" fontId="26" fillId="5" borderId="0" xfId="3" applyFont="1" applyFill="1" applyAlignment="1">
      <alignment horizontal="left" vertical="center"/>
    </xf>
    <xf numFmtId="0" fontId="23" fillId="0" borderId="0" xfId="3" applyFont="1" applyAlignment="1">
      <alignment horizontal="center" vertical="center"/>
    </xf>
    <xf numFmtId="0" fontId="27" fillId="5" borderId="0" xfId="3" applyFont="1" applyFill="1" applyAlignment="1">
      <alignment horizontal="left" indent="1"/>
    </xf>
    <xf numFmtId="0" fontId="28" fillId="5" borderId="0" xfId="3" applyFont="1" applyFill="1" applyAlignment="1">
      <alignment horizontal="left" indent="1"/>
    </xf>
    <xf numFmtId="0" fontId="29" fillId="5" borderId="0" xfId="3" applyFont="1" applyFill="1" applyAlignment="1">
      <alignment vertical="center" wrapText="1"/>
    </xf>
    <xf numFmtId="0" fontId="18" fillId="2" borderId="0" xfId="0" applyFont="1" applyFill="1"/>
    <xf numFmtId="0" fontId="19" fillId="2" borderId="0" xfId="0" applyFont="1" applyFill="1"/>
    <xf numFmtId="0" fontId="30" fillId="2" borderId="0" xfId="0" applyFont="1" applyFill="1" applyAlignment="1">
      <alignment horizontal="left" vertical="center" indent="1"/>
    </xf>
    <xf numFmtId="0" fontId="30" fillId="2" borderId="0" xfId="0" applyFont="1" applyFill="1" applyAlignment="1">
      <alignment horizontal="left" vertical="center"/>
    </xf>
    <xf numFmtId="0" fontId="32" fillId="0" borderId="0" xfId="0" applyFont="1"/>
    <xf numFmtId="0" fontId="29" fillId="0" borderId="0" xfId="0" applyFont="1"/>
    <xf numFmtId="0" fontId="34" fillId="0" borderId="0" xfId="0" applyFont="1"/>
    <xf numFmtId="49" fontId="32" fillId="4" borderId="0" xfId="0" applyNumberFormat="1" applyFont="1" applyFill="1"/>
    <xf numFmtId="0" fontId="32" fillId="4" borderId="0" xfId="0" applyFont="1" applyFill="1"/>
    <xf numFmtId="10" fontId="32" fillId="4" borderId="0" xfId="1" applyNumberFormat="1" applyFont="1" applyFill="1"/>
    <xf numFmtId="49" fontId="32" fillId="0" borderId="0" xfId="0" applyNumberFormat="1" applyFont="1"/>
    <xf numFmtId="164" fontId="35" fillId="6" borderId="5" xfId="0" applyNumberFormat="1" applyFont="1" applyFill="1" applyBorder="1"/>
    <xf numFmtId="0" fontId="35" fillId="6" borderId="0" xfId="0" applyFont="1" applyFill="1" applyAlignment="1">
      <alignment horizontal="right"/>
    </xf>
    <xf numFmtId="0" fontId="40" fillId="5" borderId="2" xfId="0" applyFont="1" applyFill="1" applyBorder="1" applyAlignment="1">
      <alignment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1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31" fillId="2" borderId="12" xfId="0" applyFont="1" applyFill="1" applyBorder="1" applyAlignment="1">
      <alignment horizontal="center" vertical="center"/>
    </xf>
    <xf numFmtId="0" fontId="18" fillId="0" borderId="13" xfId="0" applyFont="1" applyBorder="1"/>
    <xf numFmtId="0" fontId="19" fillId="0" borderId="13" xfId="0" applyFont="1" applyBorder="1"/>
    <xf numFmtId="0" fontId="30" fillId="0" borderId="13" xfId="0" applyFont="1" applyBorder="1" applyAlignment="1">
      <alignment horizontal="left" vertical="center" indent="1"/>
    </xf>
    <xf numFmtId="0" fontId="30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49" fontId="2" fillId="0" borderId="13" xfId="0" quotePrefix="1" applyNumberFormat="1" applyFont="1" applyBorder="1" applyAlignment="1">
      <alignment horizontal="center"/>
    </xf>
    <xf numFmtId="49" fontId="2" fillId="0" borderId="13" xfId="0" applyNumberFormat="1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3" fillId="2" borderId="0" xfId="0" applyFont="1" applyFill="1" applyAlignment="1">
      <alignment horizontal="left" vertical="center"/>
    </xf>
    <xf numFmtId="0" fontId="44" fillId="0" borderId="0" xfId="0" applyFont="1" applyAlignment="1">
      <alignment horizontal="left"/>
    </xf>
    <xf numFmtId="0" fontId="18" fillId="6" borderId="0" xfId="0" applyFont="1" applyFill="1"/>
    <xf numFmtId="49" fontId="43" fillId="2" borderId="0" xfId="0" applyNumberFormat="1" applyFont="1" applyFill="1" applyAlignment="1">
      <alignment vertical="center" wrapText="1"/>
    </xf>
    <xf numFmtId="49" fontId="43" fillId="2" borderId="0" xfId="0" applyNumberFormat="1" applyFont="1" applyFill="1" applyAlignment="1">
      <alignment vertical="center"/>
    </xf>
    <xf numFmtId="164" fontId="36" fillId="2" borderId="3" xfId="0" applyNumberFormat="1" applyFont="1" applyFill="1" applyBorder="1" applyAlignment="1">
      <alignment horizontal="left" vertical="center" indent="5"/>
    </xf>
    <xf numFmtId="164" fontId="36" fillId="2" borderId="4" xfId="0" applyNumberFormat="1" applyFont="1" applyFill="1" applyBorder="1" applyAlignment="1">
      <alignment horizontal="left" vertical="center" indent="5"/>
    </xf>
    <xf numFmtId="164" fontId="36" fillId="2" borderId="0" xfId="0" applyNumberFormat="1" applyFont="1" applyFill="1" applyAlignment="1">
      <alignment horizontal="left" vertical="center" indent="5"/>
    </xf>
    <xf numFmtId="164" fontId="36" fillId="2" borderId="6" xfId="0" applyNumberFormat="1" applyFont="1" applyFill="1" applyBorder="1" applyAlignment="1">
      <alignment horizontal="left" vertical="center" indent="5"/>
    </xf>
    <xf numFmtId="165" fontId="9" fillId="5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164" fontId="17" fillId="2" borderId="6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 vertical="center" wrapText="1" indent="2"/>
    </xf>
    <xf numFmtId="0" fontId="11" fillId="5" borderId="0" xfId="0" applyFont="1" applyFill="1" applyAlignment="1">
      <alignment horizontal="left" vertical="center" indent="2"/>
    </xf>
    <xf numFmtId="0" fontId="12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41" fillId="5" borderId="2" xfId="0" applyFont="1" applyFill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33" fillId="6" borderId="0" xfId="0" applyFont="1" applyFill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164" fontId="38" fillId="6" borderId="5" xfId="0" applyNumberFormat="1" applyFont="1" applyFill="1" applyBorder="1" applyAlignment="1">
      <alignment horizontal="center" vertical="center"/>
    </xf>
    <xf numFmtId="164" fontId="38" fillId="6" borderId="0" xfId="0" applyNumberFormat="1" applyFont="1" applyFill="1" applyAlignment="1">
      <alignment horizontal="center" vertical="center"/>
    </xf>
    <xf numFmtId="164" fontId="38" fillId="2" borderId="5" xfId="0" applyNumberFormat="1" applyFont="1" applyFill="1" applyBorder="1" applyAlignment="1">
      <alignment horizontal="center" vertical="center"/>
    </xf>
    <xf numFmtId="164" fontId="38" fillId="2" borderId="0" xfId="0" applyNumberFormat="1" applyFont="1" applyFill="1" applyAlignment="1">
      <alignment horizontal="center" vertical="center"/>
    </xf>
    <xf numFmtId="164" fontId="41" fillId="5" borderId="5" xfId="0" applyNumberFormat="1" applyFont="1" applyFill="1" applyBorder="1" applyAlignment="1">
      <alignment horizontal="center" vertical="center"/>
    </xf>
    <xf numFmtId="164" fontId="41" fillId="5" borderId="0" xfId="0" applyNumberFormat="1" applyFont="1" applyFill="1" applyAlignment="1">
      <alignment horizontal="center" vertical="center"/>
    </xf>
    <xf numFmtId="164" fontId="41" fillId="5" borderId="6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8" fillId="6" borderId="2" xfId="0" applyFont="1" applyFill="1" applyBorder="1" applyAlignment="1">
      <alignment horizontal="center" vertical="center" wrapText="1"/>
    </xf>
    <xf numFmtId="0" fontId="38" fillId="6" borderId="3" xfId="0" applyFont="1" applyFill="1" applyBorder="1" applyAlignment="1">
      <alignment horizontal="center" vertical="center" wrapText="1"/>
    </xf>
    <xf numFmtId="0" fontId="38" fillId="6" borderId="4" xfId="0" applyFont="1" applyFill="1" applyBorder="1" applyAlignment="1">
      <alignment horizontal="center" vertical="center" wrapText="1"/>
    </xf>
    <xf numFmtId="0" fontId="38" fillId="6" borderId="5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8" fillId="6" borderId="6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left" vertical="top" indent="1"/>
    </xf>
    <xf numFmtId="0" fontId="38" fillId="2" borderId="3" xfId="0" applyFont="1" applyFill="1" applyBorder="1" applyAlignment="1">
      <alignment horizontal="left" vertical="top" indent="1"/>
    </xf>
    <xf numFmtId="0" fontId="38" fillId="2" borderId="4" xfId="0" applyFont="1" applyFill="1" applyBorder="1" applyAlignment="1">
      <alignment horizontal="left" vertical="top" indent="1"/>
    </xf>
    <xf numFmtId="0" fontId="38" fillId="2" borderId="5" xfId="0" applyFont="1" applyFill="1" applyBorder="1" applyAlignment="1">
      <alignment horizontal="left" vertical="top" indent="1"/>
    </xf>
    <xf numFmtId="0" fontId="38" fillId="2" borderId="0" xfId="0" applyFont="1" applyFill="1" applyAlignment="1">
      <alignment horizontal="left" vertical="top" indent="1"/>
    </xf>
    <xf numFmtId="0" fontId="38" fillId="2" borderId="6" xfId="0" applyFont="1" applyFill="1" applyBorder="1" applyAlignment="1">
      <alignment horizontal="left" vertical="top" indent="1"/>
    </xf>
    <xf numFmtId="10" fontId="38" fillId="6" borderId="5" xfId="0" applyNumberFormat="1" applyFont="1" applyFill="1" applyBorder="1" applyAlignment="1">
      <alignment horizontal="center" vertical="center" wrapText="1"/>
    </xf>
    <xf numFmtId="0" fontId="42" fillId="5" borderId="5" xfId="0" applyFont="1" applyFill="1" applyBorder="1" applyAlignment="1">
      <alignment horizontal="center" vertical="center"/>
    </xf>
    <xf numFmtId="0" fontId="42" fillId="5" borderId="0" xfId="0" applyFont="1" applyFill="1" applyAlignment="1">
      <alignment horizontal="center" vertical="center"/>
    </xf>
    <xf numFmtId="0" fontId="42" fillId="5" borderId="6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8" xfId="0" applyFont="1" applyFill="1" applyBorder="1" applyAlignment="1">
      <alignment horizontal="center" vertical="center"/>
    </xf>
    <xf numFmtId="0" fontId="42" fillId="5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right" vertical="center"/>
    </xf>
    <xf numFmtId="164" fontId="37" fillId="2" borderId="0" xfId="0" applyNumberFormat="1" applyFont="1" applyFill="1" applyAlignment="1">
      <alignment horizontal="center" vertical="center"/>
    </xf>
    <xf numFmtId="164" fontId="37" fillId="2" borderId="8" xfId="0" applyNumberFormat="1" applyFont="1" applyFill="1" applyBorder="1" applyAlignment="1">
      <alignment horizontal="center" vertical="center"/>
    </xf>
    <xf numFmtId="0" fontId="33" fillId="6" borderId="0" xfId="0" applyFont="1" applyFill="1" applyAlignment="1">
      <alignment horizontal="center" vertical="center"/>
    </xf>
    <xf numFmtId="164" fontId="39" fillId="2" borderId="0" xfId="0" applyNumberFormat="1" applyFont="1" applyFill="1" applyAlignment="1">
      <alignment horizontal="center" vertical="top"/>
    </xf>
    <xf numFmtId="0" fontId="45" fillId="2" borderId="0" xfId="0" applyFont="1" applyFill="1" applyAlignment="1">
      <alignment horizontal="left" vertical="center"/>
    </xf>
    <xf numFmtId="0" fontId="45" fillId="2" borderId="11" xfId="0" applyFont="1" applyFill="1" applyBorder="1" applyAlignment="1">
      <alignment horizontal="left" vertical="center"/>
    </xf>
    <xf numFmtId="10" fontId="45" fillId="2" borderId="0" xfId="1" applyNumberFormat="1" applyFont="1" applyFill="1" applyAlignment="1">
      <alignment horizontal="left" vertical="center"/>
    </xf>
    <xf numFmtId="10" fontId="45" fillId="2" borderId="11" xfId="1" applyNumberFormat="1" applyFont="1" applyFill="1" applyBorder="1" applyAlignment="1">
      <alignment horizontal="left" vertical="center"/>
    </xf>
    <xf numFmtId="0" fontId="46" fillId="2" borderId="2" xfId="0" applyFont="1" applyFill="1" applyBorder="1" applyAlignment="1">
      <alignment horizontal="center" vertical="center"/>
    </xf>
    <xf numFmtId="0" fontId="46" fillId="2" borderId="3" xfId="0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0" fontId="33" fillId="2" borderId="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4">
    <cellStyle name="Normal" xfId="0" builtinId="0"/>
    <cellStyle name="Normal 7" xfId="2" xr:uid="{2611076D-D2E1-4CBD-8F6C-80C4EF10EFFD}"/>
    <cellStyle name="Normal 8" xfId="3" xr:uid="{9FAC2979-5E14-41B7-812D-CFB92FD2C805}"/>
    <cellStyle name="Percent" xfId="1" builtinId="5"/>
  </cellStyles>
  <dxfs count="0"/>
  <tableStyles count="0" defaultTableStyle="TableStyleMedium2" defaultPivotStyle="PivotStyleLight16"/>
  <colors>
    <mruColors>
      <color rgb="FF00A65C"/>
      <color rgb="FF00D639"/>
      <color rgb="FF0063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72303838967182"/>
          <c:y val="4.4225045173051048E-3"/>
          <c:w val="0.82402341755818409"/>
          <c:h val="0.95277774679204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A6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BC-4453-BF59-1A73628AD5A7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BC-4453-BF59-1A73628AD5A7}"/>
              </c:ext>
            </c:extLst>
          </c:dPt>
          <c:val>
            <c:numRef>
              <c:f>Dasboard!$AD$11:$AE$11</c:f>
              <c:numCache>
                <c:formatCode>0.00%</c:formatCode>
                <c:ptCount val="2"/>
                <c:pt idx="0">
                  <c:v>0.2828489877071601</c:v>
                </c:pt>
                <c:pt idx="1">
                  <c:v>0.71715101229283995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BC-4453-BF59-1A73628AD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0830869885751"/>
          <c:y val="0"/>
          <c:w val="0.82402341755818409"/>
          <c:h val="0.95277774679204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68-433F-B7E8-11A91BE0ABBF}"/>
              </c:ext>
            </c:extLst>
          </c:dPt>
          <c:dPt>
            <c:idx val="1"/>
            <c:bubble3D val="0"/>
            <c:spPr>
              <a:solidFill>
                <a:srgbClr val="00636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68-433F-B7E8-11A91BE0ABBF}"/>
              </c:ext>
            </c:extLst>
          </c:dPt>
          <c:val>
            <c:numRef>
              <c:f>Dasboard!$AD$9:$AE$9</c:f>
              <c:numCache>
                <c:formatCode>0.00%</c:formatCode>
                <c:ptCount val="2"/>
                <c:pt idx="0">
                  <c:v>0.56455933154068383</c:v>
                </c:pt>
                <c:pt idx="1">
                  <c:v>0.43544066845931617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68-433F-B7E8-11A91BE0A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29977121154201E-2"/>
          <c:y val="0.17383492713944226"/>
          <c:w val="0.82402341755818409"/>
          <c:h val="0.95277774679204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4F-4C0F-8E84-6A5191E2F4D1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4F-4C0F-8E84-6A5191E2F4D1}"/>
              </c:ext>
            </c:extLst>
          </c:dPt>
          <c:val>
            <c:numRef>
              <c:f>Dasboard!$AD$10:$AE$10</c:f>
              <c:numCache>
                <c:formatCode>0.00%</c:formatCode>
                <c:ptCount val="2"/>
                <c:pt idx="0">
                  <c:v>0.31068102154040905</c:v>
                </c:pt>
                <c:pt idx="1">
                  <c:v>0.689318978459591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4F-4C0F-8E84-6A5191E2F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02368041476571"/>
          <c:y val="1.9684490171704552E-2"/>
          <c:w val="0.82402341755818409"/>
          <c:h val="0.95277774679204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79-4996-BC4F-7A8237F8F5E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79-4996-BC4F-7A8237F8F5ED}"/>
              </c:ext>
            </c:extLst>
          </c:dPt>
          <c:val>
            <c:numRef>
              <c:f>Dasboard!$AD$8:$AE$8</c:f>
              <c:numCache>
                <c:formatCode>0.00%</c:formatCode>
                <c:ptCount val="2"/>
                <c:pt idx="0">
                  <c:v>0.43544066845931639</c:v>
                </c:pt>
                <c:pt idx="1">
                  <c:v>0.56455933154068361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79-4996-BC4F-7A8237F8F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2018</c:v>
          </c:tx>
          <c:spPr>
            <a:gradFill rotWithShape="1">
              <a:gsLst>
                <a:gs pos="0">
                  <a:schemeClr val="accent6">
                    <a:tint val="77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tint val="77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tint val="77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tint val="77000"/>
                  <a:shade val="95000"/>
                </a:schemeClr>
              </a:solidFill>
              <a:round/>
            </a:ln>
            <a:effectLst/>
          </c:spPr>
          <c:invertIfNegative val="0"/>
          <c:cat>
            <c:strLit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strLit>
          </c:cat>
          <c:val>
            <c:numLit>
              <c:formatCode>General</c:formatCode>
              <c:ptCount val="12"/>
              <c:pt idx="0">
                <c:v>36977</c:v>
              </c:pt>
              <c:pt idx="1">
                <c:v>38564</c:v>
              </c:pt>
              <c:pt idx="2">
                <c:v>40590</c:v>
              </c:pt>
              <c:pt idx="3">
                <c:v>43292</c:v>
              </c:pt>
              <c:pt idx="4">
                <c:v>46641</c:v>
              </c:pt>
              <c:pt idx="5">
                <c:v>50055</c:v>
              </c:pt>
              <c:pt idx="6">
                <c:v>40590</c:v>
              </c:pt>
              <c:pt idx="7">
                <c:v>42280</c:v>
              </c:pt>
              <c:pt idx="8">
                <c:v>50978</c:v>
              </c:pt>
              <c:pt idx="9">
                <c:v>51127</c:v>
              </c:pt>
              <c:pt idx="10">
                <c:v>52627</c:v>
              </c:pt>
              <c:pt idx="11">
                <c:v>57431</c:v>
              </c:pt>
            </c:numLit>
          </c:val>
          <c:extLst>
            <c:ext xmlns:c16="http://schemas.microsoft.com/office/drawing/2014/chart" uri="{C3380CC4-5D6E-409C-BE32-E72D297353CC}">
              <c16:uniqueId val="{00000002-1CCE-4C96-9624-B2B0B5B93239}"/>
            </c:ext>
          </c:extLst>
        </c:ser>
        <c:ser>
          <c:idx val="2"/>
          <c:order val="2"/>
          <c:tx>
            <c:v>2019</c:v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Lit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strLit>
          </c:cat>
          <c:val>
            <c:numLit>
              <c:formatCode>General</c:formatCode>
              <c:ptCount val="12"/>
              <c:pt idx="0">
                <c:v>46079.66</c:v>
              </c:pt>
              <c:pt idx="1">
                <c:v>61229.82</c:v>
              </c:pt>
              <c:pt idx="2">
                <c:v>64696</c:v>
              </c:pt>
              <c:pt idx="3">
                <c:v>67146</c:v>
              </c:pt>
              <c:pt idx="4">
                <c:v>54486.82</c:v>
              </c:pt>
              <c:pt idx="5">
                <c:v>67256</c:v>
              </c:pt>
              <c:pt idx="6">
                <c:v>53428.82</c:v>
              </c:pt>
              <c:pt idx="7">
                <c:v>51188.66</c:v>
              </c:pt>
              <c:pt idx="8">
                <c:v>73908</c:v>
              </c:pt>
              <c:pt idx="9">
                <c:v>73189</c:v>
              </c:pt>
              <c:pt idx="10">
                <c:v>65123</c:v>
              </c:pt>
              <c:pt idx="11">
                <c:v>63219.82</c:v>
              </c:pt>
            </c:numLit>
          </c:val>
          <c:extLst>
            <c:ext xmlns:c16="http://schemas.microsoft.com/office/drawing/2014/chart" uri="{C3380CC4-5D6E-409C-BE32-E72D297353CC}">
              <c16:uniqueId val="{00000003-1CCE-4C96-9624-B2B0B5B93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71570335"/>
        <c:axId val="37157129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2018 </c:v>
                </c:tx>
                <c:spPr>
                  <a:gradFill rotWithShape="1">
                    <a:gsLst>
                      <a:gs pos="0">
                        <a:schemeClr val="accent6">
                          <a:tint val="54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6">
                          <a:tint val="54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6">
                          <a:tint val="54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6">
                        <a:tint val="54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Lit>
                    <c:ptCount val="1"/>
                  </c:strLit>
                </c:cat>
                <c:val>
                  <c:numLit>
                    <c:formatCode>General</c:formatCode>
                    <c:ptCount val="1"/>
                    <c:pt idx="0">
                      <c:v>0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1-1CCE-4C96-9624-B2B0B5B9323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2020</c:v>
                </c:tx>
                <c:spPr>
                  <a:gradFill rotWithShape="1">
                    <a:gsLst>
                      <a:gs pos="0">
                        <a:schemeClr val="accent6">
                          <a:shade val="76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6">
                          <a:shade val="76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6">
                          <a:shade val="76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6">
                        <a:shade val="76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Lit>
                    <c:ptCount val="1"/>
                  </c:strLit>
                </c:cat>
                <c:val>
                  <c:numLit>
                    <c:formatCode>General</c:formatCode>
                    <c:ptCount val="1"/>
                    <c:pt idx="0">
                      <c:v>0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CE-4C96-9624-B2B0B5B9323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2017</c:v>
                </c:tx>
                <c:spPr>
                  <a:gradFill rotWithShape="1">
                    <a:gsLst>
                      <a:gs pos="0">
                        <a:schemeClr val="accent6">
                          <a:shade val="53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6">
                          <a:shade val="53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6">
                          <a:shade val="53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6">
                        <a:shade val="53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Lit>
                    <c:ptCount val="1"/>
                  </c:strLit>
                </c:cat>
                <c:val>
                  <c:numLit>
                    <c:formatCode>General</c:formatCode>
                    <c:ptCount val="1"/>
                    <c:pt idx="0">
                      <c:v>0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CE-4C96-9624-B2B0B5B93239}"/>
                  </c:ext>
                </c:extLst>
              </c15:ser>
            </c15:filteredBarSeries>
          </c:ext>
        </c:extLst>
      </c:barChart>
      <c:catAx>
        <c:axId val="37157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ge Text Medium" panose="02010603040201060103" pitchFamily="2" charset="0"/>
                <a:ea typeface="+mn-ea"/>
                <a:cs typeface="+mn-cs"/>
              </a:defRPr>
            </a:pPr>
            <a:endParaRPr lang="en-US"/>
          </a:p>
        </c:txPr>
        <c:crossAx val="371571295"/>
        <c:crosses val="autoZero"/>
        <c:auto val="1"/>
        <c:lblAlgn val="ctr"/>
        <c:lblOffset val="100"/>
        <c:noMultiLvlLbl val="0"/>
      </c:catAx>
      <c:valAx>
        <c:axId val="37157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570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2018</c:v>
          </c:tx>
          <c:cat>
            <c:strLit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strLit>
          </c:cat>
          <c:val>
            <c:numLit>
              <c:formatCode>General</c:formatCode>
              <c:ptCount val="12"/>
              <c:pt idx="0">
                <c:v>36977</c:v>
              </c:pt>
              <c:pt idx="1">
                <c:v>38564</c:v>
              </c:pt>
              <c:pt idx="2">
                <c:v>40590</c:v>
              </c:pt>
              <c:pt idx="3">
                <c:v>43292</c:v>
              </c:pt>
              <c:pt idx="4">
                <c:v>46641</c:v>
              </c:pt>
              <c:pt idx="5">
                <c:v>50055</c:v>
              </c:pt>
              <c:pt idx="6">
                <c:v>40590</c:v>
              </c:pt>
              <c:pt idx="7">
                <c:v>42280</c:v>
              </c:pt>
              <c:pt idx="8">
                <c:v>50978</c:v>
              </c:pt>
              <c:pt idx="9">
                <c:v>51127</c:v>
              </c:pt>
              <c:pt idx="10">
                <c:v>52627</c:v>
              </c:pt>
              <c:pt idx="11">
                <c:v>57431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58-4F39-B901-DF694E6CB1A0}"/>
            </c:ext>
          </c:extLst>
        </c:ser>
        <c:ser>
          <c:idx val="1"/>
          <c:order val="1"/>
          <c:tx>
            <c:v>2019</c:v>
          </c:tx>
          <c:cat>
            <c:strLit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strLit>
          </c:cat>
          <c:val>
            <c:numLit>
              <c:formatCode>General</c:formatCode>
              <c:ptCount val="12"/>
              <c:pt idx="0">
                <c:v>46079.66</c:v>
              </c:pt>
              <c:pt idx="1">
                <c:v>61229.82</c:v>
              </c:pt>
              <c:pt idx="2">
                <c:v>64696</c:v>
              </c:pt>
              <c:pt idx="3">
                <c:v>67146</c:v>
              </c:pt>
              <c:pt idx="4">
                <c:v>54486.82</c:v>
              </c:pt>
              <c:pt idx="5">
                <c:v>67256</c:v>
              </c:pt>
              <c:pt idx="6">
                <c:v>53428.82</c:v>
              </c:pt>
              <c:pt idx="7">
                <c:v>51188.66</c:v>
              </c:pt>
              <c:pt idx="8">
                <c:v>73908</c:v>
              </c:pt>
              <c:pt idx="9">
                <c:v>73189</c:v>
              </c:pt>
              <c:pt idx="10">
                <c:v>65123</c:v>
              </c:pt>
              <c:pt idx="11">
                <c:v>63219.82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458-4F39-B901-DF694E6C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4243823"/>
        <c:axId val="2014240943"/>
      </c:lineChart>
      <c:catAx>
        <c:axId val="2014243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4240943"/>
        <c:crosses val="autoZero"/>
        <c:auto val="1"/>
        <c:lblAlgn val="ctr"/>
        <c:lblOffset val="100"/>
        <c:noMultiLvlLbl val="0"/>
      </c:catAx>
      <c:valAx>
        <c:axId val="201424094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4243823"/>
        <c:crosses val="autoZero"/>
        <c:crossBetween val="between"/>
      </c:valAx>
    </c:plotArea>
    <c:legend>
      <c:legendPos val="r"/>
      <c:overlay val="0"/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2.jpe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692627</xdr:colOff>
      <xdr:row>6</xdr:row>
      <xdr:rowOff>90156</xdr:rowOff>
    </xdr:from>
    <xdr:to>
      <xdr:col>5</xdr:col>
      <xdr:colOff>1635827</xdr:colOff>
      <xdr:row>9</xdr:row>
      <xdr:rowOff>190674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9CB5AC32-4F58-4CCF-92A1-279A1881DAFF}"/>
            </a:ext>
          </a:extLst>
        </xdr:cNvPr>
        <xdr:cNvSpPr/>
      </xdr:nvSpPr>
      <xdr:spPr>
        <a:xfrm>
          <a:off x="692627" y="1947531"/>
          <a:ext cx="943200" cy="929193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absolute">
    <xdr:from>
      <xdr:col>18</xdr:col>
      <xdr:colOff>860537</xdr:colOff>
      <xdr:row>19</xdr:row>
      <xdr:rowOff>94247</xdr:rowOff>
    </xdr:from>
    <xdr:to>
      <xdr:col>21</xdr:col>
      <xdr:colOff>6427</xdr:colOff>
      <xdr:row>24</xdr:row>
      <xdr:rowOff>98406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B2CDB39-9809-4BF2-823E-CCE65DD6C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609600</xdr:colOff>
      <xdr:row>21</xdr:row>
      <xdr:rowOff>4</xdr:rowOff>
    </xdr:from>
    <xdr:to>
      <xdr:col>5</xdr:col>
      <xdr:colOff>1622970</xdr:colOff>
      <xdr:row>23</xdr:row>
      <xdr:rowOff>53457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DA3721E-F7AA-44FE-A0BB-2CDE6218F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505454"/>
          <a:ext cx="1019085" cy="1091678"/>
        </a:xfrm>
        <a:prstGeom prst="rect">
          <a:avLst/>
        </a:prstGeom>
      </xdr:spPr>
    </xdr:pic>
    <xdr:clientData/>
  </xdr:twoCellAnchor>
  <xdr:twoCellAnchor>
    <xdr:from>
      <xdr:col>14</xdr:col>
      <xdr:colOff>78442</xdr:colOff>
      <xdr:row>11</xdr:row>
      <xdr:rowOff>56031</xdr:rowOff>
    </xdr:from>
    <xdr:to>
      <xdr:col>15</xdr:col>
      <xdr:colOff>550770</xdr:colOff>
      <xdr:row>16</xdr:row>
      <xdr:rowOff>44824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FFEB98A-A429-4C08-91A6-57EF47C57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78442</xdr:colOff>
      <xdr:row>18</xdr:row>
      <xdr:rowOff>179295</xdr:rowOff>
    </xdr:from>
    <xdr:to>
      <xdr:col>15</xdr:col>
      <xdr:colOff>550770</xdr:colOff>
      <xdr:row>23</xdr:row>
      <xdr:rowOff>168088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BA9AB893-52CC-4A4A-AA9A-15C3BAFB2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508291</xdr:colOff>
      <xdr:row>21</xdr:row>
      <xdr:rowOff>135642</xdr:rowOff>
    </xdr:from>
    <xdr:to>
      <xdr:col>10</xdr:col>
      <xdr:colOff>1354893</xdr:colOff>
      <xdr:row>22</xdr:row>
      <xdr:rowOff>723906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CB0D9142-98B0-43CE-8360-411FB58EBD58}"/>
            </a:ext>
          </a:extLst>
        </xdr:cNvPr>
        <xdr:cNvSpPr/>
      </xdr:nvSpPr>
      <xdr:spPr>
        <a:xfrm>
          <a:off x="10582379" y="6175613"/>
          <a:ext cx="846602" cy="845999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>
              <a:solidFill>
                <a:schemeClr val="bg1"/>
              </a:solidFill>
            </a:ln>
          </a:endParaRPr>
        </a:p>
      </xdr:txBody>
    </xdr:sp>
    <xdr:clientData/>
  </xdr:twoCellAnchor>
  <xdr:twoCellAnchor>
    <xdr:from>
      <xdr:col>8</xdr:col>
      <xdr:colOff>16249</xdr:colOff>
      <xdr:row>12</xdr:row>
      <xdr:rowOff>234764</xdr:rowOff>
    </xdr:from>
    <xdr:to>
      <xdr:col>9</xdr:col>
      <xdr:colOff>1457325</xdr:colOff>
      <xdr:row>17</xdr:row>
      <xdr:rowOff>200025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7F2CFE0E-E49E-428A-B544-563B03C08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426386</xdr:colOff>
      <xdr:row>13</xdr:row>
      <xdr:rowOff>114862</xdr:rowOff>
    </xdr:from>
    <xdr:to>
      <xdr:col>10</xdr:col>
      <xdr:colOff>1369586</xdr:colOff>
      <xdr:row>16</xdr:row>
      <xdr:rowOff>181762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C07B78DF-8048-40FA-93EE-0D1452E3383F}"/>
            </a:ext>
          </a:extLst>
        </xdr:cNvPr>
        <xdr:cNvSpPr/>
      </xdr:nvSpPr>
      <xdr:spPr>
        <a:xfrm>
          <a:off x="4358306" y="3681022"/>
          <a:ext cx="943200" cy="920340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145676</xdr:colOff>
      <xdr:row>4</xdr:row>
      <xdr:rowOff>459440</xdr:rowOff>
    </xdr:from>
    <xdr:to>
      <xdr:col>21</xdr:col>
      <xdr:colOff>504264</xdr:colOff>
      <xdr:row>9</xdr:row>
      <xdr:rowOff>224117</xdr:rowOff>
    </xdr:to>
    <xdr:graphicFrame macro="">
      <xdr:nvGraphicFramePr>
        <xdr:cNvPr id="19" name="Graphique_X5">
          <a:extLst>
            <a:ext uri="{FF2B5EF4-FFF2-40B4-BE49-F238E27FC236}">
              <a16:creationId xmlns:a16="http://schemas.microsoft.com/office/drawing/2014/main" id="{7E0A86B2-20AE-090A-D477-26A340632F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26670</xdr:colOff>
      <xdr:row>11</xdr:row>
      <xdr:rowOff>169545</xdr:rowOff>
    </xdr:from>
    <xdr:to>
      <xdr:col>31</xdr:col>
      <xdr:colOff>549275</xdr:colOff>
      <xdr:row>25</xdr:row>
      <xdr:rowOff>139065</xdr:rowOff>
    </xdr:to>
    <xdr:graphicFrame macro="">
      <xdr:nvGraphicFramePr>
        <xdr:cNvPr id="10" name="Graphique_Y12">
          <a:extLst>
            <a:ext uri="{FF2B5EF4-FFF2-40B4-BE49-F238E27FC236}">
              <a16:creationId xmlns:a16="http://schemas.microsoft.com/office/drawing/2014/main" id="{C65496B0-A5C7-949E-9BBE-7D0D55834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Sag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0000"/>
      </a:accent1>
      <a:accent2>
        <a:srgbClr val="006362"/>
      </a:accent2>
      <a:accent3>
        <a:srgbClr val="A5A5A5"/>
      </a:accent3>
      <a:accent4>
        <a:srgbClr val="FFC000"/>
      </a:accent4>
      <a:accent5>
        <a:srgbClr val="006362"/>
      </a:accent5>
      <a:accent6>
        <a:srgbClr val="00A65C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4259B-AA98-4C06-B689-8EBAD71A03EC}">
  <dimension ref="B1:W27"/>
  <sheetViews>
    <sheetView showGridLines="0" zoomScale="85" zoomScaleNormal="85" workbookViewId="0">
      <selection activeCell="C11" sqref="C11"/>
    </sheetView>
  </sheetViews>
  <sheetFormatPr defaultColWidth="11.5703125" defaultRowHeight="15" x14ac:dyDescent="0.25"/>
  <cols>
    <col min="1" max="1" width="1.85546875" style="61" customWidth="1"/>
    <col min="2" max="2" width="12" style="63" customWidth="1"/>
    <col min="3" max="3" width="4.140625" style="61" customWidth="1"/>
    <col min="4" max="10" width="11.5703125" style="61"/>
    <col min="11" max="11" width="15.85546875" style="61" customWidth="1"/>
    <col min="12" max="19" width="11.5703125" style="61"/>
    <col min="20" max="20" width="15.85546875" style="61" customWidth="1"/>
    <col min="21" max="16384" width="11.5703125" style="61"/>
  </cols>
  <sheetData>
    <row r="1" spans="2:23" s="53" customFormat="1" ht="39.6" customHeight="1" x14ac:dyDescent="0.35">
      <c r="B1" s="47" t="e" vm="1">
        <v>#VALUE!</v>
      </c>
      <c r="C1" s="48" t="s">
        <v>49</v>
      </c>
      <c r="D1" s="48"/>
      <c r="E1" s="48"/>
      <c r="F1" s="48"/>
      <c r="G1" s="48"/>
      <c r="H1" s="48"/>
      <c r="I1" s="48"/>
      <c r="J1" s="48"/>
      <c r="K1" s="48"/>
      <c r="L1" s="49"/>
      <c r="M1" s="50"/>
      <c r="N1" s="50"/>
      <c r="O1" s="51"/>
      <c r="P1" s="52"/>
      <c r="Q1" s="50"/>
      <c r="R1" s="50"/>
      <c r="S1" s="51"/>
      <c r="T1" s="52"/>
      <c r="U1" s="50"/>
      <c r="V1" s="50"/>
      <c r="W1" s="51"/>
    </row>
    <row r="2" spans="2:23" s="60" customFormat="1" ht="3" customHeight="1" x14ac:dyDescent="0.35">
      <c r="B2" s="54"/>
      <c r="C2" s="55"/>
      <c r="D2" s="55"/>
      <c r="E2" s="55"/>
      <c r="F2" s="55"/>
      <c r="G2" s="55"/>
      <c r="H2" s="55"/>
      <c r="I2" s="55"/>
      <c r="J2" s="55"/>
      <c r="K2" s="55"/>
      <c r="L2" s="56"/>
      <c r="M2" s="57"/>
      <c r="N2" s="57"/>
      <c r="O2" s="58"/>
      <c r="P2" s="59"/>
      <c r="Q2" s="57"/>
      <c r="R2" s="57"/>
      <c r="S2" s="58"/>
      <c r="T2" s="59"/>
      <c r="U2" s="57"/>
      <c r="V2" s="57"/>
      <c r="W2" s="58"/>
    </row>
    <row r="3" spans="2:23" ht="12.6" customHeight="1" x14ac:dyDescent="0.25">
      <c r="B3" s="61"/>
    </row>
    <row r="4" spans="2:23" ht="20.100000000000001" customHeight="1" x14ac:dyDescent="0.25">
      <c r="B4" s="62" t="s">
        <v>50</v>
      </c>
    </row>
    <row r="5" spans="2:23" ht="20.100000000000001" customHeight="1" x14ac:dyDescent="0.25">
      <c r="B5" s="62" t="s">
        <v>51</v>
      </c>
    </row>
    <row r="6" spans="2:23" ht="20.100000000000001" customHeight="1" x14ac:dyDescent="0.25"/>
    <row r="7" spans="2:23" s="68" customFormat="1" ht="20.100000000000001" customHeight="1" x14ac:dyDescent="0.3">
      <c r="B7" s="64">
        <v>1</v>
      </c>
      <c r="C7" s="65" t="s">
        <v>52</v>
      </c>
      <c r="D7" s="66"/>
      <c r="E7" s="66"/>
      <c r="F7" s="66"/>
      <c r="G7" s="66"/>
      <c r="H7" s="67"/>
      <c r="I7" s="67"/>
      <c r="J7" s="67"/>
      <c r="K7" s="67"/>
    </row>
    <row r="8" spans="2:23" s="68" customFormat="1" ht="20.100000000000001" customHeight="1" x14ac:dyDescent="0.25">
      <c r="B8" s="69"/>
      <c r="C8" s="70"/>
    </row>
    <row r="9" spans="2:23" s="68" customFormat="1" ht="20.100000000000001" customHeight="1" x14ac:dyDescent="0.25">
      <c r="B9" s="69"/>
      <c r="C9" s="70"/>
    </row>
    <row r="10" spans="2:23" s="68" customFormat="1" ht="20.100000000000001" customHeight="1" x14ac:dyDescent="0.3">
      <c r="B10" s="64">
        <v>2</v>
      </c>
      <c r="C10" s="65" t="s">
        <v>56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2:23" s="68" customFormat="1" ht="20.100000000000001" customHeight="1" x14ac:dyDescent="0.25">
      <c r="B11" s="71"/>
      <c r="C11" s="72"/>
      <c r="D11" s="67"/>
      <c r="E11" s="67"/>
      <c r="F11" s="67"/>
      <c r="G11" s="67"/>
      <c r="H11" s="67"/>
      <c r="I11" s="67"/>
      <c r="J11" s="67"/>
      <c r="K11" s="67"/>
    </row>
    <row r="12" spans="2:23" s="68" customFormat="1" ht="20.100000000000001" customHeight="1" x14ac:dyDescent="0.25">
      <c r="B12" s="69"/>
      <c r="C12" s="64" t="s">
        <v>22</v>
      </c>
      <c r="D12" s="73" t="s">
        <v>53</v>
      </c>
    </row>
    <row r="13" spans="2:23" s="68" customFormat="1" ht="20.100000000000001" customHeight="1" x14ac:dyDescent="0.25">
      <c r="B13" s="69"/>
      <c r="D13" s="72"/>
    </row>
    <row r="14" spans="2:23" s="68" customFormat="1" ht="20.100000000000001" customHeight="1" x14ac:dyDescent="0.25">
      <c r="B14" s="69"/>
      <c r="C14" s="64" t="s">
        <v>24</v>
      </c>
      <c r="D14" s="73" t="s">
        <v>54</v>
      </c>
    </row>
    <row r="15" spans="2:23" s="68" customFormat="1" ht="20.100000000000001" customHeight="1" x14ac:dyDescent="0.25">
      <c r="B15" s="69"/>
      <c r="D15" s="72"/>
    </row>
    <row r="16" spans="2:23" s="68" customFormat="1" ht="20.100000000000001" customHeight="1" x14ac:dyDescent="0.25">
      <c r="C16" s="64" t="s">
        <v>26</v>
      </c>
      <c r="D16" s="73" t="s">
        <v>55</v>
      </c>
      <c r="E16" s="67"/>
    </row>
    <row r="17" spans="3:14" ht="20.100000000000001" customHeight="1" x14ac:dyDescent="0.25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3:14" ht="20.100000000000001" customHeight="1" x14ac:dyDescent="0.2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74AC-7610-4402-A2A0-C4439A823070}">
  <dimension ref="B1:W27"/>
  <sheetViews>
    <sheetView showGridLines="0" zoomScale="85" zoomScaleNormal="85" workbookViewId="0">
      <selection activeCell="N27" sqref="N27"/>
    </sheetView>
  </sheetViews>
  <sheetFormatPr defaultColWidth="11.5703125" defaultRowHeight="15" x14ac:dyDescent="0.25"/>
  <cols>
    <col min="1" max="1" width="1.85546875" style="61" customWidth="1"/>
    <col min="2" max="2" width="12" style="63" customWidth="1"/>
    <col min="3" max="3" width="4.140625" style="61" customWidth="1"/>
    <col min="4" max="10" width="11.5703125" style="61"/>
    <col min="11" max="11" width="15.85546875" style="61" customWidth="1"/>
    <col min="12" max="19" width="11.5703125" style="61"/>
    <col min="20" max="20" width="15.85546875" style="61" customWidth="1"/>
    <col min="21" max="16384" width="11.5703125" style="61"/>
  </cols>
  <sheetData>
    <row r="1" spans="2:23" s="53" customFormat="1" ht="39.6" customHeight="1" x14ac:dyDescent="0.35">
      <c r="B1" s="47" t="e" vm="1">
        <v>#VALUE!</v>
      </c>
      <c r="C1" s="48" t="s">
        <v>40</v>
      </c>
      <c r="D1" s="48"/>
      <c r="E1" s="48"/>
      <c r="F1" s="48"/>
      <c r="G1" s="48"/>
      <c r="H1" s="48"/>
      <c r="I1" s="48"/>
      <c r="J1" s="48"/>
      <c r="K1" s="48"/>
      <c r="L1" s="49"/>
      <c r="M1" s="50"/>
      <c r="N1" s="50"/>
      <c r="O1" s="51"/>
      <c r="P1" s="52"/>
      <c r="Q1" s="50"/>
      <c r="R1" s="50"/>
      <c r="S1" s="51"/>
      <c r="T1" s="52"/>
      <c r="U1" s="50"/>
      <c r="V1" s="50"/>
      <c r="W1" s="51"/>
    </row>
    <row r="2" spans="2:23" s="60" customFormat="1" ht="3" customHeight="1" x14ac:dyDescent="0.35">
      <c r="B2" s="54"/>
      <c r="C2" s="55"/>
      <c r="D2" s="55"/>
      <c r="E2" s="55"/>
      <c r="F2" s="55"/>
      <c r="G2" s="55"/>
      <c r="H2" s="55"/>
      <c r="I2" s="55"/>
      <c r="J2" s="55"/>
      <c r="K2" s="55"/>
      <c r="L2" s="56"/>
      <c r="M2" s="57"/>
      <c r="N2" s="57"/>
      <c r="O2" s="58"/>
      <c r="P2" s="59"/>
      <c r="Q2" s="57"/>
      <c r="R2" s="57"/>
      <c r="S2" s="58"/>
      <c r="T2" s="59"/>
      <c r="U2" s="57"/>
      <c r="V2" s="57"/>
      <c r="W2" s="58"/>
    </row>
    <row r="3" spans="2:23" ht="12.6" customHeight="1" x14ac:dyDescent="0.25">
      <c r="B3" s="61"/>
    </row>
    <row r="4" spans="2:23" ht="20.100000000000001" customHeight="1" x14ac:dyDescent="0.25">
      <c r="B4" s="62" t="s">
        <v>33</v>
      </c>
    </row>
    <row r="5" spans="2:23" ht="20.100000000000001" customHeight="1" x14ac:dyDescent="0.25">
      <c r="B5" s="62" t="s">
        <v>34</v>
      </c>
    </row>
    <row r="6" spans="2:23" ht="20.100000000000001" customHeight="1" x14ac:dyDescent="0.25"/>
    <row r="7" spans="2:23" s="68" customFormat="1" ht="20.100000000000001" customHeight="1" x14ac:dyDescent="0.3">
      <c r="B7" s="64">
        <v>1</v>
      </c>
      <c r="C7" s="65" t="s">
        <v>39</v>
      </c>
      <c r="D7" s="66"/>
      <c r="E7" s="66"/>
      <c r="F7" s="66"/>
      <c r="G7" s="66"/>
      <c r="H7" s="67"/>
      <c r="I7" s="67"/>
      <c r="J7" s="67"/>
      <c r="K7" s="67"/>
    </row>
    <row r="8" spans="2:23" s="68" customFormat="1" ht="20.100000000000001" customHeight="1" x14ac:dyDescent="0.25">
      <c r="B8" s="69"/>
      <c r="C8" s="70"/>
    </row>
    <row r="9" spans="2:23" s="68" customFormat="1" ht="20.100000000000001" customHeight="1" x14ac:dyDescent="0.25">
      <c r="B9" s="69"/>
      <c r="C9" s="70"/>
    </row>
    <row r="10" spans="2:23" s="68" customFormat="1" ht="20.100000000000001" customHeight="1" x14ac:dyDescent="0.3">
      <c r="B10" s="64">
        <v>2</v>
      </c>
      <c r="C10" s="65" t="s">
        <v>38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2:23" s="68" customFormat="1" ht="20.100000000000001" customHeight="1" x14ac:dyDescent="0.25">
      <c r="B11" s="71"/>
      <c r="C11" s="72"/>
      <c r="D11" s="67"/>
      <c r="E11" s="67"/>
      <c r="F11" s="67"/>
      <c r="G11" s="67"/>
      <c r="H11" s="67"/>
      <c r="I11" s="67"/>
      <c r="J11" s="67"/>
      <c r="K11" s="67"/>
    </row>
    <row r="12" spans="2:23" s="68" customFormat="1" ht="20.100000000000001" customHeight="1" x14ac:dyDescent="0.25">
      <c r="B12" s="69"/>
      <c r="C12" s="64" t="s">
        <v>22</v>
      </c>
      <c r="D12" s="73" t="s">
        <v>35</v>
      </c>
    </row>
    <row r="13" spans="2:23" s="68" customFormat="1" ht="20.100000000000001" customHeight="1" x14ac:dyDescent="0.25">
      <c r="B13" s="69"/>
      <c r="D13" s="72"/>
    </row>
    <row r="14" spans="2:23" s="68" customFormat="1" ht="20.100000000000001" customHeight="1" x14ac:dyDescent="0.25">
      <c r="B14" s="69"/>
      <c r="C14" s="64" t="s">
        <v>24</v>
      </c>
      <c r="D14" s="73" t="s">
        <v>36</v>
      </c>
    </row>
    <row r="15" spans="2:23" s="68" customFormat="1" ht="20.100000000000001" customHeight="1" x14ac:dyDescent="0.25">
      <c r="B15" s="69"/>
      <c r="D15" s="72"/>
    </row>
    <row r="16" spans="2:23" s="68" customFormat="1" ht="20.100000000000001" customHeight="1" x14ac:dyDescent="0.25">
      <c r="C16" s="64" t="s">
        <v>26</v>
      </c>
      <c r="D16" s="73" t="s">
        <v>37</v>
      </c>
      <c r="E16" s="67"/>
    </row>
    <row r="17" spans="3:14" ht="20.100000000000001" customHeight="1" x14ac:dyDescent="0.25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3:14" ht="20.100000000000001" customHeight="1" x14ac:dyDescent="0.2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3A4C7-0B0B-482B-AC2A-8768018F93F0}">
  <dimension ref="B1:W27"/>
  <sheetViews>
    <sheetView showGridLines="0" zoomScale="85" zoomScaleNormal="85" workbookViewId="0">
      <selection activeCell="C11" sqref="C11"/>
    </sheetView>
  </sheetViews>
  <sheetFormatPr defaultColWidth="11.5703125" defaultRowHeight="15" x14ac:dyDescent="0.25"/>
  <cols>
    <col min="1" max="1" width="1.85546875" style="61" customWidth="1"/>
    <col min="2" max="2" width="12" style="63" customWidth="1"/>
    <col min="3" max="3" width="4.140625" style="61" customWidth="1"/>
    <col min="4" max="10" width="11.5703125" style="61"/>
    <col min="11" max="11" width="15.85546875" style="61" customWidth="1"/>
    <col min="12" max="19" width="11.5703125" style="61"/>
    <col min="20" max="20" width="15.85546875" style="61" customWidth="1"/>
    <col min="21" max="16384" width="11.5703125" style="61"/>
  </cols>
  <sheetData>
    <row r="1" spans="2:23" s="53" customFormat="1" ht="39.6" customHeight="1" x14ac:dyDescent="0.35">
      <c r="B1" s="47" t="e" vm="1">
        <v>#VALUE!</v>
      </c>
      <c r="C1" s="48" t="s">
        <v>18</v>
      </c>
      <c r="D1" s="48"/>
      <c r="E1" s="48"/>
      <c r="F1" s="48"/>
      <c r="G1" s="48"/>
      <c r="H1" s="48"/>
      <c r="I1" s="48"/>
      <c r="J1" s="48"/>
      <c r="K1" s="48"/>
      <c r="L1" s="49"/>
      <c r="M1" s="50"/>
      <c r="N1" s="50"/>
      <c r="O1" s="51"/>
      <c r="P1" s="52"/>
      <c r="Q1" s="50"/>
      <c r="R1" s="50"/>
      <c r="S1" s="51"/>
      <c r="T1" s="52"/>
      <c r="U1" s="50"/>
      <c r="V1" s="50"/>
      <c r="W1" s="51"/>
    </row>
    <row r="2" spans="2:23" s="60" customFormat="1" ht="3" customHeight="1" x14ac:dyDescent="0.35">
      <c r="B2" s="54"/>
      <c r="C2" s="55"/>
      <c r="D2" s="55"/>
      <c r="E2" s="55"/>
      <c r="F2" s="55"/>
      <c r="G2" s="55"/>
      <c r="H2" s="55"/>
      <c r="I2" s="55"/>
      <c r="J2" s="55"/>
      <c r="K2" s="55"/>
      <c r="L2" s="56"/>
      <c r="M2" s="57"/>
      <c r="N2" s="57"/>
      <c r="O2" s="58"/>
      <c r="P2" s="59"/>
      <c r="Q2" s="57"/>
      <c r="R2" s="57"/>
      <c r="S2" s="58"/>
      <c r="T2" s="59"/>
      <c r="U2" s="57"/>
      <c r="V2" s="57"/>
      <c r="W2" s="58"/>
    </row>
    <row r="3" spans="2:23" ht="12.6" customHeight="1" x14ac:dyDescent="0.25">
      <c r="B3" s="61"/>
    </row>
    <row r="4" spans="2:23" ht="20.100000000000001" customHeight="1" x14ac:dyDescent="0.25">
      <c r="B4" s="62" t="s">
        <v>19</v>
      </c>
    </row>
    <row r="5" spans="2:23" ht="20.100000000000001" customHeight="1" x14ac:dyDescent="0.25">
      <c r="B5" s="62" t="s">
        <v>20</v>
      </c>
    </row>
    <row r="6" spans="2:23" ht="20.100000000000001" customHeight="1" x14ac:dyDescent="0.25"/>
    <row r="7" spans="2:23" s="68" customFormat="1" ht="20.100000000000001" customHeight="1" x14ac:dyDescent="0.3">
      <c r="B7" s="64">
        <v>1</v>
      </c>
      <c r="C7" s="65" t="s">
        <v>21</v>
      </c>
      <c r="D7" s="66"/>
      <c r="E7" s="66"/>
      <c r="F7" s="66"/>
      <c r="G7" s="66"/>
      <c r="H7" s="67"/>
      <c r="I7" s="67"/>
      <c r="J7" s="67"/>
      <c r="K7" s="67"/>
    </row>
    <row r="8" spans="2:23" s="68" customFormat="1" ht="20.100000000000001" customHeight="1" x14ac:dyDescent="0.25">
      <c r="B8" s="69"/>
      <c r="C8" s="70"/>
    </row>
    <row r="9" spans="2:23" s="68" customFormat="1" ht="20.100000000000001" customHeight="1" x14ac:dyDescent="0.25">
      <c r="B9" s="69"/>
      <c r="C9" s="70"/>
    </row>
    <row r="10" spans="2:23" s="68" customFormat="1" ht="20.100000000000001" customHeight="1" x14ac:dyDescent="0.3">
      <c r="B10" s="64">
        <v>2</v>
      </c>
      <c r="C10" s="65" t="s">
        <v>32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2:23" s="68" customFormat="1" ht="20.100000000000001" customHeight="1" x14ac:dyDescent="0.25">
      <c r="B11" s="71"/>
      <c r="C11" s="72"/>
      <c r="D11" s="67"/>
      <c r="E11" s="67"/>
      <c r="F11" s="67"/>
      <c r="G11" s="67"/>
      <c r="H11" s="67"/>
      <c r="I11" s="67"/>
      <c r="J11" s="67"/>
      <c r="K11" s="67"/>
    </row>
    <row r="12" spans="2:23" s="68" customFormat="1" ht="20.100000000000001" customHeight="1" x14ac:dyDescent="0.25">
      <c r="B12" s="69"/>
      <c r="C12" s="64" t="s">
        <v>22</v>
      </c>
      <c r="D12" s="73" t="s">
        <v>23</v>
      </c>
    </row>
    <row r="13" spans="2:23" s="68" customFormat="1" ht="20.100000000000001" customHeight="1" x14ac:dyDescent="0.25">
      <c r="B13" s="69"/>
      <c r="D13" s="72"/>
    </row>
    <row r="14" spans="2:23" s="68" customFormat="1" ht="20.100000000000001" customHeight="1" x14ac:dyDescent="0.25">
      <c r="B14" s="69"/>
      <c r="C14" s="64" t="s">
        <v>24</v>
      </c>
      <c r="D14" s="73" t="s">
        <v>25</v>
      </c>
    </row>
    <row r="15" spans="2:23" s="68" customFormat="1" ht="20.100000000000001" customHeight="1" x14ac:dyDescent="0.25">
      <c r="B15" s="69"/>
      <c r="D15" s="72"/>
    </row>
    <row r="16" spans="2:23" s="68" customFormat="1" ht="20.100000000000001" customHeight="1" x14ac:dyDescent="0.25">
      <c r="C16" s="64" t="s">
        <v>26</v>
      </c>
      <c r="D16" s="73" t="s">
        <v>27</v>
      </c>
      <c r="E16" s="67"/>
    </row>
    <row r="17" spans="3:14" ht="20.100000000000001" customHeight="1" x14ac:dyDescent="0.25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3:14" ht="20.100000000000001" customHeight="1" x14ac:dyDescent="0.2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7D319-0FC8-427C-AE6E-B1EAF53D9405}">
  <dimension ref="B1:W27"/>
  <sheetViews>
    <sheetView showGridLines="0" zoomScale="85" zoomScaleNormal="85" workbookViewId="0">
      <selection activeCell="C11" sqref="C11"/>
    </sheetView>
  </sheetViews>
  <sheetFormatPr defaultColWidth="11.5703125" defaultRowHeight="15" x14ac:dyDescent="0.25"/>
  <cols>
    <col min="1" max="1" width="1.85546875" style="61" customWidth="1"/>
    <col min="2" max="2" width="12" style="63" customWidth="1"/>
    <col min="3" max="3" width="4.140625" style="61" customWidth="1"/>
    <col min="4" max="10" width="11.5703125" style="61"/>
    <col min="11" max="11" width="15.85546875" style="61" customWidth="1"/>
    <col min="12" max="19" width="11.5703125" style="61"/>
    <col min="20" max="20" width="15.85546875" style="61" customWidth="1"/>
    <col min="21" max="16384" width="11.5703125" style="61"/>
  </cols>
  <sheetData>
    <row r="1" spans="2:23" s="53" customFormat="1" ht="39.6" customHeight="1" x14ac:dyDescent="0.35">
      <c r="B1" s="47" t="e" vm="1">
        <v>#VALUE!</v>
      </c>
      <c r="C1" s="48" t="s">
        <v>41</v>
      </c>
      <c r="D1" s="48"/>
      <c r="E1" s="48"/>
      <c r="F1" s="48"/>
      <c r="G1" s="48"/>
      <c r="H1" s="48"/>
      <c r="I1" s="48"/>
      <c r="J1" s="48"/>
      <c r="K1" s="48"/>
      <c r="L1" s="49"/>
      <c r="M1" s="50"/>
      <c r="N1" s="50"/>
      <c r="O1" s="51"/>
      <c r="P1" s="52"/>
      <c r="Q1" s="50"/>
      <c r="R1" s="50"/>
      <c r="S1" s="51"/>
      <c r="T1" s="52"/>
      <c r="U1" s="50"/>
      <c r="V1" s="50"/>
      <c r="W1" s="51"/>
    </row>
    <row r="2" spans="2:23" s="60" customFormat="1" ht="3" customHeight="1" x14ac:dyDescent="0.35">
      <c r="B2" s="54"/>
      <c r="C2" s="55"/>
      <c r="D2" s="55"/>
      <c r="E2" s="55"/>
      <c r="F2" s="55"/>
      <c r="G2" s="55"/>
      <c r="H2" s="55"/>
      <c r="I2" s="55"/>
      <c r="J2" s="55"/>
      <c r="K2" s="55"/>
      <c r="L2" s="56"/>
      <c r="M2" s="57"/>
      <c r="N2" s="57"/>
      <c r="O2" s="58"/>
      <c r="P2" s="59"/>
      <c r="Q2" s="57"/>
      <c r="R2" s="57"/>
      <c r="S2" s="58"/>
      <c r="T2" s="59"/>
      <c r="U2" s="57"/>
      <c r="V2" s="57"/>
      <c r="W2" s="58"/>
    </row>
    <row r="3" spans="2:23" ht="12.6" customHeight="1" x14ac:dyDescent="0.25">
      <c r="B3" s="61"/>
    </row>
    <row r="4" spans="2:23" ht="20.100000000000001" customHeight="1" x14ac:dyDescent="0.25">
      <c r="B4" s="62" t="s">
        <v>42</v>
      </c>
    </row>
    <row r="5" spans="2:23" ht="20.100000000000001" customHeight="1" x14ac:dyDescent="0.25">
      <c r="B5" s="62" t="s">
        <v>43</v>
      </c>
    </row>
    <row r="6" spans="2:23" ht="20.100000000000001" customHeight="1" x14ac:dyDescent="0.25"/>
    <row r="7" spans="2:23" s="68" customFormat="1" ht="20.100000000000001" customHeight="1" x14ac:dyDescent="0.3">
      <c r="B7" s="64">
        <v>1</v>
      </c>
      <c r="C7" s="65" t="s">
        <v>44</v>
      </c>
      <c r="D7" s="66"/>
      <c r="E7" s="66"/>
      <c r="F7" s="66"/>
      <c r="G7" s="66"/>
      <c r="H7" s="67"/>
      <c r="I7" s="67"/>
      <c r="J7" s="67"/>
      <c r="K7" s="67"/>
    </row>
    <row r="8" spans="2:23" s="68" customFormat="1" ht="20.100000000000001" customHeight="1" x14ac:dyDescent="0.25">
      <c r="B8" s="69"/>
      <c r="C8" s="70"/>
    </row>
    <row r="9" spans="2:23" s="68" customFormat="1" ht="20.100000000000001" customHeight="1" x14ac:dyDescent="0.25">
      <c r="B9" s="69"/>
      <c r="C9" s="70"/>
    </row>
    <row r="10" spans="2:23" s="68" customFormat="1" ht="20.100000000000001" customHeight="1" x14ac:dyDescent="0.3">
      <c r="B10" s="64">
        <v>2</v>
      </c>
      <c r="C10" s="65" t="s">
        <v>48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2:23" s="68" customFormat="1" ht="20.100000000000001" customHeight="1" x14ac:dyDescent="0.25">
      <c r="B11" s="71"/>
      <c r="C11" s="72"/>
      <c r="D11" s="67"/>
      <c r="E11" s="67"/>
      <c r="F11" s="67"/>
      <c r="G11" s="67"/>
      <c r="H11" s="67"/>
      <c r="I11" s="67"/>
      <c r="J11" s="67"/>
      <c r="K11" s="67"/>
    </row>
    <row r="12" spans="2:23" s="68" customFormat="1" ht="20.100000000000001" customHeight="1" x14ac:dyDescent="0.25">
      <c r="B12" s="69"/>
      <c r="C12" s="64" t="s">
        <v>22</v>
      </c>
      <c r="D12" s="73" t="s">
        <v>45</v>
      </c>
    </row>
    <row r="13" spans="2:23" s="68" customFormat="1" ht="20.100000000000001" customHeight="1" x14ac:dyDescent="0.25">
      <c r="B13" s="69"/>
      <c r="D13" s="72"/>
    </row>
    <row r="14" spans="2:23" s="68" customFormat="1" ht="20.100000000000001" customHeight="1" x14ac:dyDescent="0.25">
      <c r="B14" s="69"/>
      <c r="C14" s="64" t="s">
        <v>24</v>
      </c>
      <c r="D14" s="73" t="s">
        <v>46</v>
      </c>
    </row>
    <row r="15" spans="2:23" s="68" customFormat="1" ht="20.100000000000001" customHeight="1" x14ac:dyDescent="0.25">
      <c r="B15" s="69"/>
      <c r="D15" s="72"/>
    </row>
    <row r="16" spans="2:23" s="68" customFormat="1" ht="20.100000000000001" customHeight="1" x14ac:dyDescent="0.25">
      <c r="C16" s="64" t="s">
        <v>26</v>
      </c>
      <c r="D16" s="73" t="s">
        <v>47</v>
      </c>
      <c r="E16" s="67"/>
    </row>
    <row r="17" spans="3:14" ht="20.100000000000001" customHeight="1" x14ac:dyDescent="0.25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3:14" ht="20.100000000000001" customHeight="1" x14ac:dyDescent="0.2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3:14" ht="20.100000000000001" customHeight="1" x14ac:dyDescent="0.25"/>
    <row r="20" spans="3:14" ht="20.100000000000001" customHeight="1" x14ac:dyDescent="0.25"/>
    <row r="21" spans="3:14" ht="20.100000000000001" customHeight="1" x14ac:dyDescent="0.25"/>
    <row r="22" spans="3:14" ht="20.100000000000001" customHeight="1" x14ac:dyDescent="0.25"/>
    <row r="23" spans="3:14" ht="20.100000000000001" customHeight="1" x14ac:dyDescent="0.25"/>
    <row r="24" spans="3:14" ht="20.100000000000001" customHeight="1" x14ac:dyDescent="0.25"/>
    <row r="25" spans="3:14" ht="20.100000000000001" customHeight="1" x14ac:dyDescent="0.25"/>
    <row r="26" spans="3:14" ht="20.100000000000001" customHeight="1" x14ac:dyDescent="0.25"/>
    <row r="27" spans="3:14" ht="20.100000000000001" customHeigh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2D93-7513-4C6D-895C-62B6D2BDD2F7}">
  <sheetPr>
    <pageSetUpPr fitToPage="1"/>
  </sheetPr>
  <dimension ref="A1:AG25"/>
  <sheetViews>
    <sheetView showGridLines="0" tabSelected="1" zoomScale="85" zoomScaleNormal="85" workbookViewId="0">
      <selection activeCell="H1" sqref="H1"/>
    </sheetView>
  </sheetViews>
  <sheetFormatPr defaultColWidth="11.42578125" defaultRowHeight="15" x14ac:dyDescent="0.25"/>
  <cols>
    <col min="1" max="1" width="1.85546875" style="1" customWidth="1"/>
    <col min="2" max="2" width="21.140625" style="1" customWidth="1"/>
    <col min="3" max="3" width="11.85546875" style="1" customWidth="1"/>
    <col min="4" max="4" width="32" style="1" customWidth="1"/>
    <col min="5" max="5" width="4.42578125" style="1" customWidth="1"/>
    <col min="6" max="6" width="27.85546875" style="1" customWidth="1"/>
    <col min="7" max="7" width="6.5703125" style="1" customWidth="1"/>
    <col min="8" max="8" width="7.85546875" style="1" customWidth="1"/>
    <col min="9" max="9" width="2.140625" style="1" customWidth="1"/>
    <col min="10" max="10" width="23.140625" style="1" customWidth="1"/>
    <col min="11" max="11" width="27" style="1" customWidth="1"/>
    <col min="12" max="12" width="2.140625" style="1" customWidth="1"/>
    <col min="13" max="14" width="15.5703125" style="1" customWidth="1"/>
    <col min="15" max="15" width="11.42578125" style="1" customWidth="1"/>
    <col min="16" max="16" width="10.42578125" style="1" customWidth="1"/>
    <col min="17" max="17" width="2.85546875" style="1" customWidth="1"/>
    <col min="18" max="19" width="13.140625" style="1" customWidth="1"/>
    <col min="20" max="21" width="14.85546875" style="1" customWidth="1"/>
    <col min="22" max="22" width="11.5703125" style="1" customWidth="1"/>
    <col min="23" max="23" width="23.140625" style="1" customWidth="1"/>
    <col min="24" max="24" width="20.42578125" style="1" customWidth="1"/>
    <col min="25" max="25" width="16.5703125" style="1" customWidth="1"/>
    <col min="26" max="33" width="11.42578125" style="1" customWidth="1"/>
    <col min="34" max="16384" width="11.42578125" style="1"/>
  </cols>
  <sheetData>
    <row r="1" spans="1:33" s="75" customFormat="1" ht="39.6" customHeight="1" x14ac:dyDescent="0.35">
      <c r="B1" s="76" t="e" vm="1">
        <v>#VALUE!</v>
      </c>
      <c r="C1" s="77" t="str">
        <f>IF($H$1="FR","Tableau de bord",IF($H$1="NL","Dashboard",IF($H$1="DE","Dashboard","Dashboard")))</f>
        <v>Dashboard</v>
      </c>
      <c r="D1" s="78"/>
      <c r="E1" s="78"/>
      <c r="F1" s="78"/>
      <c r="H1" s="96" t="s">
        <v>57</v>
      </c>
      <c r="J1" s="95"/>
      <c r="L1" s="95"/>
      <c r="M1" s="95"/>
      <c r="N1" s="95"/>
      <c r="O1" s="46"/>
      <c r="P1" s="45"/>
      <c r="Q1" s="44"/>
      <c r="R1" s="46"/>
      <c r="S1" s="46"/>
      <c r="T1" s="45"/>
      <c r="U1" s="44"/>
      <c r="V1" s="46"/>
      <c r="W1" s="46"/>
      <c r="X1" s="45"/>
    </row>
    <row r="2" spans="1:33" s="97" customFormat="1" ht="3.6" customHeight="1" x14ac:dyDescent="0.35">
      <c r="B2" s="98"/>
      <c r="C2" s="99"/>
      <c r="D2" s="100"/>
      <c r="E2" s="100"/>
      <c r="F2" s="100"/>
      <c r="H2" s="101"/>
      <c r="J2" s="102"/>
      <c r="L2" s="102"/>
      <c r="M2" s="102"/>
      <c r="N2" s="102"/>
      <c r="O2" s="103"/>
      <c r="P2" s="104"/>
      <c r="Q2" s="105"/>
      <c r="R2" s="103"/>
      <c r="S2" s="103"/>
      <c r="T2" s="104"/>
      <c r="U2" s="105"/>
      <c r="V2" s="103"/>
      <c r="W2" s="103"/>
      <c r="X2" s="104"/>
    </row>
    <row r="3" spans="1:33" ht="22.5" customHeight="1" x14ac:dyDescent="0.25">
      <c r="E3" s="107"/>
      <c r="F3" s="106"/>
      <c r="L3" s="106"/>
      <c r="M3" s="106"/>
      <c r="N3" s="107"/>
      <c r="O3" s="108"/>
      <c r="P3" s="109"/>
      <c r="Q3" s="109"/>
      <c r="R3"/>
      <c r="S3"/>
      <c r="T3"/>
      <c r="U3"/>
      <c r="V3"/>
      <c r="W3" s="81"/>
      <c r="AF3" s="85"/>
      <c r="AG3" s="43"/>
    </row>
    <row r="4" spans="1:33" ht="15" customHeight="1" thickBot="1" x14ac:dyDescent="0.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s="81">
        <v>-1</v>
      </c>
      <c r="AF4" s="79"/>
    </row>
    <row r="5" spans="1:33" ht="55.5" customHeight="1" x14ac:dyDescent="0.25">
      <c r="A5" s="110" t="str">
        <f>IF($H$1="FR","Société",IF($H$1="NL","Onderneming",IF($H$1="DE","Unternehmen","Business")))</f>
        <v>Onderneming</v>
      </c>
      <c r="B5" s="110"/>
      <c r="C5" s="114" t="s">
        <v>11</v>
      </c>
      <c r="D5" s="113"/>
      <c r="E5" s="94"/>
      <c r="F5" s="180" t="str">
        <f>A17</f>
        <v>Omzet</v>
      </c>
      <c r="G5" s="181"/>
      <c r="H5" s="115">
        <f>_xll.Assistant.XL.RIK_AC("INF15__;INF04@E=1,S=3,G=0,T=0,P=0,C=*-1:@R=A,S=102,V={0}:R=B,S=202,V={1}:R=C,S=203,V={2}:R=D,S=103,V={3}:R=E,S=202,V={4}:R=F,S=103,V={5}:",$C$5,$Y$10,$C$7,$Y$11,$Y8,$D$17)</f>
        <v>740951.59999999986</v>
      </c>
      <c r="I5" s="115"/>
      <c r="J5" s="115"/>
      <c r="K5" s="116"/>
      <c r="L5" s="4"/>
      <c r="M5" s="88" t="str">
        <f>A17</f>
        <v>Omzet</v>
      </c>
      <c r="N5" s="24"/>
      <c r="O5" s="24"/>
      <c r="P5" s="24"/>
      <c r="Q5" s="24"/>
      <c r="R5" s="11"/>
      <c r="S5" s="11"/>
      <c r="T5" s="11"/>
      <c r="U5" s="11"/>
      <c r="V5" s="12"/>
      <c r="W5" s="79"/>
      <c r="AF5" s="79"/>
    </row>
    <row r="6" spans="1:33" ht="30.75" customHeight="1" x14ac:dyDescent="0.25">
      <c r="A6" s="110" t="str">
        <f>IF($H$1="FR","Année",IF($H$1="NL","Jaar",IF($H$1="DE","Jahr","Year")))</f>
        <v>Jaar</v>
      </c>
      <c r="B6" s="110"/>
      <c r="C6" s="110">
        <v>2019</v>
      </c>
      <c r="D6" s="2"/>
      <c r="E6" s="93"/>
      <c r="F6" s="182"/>
      <c r="G6" s="183"/>
      <c r="H6" s="117"/>
      <c r="I6" s="117"/>
      <c r="J6" s="117"/>
      <c r="K6" s="118"/>
      <c r="L6" s="4"/>
      <c r="M6" s="25"/>
      <c r="N6" s="26"/>
      <c r="O6" s="26"/>
      <c r="P6" s="26"/>
      <c r="Q6" s="26"/>
      <c r="R6" s="9"/>
      <c r="S6" s="9"/>
      <c r="T6" s="9"/>
      <c r="U6" s="9"/>
      <c r="V6" s="10"/>
      <c r="W6" s="79"/>
      <c r="AF6" s="79"/>
    </row>
    <row r="7" spans="1:33" ht="15.75" customHeight="1" x14ac:dyDescent="0.25">
      <c r="A7" s="110" t="str">
        <f>IF($H$1="FR","Mois",IF($H$1="NL","Maand",IF($H$1="DE","Monat","Month")))</f>
        <v>Maand</v>
      </c>
      <c r="B7" s="110"/>
      <c r="C7" s="110" t="s">
        <v>3</v>
      </c>
      <c r="D7" s="23"/>
      <c r="E7" s="93"/>
      <c r="F7" s="27"/>
      <c r="G7" s="28"/>
      <c r="H7" s="29"/>
      <c r="I7" s="29"/>
      <c r="J7" s="120" t="s">
        <v>0</v>
      </c>
      <c r="K7" s="121">
        <f>_xll.Assistant.XL.RIK_AC("INF15__;INF04@E=1,S=3,G=0,T=0,P=0,C=*-1:@R=A,S=102,V={0}:R=B,S=202,V={1}:R=C,S=203,V={2}:R=D,S=103,V={3}:R=E,S=202,V={4}:R=F,S=103,V={5}:",$C$5,$Y$10,$C$7,$Y$11,$Y9,$D$17)</f>
        <v>551152</v>
      </c>
      <c r="L7" s="4"/>
      <c r="M7" s="25"/>
      <c r="N7" s="26"/>
      <c r="O7" s="26"/>
      <c r="P7" s="26"/>
      <c r="Q7" s="26"/>
      <c r="R7" s="9"/>
      <c r="S7" s="9"/>
      <c r="T7" s="9"/>
      <c r="U7" s="9"/>
      <c r="V7" s="10"/>
      <c r="W7" s="79"/>
      <c r="AF7" s="79"/>
    </row>
    <row r="8" spans="1:33" ht="34.5" customHeight="1" x14ac:dyDescent="0.25">
      <c r="E8" s="93"/>
      <c r="F8" s="186" t="str">
        <f>IF(H5-K7&gt;0,"k","m")</f>
        <v>k</v>
      </c>
      <c r="G8" s="187"/>
      <c r="H8" s="125"/>
      <c r="I8" s="5"/>
      <c r="J8" s="120"/>
      <c r="K8" s="121"/>
      <c r="L8" s="4"/>
      <c r="M8" s="8"/>
      <c r="N8" s="9"/>
      <c r="O8" s="122"/>
      <c r="P8" s="123"/>
      <c r="Q8" s="123"/>
      <c r="R8" s="123"/>
      <c r="S8" s="9"/>
      <c r="T8" s="9"/>
      <c r="U8" s="9"/>
      <c r="V8" s="10"/>
      <c r="W8" s="79"/>
      <c r="X8" s="82" t="s">
        <v>14</v>
      </c>
      <c r="Y8" s="83">
        <f>$C$6</f>
        <v>2019</v>
      </c>
      <c r="Z8" s="82"/>
      <c r="AA8" s="82"/>
      <c r="AB8" s="82"/>
      <c r="AC8" s="82" t="s">
        <v>17</v>
      </c>
      <c r="AD8" s="84">
        <f>F15/H5</f>
        <v>0.43544066845931639</v>
      </c>
      <c r="AE8" s="84">
        <f>1-AD8</f>
        <v>0.56455933154068361</v>
      </c>
      <c r="AF8" s="79"/>
    </row>
    <row r="9" spans="1:33" ht="15" customHeight="1" x14ac:dyDescent="0.25">
      <c r="E9" s="93"/>
      <c r="F9" s="186"/>
      <c r="G9" s="187"/>
      <c r="H9" s="125"/>
      <c r="I9" s="5"/>
      <c r="J9" s="5"/>
      <c r="K9" s="6"/>
      <c r="L9" s="4"/>
      <c r="M9" s="8"/>
      <c r="N9" s="9"/>
      <c r="O9" s="123"/>
      <c r="P9" s="123"/>
      <c r="Q9" s="123"/>
      <c r="R9" s="123"/>
      <c r="S9" s="9"/>
      <c r="T9" s="9"/>
      <c r="U9" s="9"/>
      <c r="V9" s="10"/>
      <c r="W9" s="79"/>
      <c r="X9" s="82" t="s">
        <v>15</v>
      </c>
      <c r="Y9" s="83">
        <f>$C$6-1</f>
        <v>2018</v>
      </c>
      <c r="Z9" s="82"/>
      <c r="AA9" s="82"/>
      <c r="AB9" s="82"/>
      <c r="AC9" s="82" t="s">
        <v>1</v>
      </c>
      <c r="AD9" s="84">
        <f>M16/H5</f>
        <v>0.56455933154068383</v>
      </c>
      <c r="AE9" s="84">
        <f t="shared" ref="AE9:AE11" si="0">1-AD9</f>
        <v>0.43544066845931617</v>
      </c>
      <c r="AF9" s="79"/>
    </row>
    <row r="10" spans="1:33" ht="27" customHeight="1" thickBot="1" x14ac:dyDescent="0.3">
      <c r="E10" s="93"/>
      <c r="F10" s="30"/>
      <c r="G10" s="31"/>
      <c r="H10" s="124" t="str">
        <f>IF(H5-K7&gt;0,"+","-")&amp;TEXT(H5-K7,"# ### ### €")</f>
        <v>+189 800 €</v>
      </c>
      <c r="I10" s="124"/>
      <c r="J10" s="124"/>
      <c r="K10" s="7"/>
      <c r="L10" s="4"/>
      <c r="M10" s="13"/>
      <c r="N10" s="14"/>
      <c r="O10" s="119"/>
      <c r="P10" s="119"/>
      <c r="Q10" s="119"/>
      <c r="R10" s="119"/>
      <c r="S10" s="14"/>
      <c r="T10" s="14"/>
      <c r="U10" s="14"/>
      <c r="V10" s="15"/>
      <c r="W10" s="79"/>
      <c r="X10" s="82" t="s">
        <v>12</v>
      </c>
      <c r="Y10" s="83" t="str">
        <f>C6-1&amp;","&amp;C6</f>
        <v>2018,2019</v>
      </c>
      <c r="Z10" s="82"/>
      <c r="AA10" s="82"/>
      <c r="AB10" s="82"/>
      <c r="AC10" s="82" t="s">
        <v>2</v>
      </c>
      <c r="AD10" s="84">
        <f>M23/H5</f>
        <v>0.31068102154040905</v>
      </c>
      <c r="AE10" s="84">
        <f t="shared" si="0"/>
        <v>0.689318978459591</v>
      </c>
      <c r="AF10" s="79"/>
    </row>
    <row r="11" spans="1:33" ht="15.75" thickBot="1" x14ac:dyDescent="0.3">
      <c r="E11" s="9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79"/>
      <c r="X11" s="82" t="s">
        <v>13</v>
      </c>
      <c r="Y11" s="83" t="str">
        <f>D17&amp;","&amp;D18&amp;","&amp;D19&amp;","&amp;D20&amp;","&amp;D21&amp;","&amp;D22</f>
        <v>70*,60*,617*,618*,62*,60*,70*,6*,&lt;&gt;63*,7*,6*,7*</v>
      </c>
      <c r="Z11" s="83"/>
      <c r="AA11" s="83"/>
      <c r="AB11" s="83"/>
      <c r="AC11" s="83" t="s">
        <v>9</v>
      </c>
      <c r="AD11" s="84">
        <f>Q16/H5</f>
        <v>0.2828489877071601</v>
      </c>
      <c r="AE11" s="84">
        <f t="shared" si="0"/>
        <v>0.71715101229283995</v>
      </c>
      <c r="AF11" s="79"/>
    </row>
    <row r="12" spans="1:33" ht="15" customHeight="1" x14ac:dyDescent="0.25">
      <c r="A12" s="90"/>
      <c r="B12" s="90"/>
      <c r="C12" s="90"/>
      <c r="D12" s="111"/>
      <c r="E12" s="90"/>
      <c r="F12" s="143" t="str">
        <f>A18</f>
        <v>Aankopen Goederen</v>
      </c>
      <c r="G12" s="144"/>
      <c r="H12" s="144"/>
      <c r="I12" s="144"/>
      <c r="J12" s="144"/>
      <c r="K12" s="145"/>
      <c r="L12" s="4"/>
      <c r="M12" s="149" t="str">
        <f>A20</f>
        <v>Marge</v>
      </c>
      <c r="N12" s="150"/>
      <c r="O12" s="16"/>
      <c r="P12" s="17"/>
      <c r="Q12" s="126" t="str">
        <f>A22</f>
        <v>Resultaat</v>
      </c>
      <c r="R12" s="127"/>
      <c r="S12" s="127"/>
      <c r="T12" s="127"/>
      <c r="U12" s="127"/>
      <c r="V12" s="128"/>
      <c r="W12"/>
      <c r="X12" s="83" t="s">
        <v>16</v>
      </c>
      <c r="Y12" s="83" t="str">
        <f>_xll.Assistant.XL.RIK_AG("INF15_0_0_0_0_0_0_D=0x0;INF04@E=0,S=203,G=0,T=0_0,P=-1@L=SoldeInv,E=1,F=[3]*-1,Y=1@E=0,S=202,G=0,T=0_0,P=-1@@R=A,S=102,V={0}:R=B,S=202,V={1}:R=C,S=203,V={2}:R=D,S=103,V={3}:",$C$5,$Y$10,$C$7,$D$17)</f>
        <v/>
      </c>
      <c r="Z12" s="83"/>
      <c r="AA12" s="83"/>
      <c r="AB12" s="83"/>
      <c r="AC12" s="83"/>
      <c r="AD12" s="83"/>
      <c r="AE12" s="83"/>
    </row>
    <row r="13" spans="1:33" ht="20.25" customHeight="1" x14ac:dyDescent="0.25">
      <c r="A13" s="90"/>
      <c r="B13" s="90"/>
      <c r="C13" s="90"/>
      <c r="D13" s="90"/>
      <c r="E13" s="90"/>
      <c r="F13" s="146"/>
      <c r="G13" s="147"/>
      <c r="H13" s="147"/>
      <c r="I13" s="147"/>
      <c r="J13" s="147"/>
      <c r="K13" s="148"/>
      <c r="L13" s="4"/>
      <c r="M13" s="151"/>
      <c r="N13" s="152"/>
      <c r="O13" s="5"/>
      <c r="P13" s="6"/>
      <c r="Q13" s="129"/>
      <c r="R13" s="130"/>
      <c r="S13" s="130"/>
      <c r="T13" s="130"/>
      <c r="U13" s="130"/>
      <c r="V13" s="131"/>
      <c r="W13"/>
      <c r="X13" s="83"/>
      <c r="Y13" s="83"/>
      <c r="Z13" s="83"/>
      <c r="AA13" s="83"/>
      <c r="AB13" s="83"/>
      <c r="AC13" s="83"/>
      <c r="AD13" s="83"/>
      <c r="AE13" s="83"/>
    </row>
    <row r="14" spans="1:33" ht="15" customHeight="1" x14ac:dyDescent="0.55000000000000004">
      <c r="A14" s="90"/>
      <c r="B14" s="89"/>
      <c r="C14" s="91"/>
      <c r="D14" s="89"/>
      <c r="E14" s="89"/>
      <c r="F14" s="38"/>
      <c r="G14" s="34"/>
      <c r="H14" s="34"/>
      <c r="I14" s="34"/>
      <c r="J14" s="132" t="str">
        <f>TEXT(F15/H5,"0%")&amp;" "&amp;A17</f>
        <v>44% Omzet</v>
      </c>
      <c r="K14" s="133" t="str">
        <f>IF(F15-F17&gt;0,"k","m")</f>
        <v>m</v>
      </c>
      <c r="L14" s="4"/>
      <c r="M14" s="32"/>
      <c r="N14" s="33"/>
      <c r="O14" s="5"/>
      <c r="P14" s="6"/>
      <c r="Q14" s="129"/>
      <c r="R14" s="130"/>
      <c r="S14" s="130"/>
      <c r="T14" s="130"/>
      <c r="U14" s="130"/>
      <c r="V14" s="131"/>
      <c r="W14"/>
      <c r="X14" s="79"/>
      <c r="Y14" s="79"/>
      <c r="Z14" s="79"/>
      <c r="AA14" s="79"/>
      <c r="AB14" s="79"/>
      <c r="AC14" s="79"/>
      <c r="AD14" s="79"/>
      <c r="AE14" s="79"/>
    </row>
    <row r="15" spans="1:33" ht="15" customHeight="1" x14ac:dyDescent="0.25">
      <c r="B15" s="80"/>
      <c r="C15" s="80"/>
      <c r="D15"/>
      <c r="E15"/>
      <c r="F15" s="134">
        <f>_xll.Assistant.XL.RIK_AC("INF15__;INF04@E=1,S=3,G=0,T=0,P=0:@R=A,S=102,V={0}:R=B,S=202,V={1}:R=C,S=203,V={2}:R=D,S=103,V={3}:R=E,S=202,V={4}:R=F,S=103,V={5}:",$C$5,$Y$10,$C$7,$Y$11,$Y8,$D$18)</f>
        <v>322640.45999999996</v>
      </c>
      <c r="G15" s="135"/>
      <c r="H15" s="135"/>
      <c r="I15" s="35"/>
      <c r="J15" s="132"/>
      <c r="K15" s="133"/>
      <c r="L15" s="4"/>
      <c r="M15" s="18"/>
      <c r="N15" s="5"/>
      <c r="O15" s="5"/>
      <c r="P15" s="6"/>
      <c r="Q15" s="8"/>
      <c r="R15" s="9"/>
      <c r="S15" s="9"/>
      <c r="T15" s="9"/>
      <c r="U15" s="9"/>
      <c r="V15" s="10"/>
      <c r="W15"/>
      <c r="X15" s="79"/>
      <c r="Y15" s="79"/>
      <c r="Z15" s="79"/>
      <c r="AA15" s="79"/>
      <c r="AB15" s="79"/>
      <c r="AC15" s="79"/>
      <c r="AD15" s="79"/>
      <c r="AE15" s="79"/>
    </row>
    <row r="16" spans="1:33" ht="37.5" customHeight="1" x14ac:dyDescent="0.25">
      <c r="A16" s="184" t="str">
        <f>IF($H$1="FR","Sélection",IF($H$1="NL","Selectie",IF($H$1="DE","Auswahl","Selection")))</f>
        <v>Selectie</v>
      </c>
      <c r="B16" s="184"/>
      <c r="C16" s="184"/>
      <c r="D16" s="185"/>
      <c r="E16"/>
      <c r="F16" s="134"/>
      <c r="G16" s="135"/>
      <c r="H16" s="135"/>
      <c r="I16" s="34"/>
      <c r="J16" s="132"/>
      <c r="K16" s="133"/>
      <c r="L16" s="4"/>
      <c r="M16" s="136">
        <f>_xll.Assistant.XL.RIK_AC("INF15__;INF04@E=1,S=3,G=0,T=0,P=0,C=*-1:@R=A,S=102,V={0}:R=B,S=202,V={1}:R=C,S=203,V={2}:R=D,S=103,V={3}:R=E,S=202,V={4}:R=F,S=103,V={5}:",$C$5,$Y$10,$C$7,$Y$11,$Y8,$D$20)</f>
        <v>418311.14000000007</v>
      </c>
      <c r="N16" s="137"/>
      <c r="O16" s="5"/>
      <c r="P16" s="6"/>
      <c r="Q16" s="138">
        <f>_xll.Assistant.XL.RIK_AC("INF15__;INF04@E=1,S=3,G=0,T=0,P=0,C=*-1:@R=A,S=102,V={0}:R=B,S=202,V={1}:R=C,S=203,V={2}:R=D,S=103,V={3}:R=E,S=202,V={4}:R=F,S=103,V={5}:",$C$5,$Y$10,$C$7,$Y$11,$Y8,$D$22)</f>
        <v>209577.41000000056</v>
      </c>
      <c r="R16" s="139"/>
      <c r="S16" s="139" t="str">
        <f>_xll.Assistant.XL.RIK_AC("INF15__;INF04@E=1,S=401,G=0,T=0,P=0,C=*-1:@R=A,S=102,V={0}:R=B,S=103,V={1}:R=C,S=203,V={2}:R=D,S=202,V={3}:",$B$5,$D$20,#REF!,#REF!)</f>
        <v>#FILTER</v>
      </c>
      <c r="T16" s="139"/>
      <c r="U16" s="139" t="str">
        <f>_xll.Assistant.XL.RIK_AC("INF15__;INF04@E=1,S=401,G=0,T=0,P=0,C=*-1:@R=A,S=102,V={0}:R=B,S=103,V={1}:R=C,S=203,V={2}:R=D,S=202,V={3}:",$B$5,$D$20,#REF!,#REF!)</f>
        <v>#FILTER</v>
      </c>
      <c r="V16" s="140"/>
      <c r="W16"/>
      <c r="X16"/>
      <c r="Y16"/>
    </row>
    <row r="17" spans="1:25" ht="16.5" customHeight="1" x14ac:dyDescent="0.25">
      <c r="A17" s="176" t="str">
        <f>IF($H$1="FR","CA",IF($H$1="NL","Omzet",IF($H$1="DE","Umsatz","Turnover")))</f>
        <v>Omzet</v>
      </c>
      <c r="B17" s="176"/>
      <c r="C17" s="177"/>
      <c r="D17" s="92" t="s">
        <v>4</v>
      </c>
      <c r="E17"/>
      <c r="F17" s="86">
        <f>_xll.Assistant.XL.RIK_AC("INF15__;INF04@E=1,S=3,G=0,T=0,P=0:@R=A,S=102,V={0}:R=B,S=202,V={1}:R=C,S=203,V={2}:R=D,S=103,V={3}:R=E,S=202,V={4}:R=F,S=103,V={5}:",$C$5,$Y$10,$C$7,$Y$11,$Y9,$D$18)</f>
        <v>408818.88</v>
      </c>
      <c r="G17" s="87" t="s">
        <v>0</v>
      </c>
      <c r="H17" s="34"/>
      <c r="I17" s="34"/>
      <c r="J17" s="132"/>
      <c r="K17" s="133"/>
      <c r="L17" s="4"/>
      <c r="M17" s="18"/>
      <c r="N17" s="5"/>
      <c r="O17" s="141" t="str">
        <f>TEXT(M16/H5,"0%")</f>
        <v>56%</v>
      </c>
      <c r="P17" s="142"/>
      <c r="Q17" s="8"/>
      <c r="R17" s="9"/>
      <c r="S17" s="9"/>
      <c r="T17" s="9"/>
      <c r="U17" s="9"/>
      <c r="V17" s="10"/>
      <c r="W17"/>
      <c r="X17"/>
      <c r="Y17"/>
    </row>
    <row r="18" spans="1:25" ht="23.25" customHeight="1" thickBot="1" x14ac:dyDescent="0.3">
      <c r="A18" s="176" t="str">
        <f>IF($H$1="FR","Achat de marchandises",IF($H$1="NL","Aankopen Goederen",IF($H$1="DE","Wareneinkauf","Purchase of Goods")))</f>
        <v>Aankopen Goederen</v>
      </c>
      <c r="B18" s="176"/>
      <c r="C18" s="177"/>
      <c r="D18" s="92" t="s">
        <v>5</v>
      </c>
      <c r="E18"/>
      <c r="F18" s="38"/>
      <c r="G18" s="34"/>
      <c r="H18" s="36"/>
      <c r="I18" s="34"/>
      <c r="J18" s="34"/>
      <c r="K18" s="39"/>
      <c r="L18" s="4"/>
      <c r="M18" s="19"/>
      <c r="N18" s="20"/>
      <c r="O18" s="155" t="str">
        <f>$A$17</f>
        <v>Omzet</v>
      </c>
      <c r="P18" s="156"/>
      <c r="Q18" s="8"/>
      <c r="R18" s="9"/>
      <c r="S18" s="9"/>
      <c r="T18" s="9"/>
      <c r="U18" s="9"/>
      <c r="V18" s="10"/>
      <c r="W18"/>
      <c r="X18"/>
      <c r="Y18"/>
    </row>
    <row r="19" spans="1:25" ht="15" customHeight="1" x14ac:dyDescent="0.25">
      <c r="A19" s="176" t="str">
        <f>IF($H$1="FR","Masse salariale",IF($H$1="NL","Loonmassa",IF($H$1="DE","Personalaufwand","Payroll")))</f>
        <v>Loonmassa</v>
      </c>
      <c r="B19" s="176"/>
      <c r="C19" s="177"/>
      <c r="D19" s="92" t="s">
        <v>6</v>
      </c>
      <c r="E19"/>
      <c r="F19" s="157" t="str">
        <f>A19</f>
        <v>Loonmassa</v>
      </c>
      <c r="G19" s="158"/>
      <c r="H19" s="158"/>
      <c r="I19" s="158"/>
      <c r="J19" s="158"/>
      <c r="K19" s="159"/>
      <c r="L19" s="4"/>
      <c r="M19" s="163" t="str">
        <f>A21</f>
        <v>EBIT</v>
      </c>
      <c r="N19" s="147"/>
      <c r="O19" s="112"/>
      <c r="P19" s="112"/>
      <c r="Q19" s="164" t="str">
        <f>TEXT(Q16/H5,"0%")&amp;" "&amp;A17</f>
        <v>28% Omzet</v>
      </c>
      <c r="R19" s="165"/>
      <c r="S19" s="165"/>
      <c r="T19" s="165"/>
      <c r="U19" s="165"/>
      <c r="V19" s="166"/>
      <c r="W19"/>
      <c r="X19"/>
      <c r="Y19"/>
    </row>
    <row r="20" spans="1:25" ht="15" customHeight="1" x14ac:dyDescent="0.25">
      <c r="A20" s="176" t="str">
        <f>IF($H$1="FR","Marge",IF($H$1="NL","Marge",IF($H$1="DE","Marge","Margin")))</f>
        <v>Marge</v>
      </c>
      <c r="B20" s="176"/>
      <c r="C20" s="177"/>
      <c r="D20" s="92" t="s">
        <v>7</v>
      </c>
      <c r="E20"/>
      <c r="F20" s="160"/>
      <c r="G20" s="161"/>
      <c r="H20" s="161"/>
      <c r="I20" s="161"/>
      <c r="J20" s="161"/>
      <c r="K20" s="162"/>
      <c r="L20" s="4"/>
      <c r="M20" s="146"/>
      <c r="N20" s="147"/>
      <c r="O20" s="112"/>
      <c r="P20" s="112"/>
      <c r="Q20" s="164"/>
      <c r="R20" s="165"/>
      <c r="S20" s="165"/>
      <c r="T20" s="165"/>
      <c r="U20" s="165"/>
      <c r="V20" s="166"/>
      <c r="W20"/>
      <c r="X20"/>
      <c r="Y20"/>
    </row>
    <row r="21" spans="1:25" ht="20.25" customHeight="1" x14ac:dyDescent="0.25">
      <c r="A21" s="178" t="s">
        <v>2</v>
      </c>
      <c r="B21" s="178"/>
      <c r="C21" s="179"/>
      <c r="D21" s="92" t="s">
        <v>8</v>
      </c>
      <c r="E21"/>
      <c r="F21" s="160"/>
      <c r="G21" s="161"/>
      <c r="H21" s="161"/>
      <c r="I21" s="161"/>
      <c r="J21" s="161"/>
      <c r="K21" s="162"/>
      <c r="L21" s="4"/>
      <c r="M21" s="40"/>
      <c r="N21" s="37"/>
      <c r="O21" s="112"/>
      <c r="P21" s="112"/>
      <c r="Q21" s="164"/>
      <c r="R21" s="165"/>
      <c r="S21" s="165"/>
      <c r="T21" s="165"/>
      <c r="U21" s="165"/>
      <c r="V21" s="166"/>
      <c r="W21"/>
      <c r="X21"/>
      <c r="Y21"/>
    </row>
    <row r="22" spans="1:25" ht="20.25" customHeight="1" x14ac:dyDescent="0.25">
      <c r="A22" s="176" t="str">
        <f>IF($H$1="FR","Résultat",IF($H$1="NL","Resultaat",IF($H$1="DE","Ergebnis","Result")))</f>
        <v>Resultaat</v>
      </c>
      <c r="B22" s="176"/>
      <c r="C22" s="177"/>
      <c r="D22" s="92" t="s">
        <v>10</v>
      </c>
      <c r="E22"/>
      <c r="F22" s="18"/>
      <c r="G22" s="5"/>
      <c r="H22" s="175">
        <f>_xll.Assistant.XL.RIK_AC("INF15__;INF04@E=1,S=3,G=0,T=0,P=0:@R=A,S=102,V={0}:R=B,S=202,V={1}:R=C,S=203,V={2}:R=D,S=103,V={3}:R=E,S=202,V={4}:R=F,S=103,V={5}:",$C$5,$Y$10,$C$7,$Y$11,$Y8,$D$19)</f>
        <v>158066.61999999997</v>
      </c>
      <c r="I22" s="175"/>
      <c r="J22" s="175"/>
      <c r="K22" s="170" t="str">
        <f>IF(H22-J24&gt;=0,"k","m")</f>
        <v>k</v>
      </c>
      <c r="L22" s="4"/>
      <c r="M22" s="38"/>
      <c r="N22" s="34"/>
      <c r="O22" s="112"/>
      <c r="P22" s="112"/>
      <c r="Q22" s="164"/>
      <c r="R22" s="165"/>
      <c r="S22" s="165"/>
      <c r="T22" s="165"/>
      <c r="U22" s="165"/>
      <c r="V22" s="166"/>
      <c r="W22"/>
      <c r="X22"/>
      <c r="Y22"/>
    </row>
    <row r="23" spans="1:25" ht="62.25" customHeight="1" x14ac:dyDescent="0.25">
      <c r="A23"/>
      <c r="B23"/>
      <c r="C23"/>
      <c r="D23"/>
      <c r="E23"/>
      <c r="F23" s="21"/>
      <c r="G23" s="22"/>
      <c r="H23" s="175"/>
      <c r="I23" s="175"/>
      <c r="J23" s="175"/>
      <c r="K23" s="170"/>
      <c r="L23" s="4"/>
      <c r="M23" s="134">
        <f>_xll.Assistant.XL.RIK_AC("INF15__;INF04@E=1,S=3,G=0,T=0,P=0,C=*-1:@R=A,S=102,V={0}:R=B,S=202,V={1}:R=C,S=203,V={2}:R=D,S=103,V={3}:R=E,S=202,V={4}:R=F,S=103,V={5}:",$C$5,$Y$10,$C$7,$Y$11,$Y8,$D$21)</f>
        <v>230199.6000000005</v>
      </c>
      <c r="N23" s="135"/>
      <c r="O23" s="112"/>
      <c r="P23" s="112"/>
      <c r="Q23" s="164"/>
      <c r="R23" s="165"/>
      <c r="S23" s="165"/>
      <c r="T23" s="165"/>
      <c r="U23" s="165"/>
      <c r="V23" s="166"/>
      <c r="W23"/>
      <c r="X23"/>
      <c r="Y23"/>
    </row>
    <row r="24" spans="1:25" ht="16.5" customHeight="1" x14ac:dyDescent="0.25">
      <c r="A24"/>
      <c r="B24"/>
      <c r="C24"/>
      <c r="D24"/>
      <c r="E24"/>
      <c r="F24" s="18"/>
      <c r="G24" s="5"/>
      <c r="H24" s="120" t="s">
        <v>0</v>
      </c>
      <c r="I24" s="5"/>
      <c r="J24" s="172">
        <f>_xll.Assistant.XL.RIK_AC("INF15__;INF04@E=1,S=3,G=0,T=0,P=0:@R=A,S=102,V={0}:R=B,S=202,V={1}:R=C,S=203,V={2}:R=D,S=103,V={3}:R=E,S=202,V={4}:R=F,S=103,V={5}:",$C$5,$Y$10,$C$7,$Y$11,$Y9,$D$19)</f>
        <v>128893.51999999997</v>
      </c>
      <c r="K24" s="6"/>
      <c r="L24" s="4"/>
      <c r="M24" s="38"/>
      <c r="N24" s="34"/>
      <c r="O24" s="174" t="str">
        <f>TEXT(M23/H5,"0%")</f>
        <v>31%</v>
      </c>
      <c r="P24" s="174"/>
      <c r="Q24" s="164"/>
      <c r="R24" s="165"/>
      <c r="S24" s="165"/>
      <c r="T24" s="165"/>
      <c r="U24" s="165"/>
      <c r="V24" s="166"/>
      <c r="W24"/>
      <c r="X24"/>
      <c r="Y24"/>
    </row>
    <row r="25" spans="1:25" ht="15" customHeight="1" thickBot="1" x14ac:dyDescent="0.3">
      <c r="A25"/>
      <c r="B25"/>
      <c r="C25"/>
      <c r="D25"/>
      <c r="E25"/>
      <c r="F25" s="19"/>
      <c r="G25" s="20"/>
      <c r="H25" s="171"/>
      <c r="I25" s="20"/>
      <c r="J25" s="173"/>
      <c r="K25" s="7"/>
      <c r="L25" s="4"/>
      <c r="M25" s="41"/>
      <c r="N25" s="42"/>
      <c r="O25" s="153" t="str">
        <f>$A$17</f>
        <v>Omzet</v>
      </c>
      <c r="P25" s="154"/>
      <c r="Q25" s="167"/>
      <c r="R25" s="168"/>
      <c r="S25" s="168"/>
      <c r="T25" s="168"/>
      <c r="U25" s="168"/>
      <c r="V25" s="169"/>
      <c r="W25"/>
      <c r="X25"/>
      <c r="Y25"/>
    </row>
  </sheetData>
  <mergeCells count="36">
    <mergeCell ref="A22:C22"/>
    <mergeCell ref="A21:C21"/>
    <mergeCell ref="A20:C20"/>
    <mergeCell ref="F5:G6"/>
    <mergeCell ref="A17:C17"/>
    <mergeCell ref="A16:D16"/>
    <mergeCell ref="A18:C18"/>
    <mergeCell ref="A19:C19"/>
    <mergeCell ref="F8:G9"/>
    <mergeCell ref="O25:P25"/>
    <mergeCell ref="O18:P18"/>
    <mergeCell ref="F19:K21"/>
    <mergeCell ref="M19:N20"/>
    <mergeCell ref="Q19:V25"/>
    <mergeCell ref="K22:K23"/>
    <mergeCell ref="M23:N23"/>
    <mergeCell ref="H24:H25"/>
    <mergeCell ref="J24:J25"/>
    <mergeCell ref="O24:P24"/>
    <mergeCell ref="H22:J23"/>
    <mergeCell ref="Q12:V14"/>
    <mergeCell ref="J14:J17"/>
    <mergeCell ref="K14:K17"/>
    <mergeCell ref="F15:H16"/>
    <mergeCell ref="M16:N16"/>
    <mergeCell ref="Q16:V16"/>
    <mergeCell ref="O17:P17"/>
    <mergeCell ref="F12:K13"/>
    <mergeCell ref="M12:N13"/>
    <mergeCell ref="H5:K6"/>
    <mergeCell ref="O10:R10"/>
    <mergeCell ref="J7:J8"/>
    <mergeCell ref="K7:K8"/>
    <mergeCell ref="O8:R9"/>
    <mergeCell ref="H10:J10"/>
    <mergeCell ref="H8:H9"/>
  </mergeCells>
  <dataValidations count="1">
    <dataValidation type="list" allowBlank="1" showInputMessage="1" showErrorMessage="1" sqref="H1:H2" xr:uid="{EA33D8BC-75CE-46BC-B3C4-5BF27286F86C}">
      <formula1>"EN,FR,DE,NL"</formula1>
    </dataValidation>
  </dataValidations>
  <pageMargins left="0.23622047244094491" right="0.23622047244094491" top="0.74803149606299213" bottom="0.74803149606299213" header="0.31496062992125984" footer="0.31496062992125984"/>
  <pageSetup paperSize="9" scale="7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A3B0-3B66-4CE6-8A00-FA6C16E1529B}">
  <dimension ref="A1:B3"/>
  <sheetViews>
    <sheetView workbookViewId="0"/>
  </sheetViews>
  <sheetFormatPr defaultColWidth="11.42578125" defaultRowHeight="15" x14ac:dyDescent="0.25"/>
  <sheetData>
    <row r="1" spans="1:2" ht="409.5" x14ac:dyDescent="0.25">
      <c r="A1" s="3" t="s">
        <v>28</v>
      </c>
      <c r="B1" s="3" t="s">
        <v>29</v>
      </c>
    </row>
    <row r="2" spans="1:2" ht="409.5" x14ac:dyDescent="0.25">
      <c r="B2" s="3" t="s">
        <v>30</v>
      </c>
    </row>
    <row r="3" spans="1:2" ht="240" x14ac:dyDescent="0.25">
      <c r="B3" s="3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9DF94616BF894C89B41709AD2081A8" ma:contentTypeVersion="4" ma:contentTypeDescription="Crée un document." ma:contentTypeScope="" ma:versionID="9bc488c39eec2e894a5d5a4f6fc87caf">
  <xsd:schema xmlns:xsd="http://www.w3.org/2001/XMLSchema" xmlns:xs="http://www.w3.org/2001/XMLSchema" xmlns:p="http://schemas.microsoft.com/office/2006/metadata/properties" xmlns:ns2="694e6240-828c-49ee-8673-8058d9237553" targetNamespace="http://schemas.microsoft.com/office/2006/metadata/properties" ma:root="true" ma:fieldsID="c7479aa75189894e59efebb8a87c52e6" ns2:_="">
    <xsd:import namespace="694e6240-828c-49ee-8673-8058d92375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4e6240-828c-49ee-8673-8058d92375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26D45C-D5D8-47DB-BA9D-3DE5DDCFC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D091BA-46B5-4384-BD60-791E228B36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735412-63AD-418E-B719-19A688EEA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4e6240-828c-49ee-8673-8058d92375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32dd7c-41f6-492d-a1a3-c58eb02cf4f8}" enabled="0" method="" siteId="{3e32dd7c-41f6-492d-a1a3-c58eb02cf4f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Anweisungen</vt:lpstr>
      <vt:lpstr>Prise en Main</vt:lpstr>
      <vt:lpstr>Handleiding</vt:lpstr>
      <vt:lpstr>Dasboard</vt:lpstr>
      <vt:lpstr>Dasboard!k</vt:lpstr>
      <vt:lpstr>Dasboard!Print_Area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 BRETON</dc:creator>
  <cp:lastModifiedBy>Daenen, Wilfried</cp:lastModifiedBy>
  <dcterms:created xsi:type="dcterms:W3CDTF">2020-02-17T13:36:27Z</dcterms:created>
  <dcterms:modified xsi:type="dcterms:W3CDTF">2025-01-16T08:20:07Z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0x010100479DF94616BF894C89B41709AD2081A8</vt:lpwstr>
  </property>
</Properties>
</file>