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365-my.sharepoint.com/personal/anthony_tarle_sage_com/Documents/Documents/1 - Sage BI Reporting/10 - SAGE REPORTING ONPREMISE/Sage 1000/ANC2025/"/>
    </mc:Choice>
  </mc:AlternateContent>
  <xr:revisionPtr revIDLastSave="409" documentId="14_{423D4D5D-E448-4BA1-B5F5-DC00D59235F6}" xr6:coauthVersionLast="47" xr6:coauthVersionMax="47" xr10:uidLastSave="{1EC7ADF5-03BB-4AB2-9B06-7F6AD155F582}"/>
  <bookViews>
    <workbookView xWindow="-120" yWindow="-120" windowWidth="38640" windowHeight="21120" xr2:uid="{4A105E4F-561F-4EDB-B600-17B550EC7904}"/>
  </bookViews>
  <sheets>
    <sheet name="Paramétrage" sheetId="174" r:id="rId1"/>
    <sheet name="Bilan" sheetId="1" r:id="rId2"/>
    <sheet name="CR" sheetId="87" r:id="rId3"/>
    <sheet name="SIG" sheetId="146" r:id="rId4"/>
    <sheet name="Détail Etats fiscaux" sheetId="6" r:id="rId5"/>
    <sheet name="Détail Balance" sheetId="33" r:id="rId6"/>
    <sheet name="RIK_PARAMS" sheetId="194" state="very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46" l="1"/>
  <c r="B57" i="146"/>
  <c r="B54" i="146"/>
  <c r="B53" i="146"/>
  <c r="B50" i="146"/>
  <c r="B49" i="146"/>
  <c r="B46" i="146"/>
  <c r="B45" i="146"/>
  <c r="B44" i="146"/>
  <c r="B43" i="146"/>
  <c r="B40" i="146"/>
  <c r="B39" i="146"/>
  <c r="B38" i="146"/>
  <c r="B37" i="146"/>
  <c r="B34" i="146"/>
  <c r="B33" i="146"/>
  <c r="B32" i="146"/>
  <c r="B29" i="146"/>
  <c r="B24" i="146"/>
  <c r="B23" i="146"/>
  <c r="B22" i="146"/>
  <c r="B21" i="146"/>
  <c r="B18" i="146"/>
  <c r="B17" i="146"/>
  <c r="F12" i="146"/>
  <c r="E12" i="146"/>
  <c r="F11" i="146"/>
  <c r="E11" i="146"/>
  <c r="F7" i="146"/>
  <c r="E7" i="146"/>
  <c r="E6" i="146"/>
  <c r="E5" i="146"/>
  <c r="E4" i="146"/>
  <c r="E3" i="146"/>
  <c r="F5" i="146"/>
  <c r="B65" i="87"/>
  <c r="B64" i="87"/>
  <c r="B62" i="87"/>
  <c r="B61" i="87"/>
  <c r="B57" i="87"/>
  <c r="B56" i="87"/>
  <c r="B55" i="87"/>
  <c r="B54" i="87"/>
  <c r="B53" i="87"/>
  <c r="B51" i="87"/>
  <c r="B50" i="87"/>
  <c r="B49" i="87"/>
  <c r="B48" i="87"/>
  <c r="B47" i="87"/>
  <c r="B46" i="87"/>
  <c r="B45" i="87"/>
  <c r="B44" i="87"/>
  <c r="B43" i="87"/>
  <c r="B40" i="87"/>
  <c r="B39" i="87"/>
  <c r="B38" i="87"/>
  <c r="B37" i="87"/>
  <c r="B36" i="87"/>
  <c r="B35" i="87"/>
  <c r="B34" i="87"/>
  <c r="B33" i="87"/>
  <c r="B32" i="87"/>
  <c r="B31" i="87"/>
  <c r="B30" i="87"/>
  <c r="B29" i="87"/>
  <c r="B28" i="87"/>
  <c r="B27" i="87"/>
  <c r="B25" i="87"/>
  <c r="B24" i="87"/>
  <c r="B23" i="87"/>
  <c r="B22" i="87"/>
  <c r="B21" i="87"/>
  <c r="B20" i="87"/>
  <c r="B18" i="87"/>
  <c r="B17" i="87"/>
  <c r="H12" i="87"/>
  <c r="G12" i="87"/>
  <c r="H11" i="87"/>
  <c r="G11" i="87"/>
  <c r="H7" i="87"/>
  <c r="G7" i="87"/>
  <c r="G6" i="87"/>
  <c r="G5" i="87"/>
  <c r="G4" i="87"/>
  <c r="G3" i="87"/>
  <c r="H5" i="87"/>
  <c r="C56" i="1"/>
  <c r="C55" i="1"/>
  <c r="C54" i="1"/>
  <c r="G48" i="1"/>
  <c r="G47" i="1"/>
  <c r="G44" i="1"/>
  <c r="C52" i="1"/>
  <c r="C51" i="1"/>
  <c r="G51" i="1" s="1"/>
  <c r="C50" i="1"/>
  <c r="C49" i="1"/>
  <c r="C48" i="1"/>
  <c r="C47" i="1"/>
  <c r="C46" i="1"/>
  <c r="C45" i="1"/>
  <c r="C44" i="1"/>
  <c r="C43" i="1"/>
  <c r="C42" i="1"/>
  <c r="C41" i="1"/>
  <c r="C40" i="1"/>
  <c r="D10" i="6"/>
  <c r="D8" i="33"/>
  <c r="H17" i="146"/>
  <c r="H18" i="146"/>
  <c r="H21" i="146"/>
  <c r="H22" i="146"/>
  <c r="H23" i="146"/>
  <c r="H24" i="146"/>
  <c r="H29" i="146"/>
  <c r="H32" i="146"/>
  <c r="H33" i="146"/>
  <c r="H34" i="146"/>
  <c r="H37" i="146"/>
  <c r="H38" i="146"/>
  <c r="H39" i="146"/>
  <c r="H40" i="146"/>
  <c r="H43" i="146"/>
  <c r="H44" i="146"/>
  <c r="H45" i="146"/>
  <c r="H46" i="146"/>
  <c r="H49" i="146"/>
  <c r="H50" i="146"/>
  <c r="H53" i="146"/>
  <c r="H54" i="146"/>
  <c r="I17" i="146"/>
  <c r="I18" i="146"/>
  <c r="I21" i="146"/>
  <c r="I22" i="146"/>
  <c r="I23" i="146"/>
  <c r="I24" i="146"/>
  <c r="I29" i="146"/>
  <c r="I32" i="146"/>
  <c r="I33" i="146"/>
  <c r="I34" i="146"/>
  <c r="I37" i="146"/>
  <c r="I38" i="146"/>
  <c r="I39" i="146"/>
  <c r="I40" i="146"/>
  <c r="I43" i="146"/>
  <c r="I44" i="146"/>
  <c r="I45" i="146"/>
  <c r="I46" i="146"/>
  <c r="I49" i="146"/>
  <c r="I50" i="146"/>
  <c r="I53" i="146"/>
  <c r="I54" i="146"/>
  <c r="I17" i="87"/>
  <c r="I18" i="87"/>
  <c r="I20" i="87"/>
  <c r="I21" i="87"/>
  <c r="I22" i="87"/>
  <c r="I23" i="87"/>
  <c r="I24" i="87"/>
  <c r="I25" i="87"/>
  <c r="I27" i="87"/>
  <c r="I28" i="87"/>
  <c r="I29" i="87"/>
  <c r="I30" i="87"/>
  <c r="I31" i="87"/>
  <c r="I32" i="87"/>
  <c r="I33" i="87"/>
  <c r="I34" i="87"/>
  <c r="I35" i="87"/>
  <c r="I36" i="87"/>
  <c r="I37" i="87"/>
  <c r="I38" i="87"/>
  <c r="I39" i="87"/>
  <c r="I40" i="87"/>
  <c r="I43" i="87"/>
  <c r="I44" i="87"/>
  <c r="I45" i="87"/>
  <c r="I46" i="87"/>
  <c r="I47" i="87"/>
  <c r="I48" i="87"/>
  <c r="I49" i="87"/>
  <c r="I50" i="87"/>
  <c r="I51" i="87"/>
  <c r="I53" i="87"/>
  <c r="I54" i="87"/>
  <c r="I55" i="87"/>
  <c r="I56" i="87"/>
  <c r="I57" i="87"/>
  <c r="I61" i="87"/>
  <c r="I62" i="87"/>
  <c r="I64" i="87"/>
  <c r="I65" i="87"/>
  <c r="J17" i="87"/>
  <c r="J18" i="87"/>
  <c r="J20" i="87"/>
  <c r="J21" i="87"/>
  <c r="J22" i="87"/>
  <c r="J23" i="87"/>
  <c r="J24" i="87"/>
  <c r="J25" i="87"/>
  <c r="J27" i="87"/>
  <c r="J28" i="87"/>
  <c r="J29" i="87"/>
  <c r="J30" i="87"/>
  <c r="J31" i="87"/>
  <c r="J32" i="87"/>
  <c r="J33" i="87"/>
  <c r="J34" i="87"/>
  <c r="J35" i="87"/>
  <c r="J36" i="87"/>
  <c r="J37" i="87"/>
  <c r="J38" i="87"/>
  <c r="J39" i="87"/>
  <c r="J40" i="87"/>
  <c r="J43" i="87"/>
  <c r="J44" i="87"/>
  <c r="J45" i="87"/>
  <c r="J46" i="87"/>
  <c r="J47" i="87"/>
  <c r="J48" i="87"/>
  <c r="J49" i="87"/>
  <c r="J50" i="87"/>
  <c r="J51" i="87"/>
  <c r="J53" i="87"/>
  <c r="J54" i="87"/>
  <c r="J55" i="87"/>
  <c r="J56" i="87"/>
  <c r="J57" i="87"/>
  <c r="J61" i="87"/>
  <c r="J62" i="87"/>
  <c r="J64" i="87"/>
  <c r="J65" i="87"/>
  <c r="H57" i="146"/>
  <c r="H58" i="146"/>
  <c r="I57" i="146"/>
  <c r="I58" i="146"/>
  <c r="I59" i="146" l="1"/>
  <c r="H59" i="146"/>
  <c r="I51" i="146"/>
  <c r="I25" i="146"/>
  <c r="I19" i="146"/>
  <c r="I27" i="146" s="1"/>
  <c r="I30" i="146" s="1"/>
  <c r="I35" i="146" s="1"/>
  <c r="I41" i="146" s="1"/>
  <c r="I47" i="146" s="1"/>
  <c r="I55" i="146" s="1"/>
  <c r="H51" i="146"/>
  <c r="H25" i="146"/>
  <c r="H19" i="146"/>
  <c r="H27" i="146" s="1"/>
  <c r="H30" i="146" s="1"/>
  <c r="H35" i="146" s="1"/>
  <c r="H41" i="146" s="1"/>
  <c r="H47" i="146" s="1"/>
  <c r="H55" i="146" s="1"/>
  <c r="J63" i="87"/>
  <c r="J58" i="87"/>
  <c r="J52" i="87"/>
  <c r="J59" i="87" s="1"/>
  <c r="J41" i="87"/>
  <c r="J67" i="87" s="1"/>
  <c r="J19" i="87"/>
  <c r="J26" i="87" s="1"/>
  <c r="I63" i="87"/>
  <c r="I58" i="87"/>
  <c r="I52" i="87"/>
  <c r="I59" i="87" s="1"/>
  <c r="I41" i="87"/>
  <c r="I67" i="87" s="1"/>
  <c r="I19" i="87"/>
  <c r="I26" i="87" s="1"/>
  <c r="G52" i="1"/>
  <c r="G54" i="1"/>
  <c r="G55" i="1"/>
  <c r="G56" i="1"/>
  <c r="E50" i="1"/>
  <c r="E49" i="1"/>
  <c r="H49" i="1"/>
  <c r="H47" i="1"/>
  <c r="H46" i="1"/>
  <c r="H45" i="1"/>
  <c r="H44" i="1"/>
  <c r="H43" i="1"/>
  <c r="H42" i="1"/>
  <c r="H41" i="1"/>
  <c r="H40" i="1"/>
  <c r="H39" i="1"/>
  <c r="H38" i="1"/>
  <c r="H37" i="1"/>
  <c r="I66" i="87" l="1"/>
  <c r="I68" i="87" s="1"/>
  <c r="I42" i="87"/>
  <c r="I60" i="87" s="1"/>
  <c r="J66" i="87"/>
  <c r="J68" i="87" s="1"/>
  <c r="J42" i="87"/>
  <c r="J60" i="87" s="1"/>
  <c r="G49" i="1"/>
  <c r="G50" i="1"/>
  <c r="E46" i="1"/>
  <c r="E45" i="1"/>
  <c r="G45" i="1" l="1"/>
  <c r="G46" i="1"/>
  <c r="E43" i="1"/>
  <c r="E42" i="1"/>
  <c r="E41" i="1"/>
  <c r="E40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H35" i="1"/>
  <c r="H34" i="1"/>
  <c r="H32" i="1"/>
  <c r="H31" i="1"/>
  <c r="H30" i="1"/>
  <c r="H29" i="1"/>
  <c r="H28" i="1"/>
  <c r="H27" i="1"/>
  <c r="H26" i="1"/>
  <c r="H25" i="1"/>
  <c r="H24" i="1"/>
  <c r="H23" i="1"/>
  <c r="H22" i="1"/>
  <c r="H21" i="1"/>
  <c r="G36" i="1" l="1"/>
  <c r="G38" i="1"/>
  <c r="G40" i="1"/>
  <c r="G35" i="1"/>
  <c r="G41" i="1"/>
  <c r="G42" i="1"/>
  <c r="G34" i="1"/>
  <c r="G37" i="1"/>
  <c r="G43" i="1"/>
  <c r="O13" i="1"/>
  <c r="N13" i="1"/>
  <c r="O12" i="1"/>
  <c r="N12" i="1"/>
  <c r="O8" i="1"/>
  <c r="N8" i="1"/>
  <c r="N7" i="1"/>
  <c r="N6" i="1"/>
  <c r="N5" i="1"/>
  <c r="N4" i="1"/>
  <c r="O6" i="1"/>
  <c r="Y21" i="1"/>
  <c r="Y22" i="1"/>
  <c r="Y23" i="1"/>
  <c r="Y24" i="1"/>
  <c r="Y25" i="1"/>
  <c r="Y26" i="1"/>
  <c r="Y27" i="1"/>
  <c r="Y28" i="1"/>
  <c r="Y29" i="1"/>
  <c r="Y30" i="1"/>
  <c r="Y31" i="1"/>
  <c r="Y32" i="1"/>
  <c r="Y34" i="1"/>
  <c r="Y35" i="1"/>
  <c r="Y37" i="1"/>
  <c r="Y38" i="1"/>
  <c r="Y39" i="1"/>
  <c r="Y40" i="1"/>
  <c r="Y41" i="1"/>
  <c r="Y42" i="1"/>
  <c r="Y43" i="1"/>
  <c r="Y44" i="1"/>
  <c r="Y45" i="1"/>
  <c r="Y46" i="1"/>
  <c r="Y47" i="1"/>
  <c r="Y49" i="1"/>
  <c r="P34" i="1"/>
  <c r="P35" i="1"/>
  <c r="P36" i="1"/>
  <c r="P37" i="1"/>
  <c r="P38" i="1"/>
  <c r="R24" i="1"/>
  <c r="R25" i="1"/>
  <c r="R26" i="1"/>
  <c r="R29" i="1"/>
  <c r="R30" i="1"/>
  <c r="R31" i="1"/>
  <c r="R32" i="1"/>
  <c r="R34" i="1"/>
  <c r="P30" i="1"/>
  <c r="R35" i="1"/>
  <c r="R40" i="1"/>
  <c r="R22" i="1"/>
  <c r="P22" i="1"/>
  <c r="R27" i="1"/>
  <c r="R28" i="1"/>
  <c r="P28" i="1"/>
  <c r="R36" i="1"/>
  <c r="R41" i="1"/>
  <c r="P23" i="1"/>
  <c r="P24" i="1"/>
  <c r="P25" i="1"/>
  <c r="P26" i="1"/>
  <c r="P27" i="1"/>
  <c r="R33" i="1"/>
  <c r="P29" i="1"/>
  <c r="P32" i="1"/>
  <c r="R37" i="1"/>
  <c r="R42" i="1"/>
  <c r="R23" i="1"/>
  <c r="P21" i="1"/>
  <c r="P31" i="1"/>
  <c r="P33" i="1"/>
  <c r="R38" i="1"/>
  <c r="R43" i="1"/>
  <c r="R45" i="1"/>
  <c r="R46" i="1"/>
  <c r="R49" i="1"/>
  <c r="R50" i="1"/>
  <c r="P52" i="1"/>
  <c r="P43" i="1"/>
  <c r="P44" i="1"/>
  <c r="P45" i="1"/>
  <c r="P54" i="1"/>
  <c r="P42" i="1"/>
  <c r="P56" i="1"/>
  <c r="P48" i="1"/>
  <c r="P51" i="1"/>
  <c r="P40" i="1"/>
  <c r="P46" i="1"/>
  <c r="P55" i="1"/>
  <c r="P49" i="1"/>
  <c r="P41" i="1"/>
  <c r="P47" i="1"/>
  <c r="P5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4" i="1"/>
  <c r="T55" i="1"/>
  <c r="T56" i="1"/>
  <c r="Z21" i="1"/>
  <c r="Z22" i="1"/>
  <c r="Z23" i="1"/>
  <c r="Z24" i="1"/>
  <c r="Z25" i="1"/>
  <c r="Z26" i="1"/>
  <c r="Z27" i="1"/>
  <c r="Z28" i="1"/>
  <c r="Z29" i="1"/>
  <c r="Z30" i="1"/>
  <c r="Z31" i="1"/>
  <c r="Z32" i="1"/>
  <c r="Z34" i="1"/>
  <c r="Z35" i="1"/>
  <c r="Z37" i="1"/>
  <c r="Z38" i="1"/>
  <c r="Z39" i="1"/>
  <c r="Z40" i="1"/>
  <c r="Z41" i="1"/>
  <c r="Z42" i="1"/>
  <c r="Z43" i="1"/>
  <c r="Z44" i="1"/>
  <c r="Z45" i="1"/>
  <c r="Z46" i="1"/>
  <c r="Z47" i="1"/>
  <c r="Z49" i="1"/>
  <c r="Z48" i="1" l="1"/>
  <c r="Z57" i="1" s="1"/>
  <c r="Z36" i="1"/>
  <c r="Z33" i="1"/>
  <c r="T53" i="1"/>
  <c r="T57" i="1" s="1"/>
  <c r="T39" i="1"/>
  <c r="S50" i="1"/>
  <c r="S47" i="1"/>
  <c r="S41" i="1"/>
  <c r="S49" i="1"/>
  <c r="S55" i="1"/>
  <c r="S46" i="1"/>
  <c r="P53" i="1"/>
  <c r="P57" i="1" s="1"/>
  <c r="S40" i="1"/>
  <c r="S51" i="1"/>
  <c r="S48" i="1"/>
  <c r="S56" i="1"/>
  <c r="S42" i="1"/>
  <c r="S54" i="1"/>
  <c r="S45" i="1"/>
  <c r="S44" i="1"/>
  <c r="S43" i="1"/>
  <c r="S52" i="1"/>
  <c r="S33" i="1"/>
  <c r="S31" i="1"/>
  <c r="S21" i="1"/>
  <c r="R39" i="1"/>
  <c r="S32" i="1"/>
  <c r="S29" i="1"/>
  <c r="S27" i="1"/>
  <c r="S26" i="1"/>
  <c r="S25" i="1"/>
  <c r="S24" i="1"/>
  <c r="P39" i="1"/>
  <c r="S23" i="1"/>
  <c r="S28" i="1"/>
  <c r="S22" i="1"/>
  <c r="R53" i="1"/>
  <c r="R57" i="1" s="1"/>
  <c r="S30" i="1"/>
  <c r="S38" i="1"/>
  <c r="S37" i="1"/>
  <c r="S36" i="1"/>
  <c r="S35" i="1"/>
  <c r="S34" i="1"/>
  <c r="Y48" i="1"/>
  <c r="Y57" i="1" s="1"/>
  <c r="Y36" i="1"/>
  <c r="Y33" i="1"/>
  <c r="H14" i="174"/>
  <c r="F13" i="174"/>
  <c r="F12" i="174"/>
  <c r="F11" i="174"/>
  <c r="F10" i="174"/>
  <c r="H12" i="174"/>
  <c r="S39" i="1" l="1"/>
  <c r="S53" i="1"/>
  <c r="S5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Tarle, Anthony</author>
  </authors>
  <commentList>
    <comment ref="F10" authorId="0" shapeId="0" xr:uid="{2AE2CF57-D52F-4507-828E-82EC920EEA81}">
      <text>
        <r>
          <rPr>
            <b/>
            <sz val="9"/>
            <color indexed="81"/>
            <rFont val="Tahoma"/>
            <family val="2"/>
          </rPr>
          <t>Assistant Filtre</t>
        </r>
      </text>
    </comment>
    <comment ref="F11" authorId="0" shapeId="0" xr:uid="{412506B0-A164-44F1-883C-63F009B81D70}">
      <text>
        <r>
          <rPr>
            <b/>
            <sz val="9"/>
            <color indexed="81"/>
            <rFont val="Tahoma"/>
            <family val="2"/>
          </rPr>
          <t>Assistant Filtre</t>
        </r>
      </text>
    </comment>
    <comment ref="F12" authorId="0" shapeId="0" xr:uid="{37D94284-8F85-4BB7-B65D-F175E37664C1}">
      <text>
        <r>
          <rPr>
            <b/>
            <sz val="9"/>
            <color indexed="81"/>
            <rFont val="Tahoma"/>
            <family val="2"/>
          </rPr>
          <t>Assistant Filtre</t>
        </r>
      </text>
    </comment>
    <comment ref="F13" authorId="0" shapeId="0" xr:uid="{A5F71253-7431-4BA7-B2B6-5665D524DFB4}">
      <text>
        <r>
          <rPr>
            <b/>
            <sz val="9"/>
            <color indexed="81"/>
            <rFont val="Tahoma"/>
            <family val="2"/>
          </rPr>
          <t>Assistant Filtre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Tarle, Anthony</author>
  </authors>
  <commentList>
    <comment ref="D10" authorId="0" shapeId="0" xr:uid="{5A6C9CF1-EE49-4483-9E4F-06795E4B83DA}">
      <text>
        <r>
          <rPr>
            <b/>
            <sz val="9"/>
            <color indexed="81"/>
            <rFont val="Tahoma"/>
            <family val="2"/>
          </rPr>
          <t>Assistant Liste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Tarle, Anthony</author>
  </authors>
  <commentList>
    <comment ref="D8" authorId="0" shapeId="0" xr:uid="{2DCB1B7C-CC27-4568-BD6F-CFDFC973095F}">
      <text>
        <r>
          <rPr>
            <b/>
            <sz val="9"/>
            <color indexed="81"/>
            <rFont val="Tahoma"/>
            <family val="2"/>
          </rPr>
          <t>Assistant Liste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<sst xmlns="http://schemas.openxmlformats.org/spreadsheetml/2006/main" count="1932" uniqueCount="1113">
  <si>
    <t>CN</t>
  </si>
  <si>
    <t xml:space="preserve">Ecarts de conversion actif </t>
  </si>
  <si>
    <t>CM</t>
  </si>
  <si>
    <t xml:space="preserve">(VI) </t>
  </si>
  <si>
    <t>CW</t>
  </si>
  <si>
    <t xml:space="preserve">(V) </t>
  </si>
  <si>
    <t>CF</t>
  </si>
  <si>
    <t xml:space="preserve">Disponibilités </t>
  </si>
  <si>
    <t>ZE</t>
  </si>
  <si>
    <t xml:space="preserve">Instruments financiers à teme et jetons détenus </t>
  </si>
  <si>
    <t>ZD</t>
  </si>
  <si>
    <t>ZC</t>
  </si>
  <si>
    <t xml:space="preserve">Autres titres </t>
  </si>
  <si>
    <t>CE</t>
  </si>
  <si>
    <t>CD</t>
  </si>
  <si>
    <t xml:space="preserve">Actions propres </t>
  </si>
  <si>
    <t>VALEURS MOBILIERES DE PLACEMENT</t>
  </si>
  <si>
    <t>CB</t>
  </si>
  <si>
    <t xml:space="preserve">Capital souscrit et appelé, non versé </t>
  </si>
  <si>
    <t>CH</t>
  </si>
  <si>
    <t xml:space="preserve">Charges constatées d'avance </t>
  </si>
  <si>
    <t>CA</t>
  </si>
  <si>
    <t>BZ</t>
  </si>
  <si>
    <t xml:space="preserve">Autres créances </t>
  </si>
  <si>
    <t>BY</t>
  </si>
  <si>
    <t>BX</t>
  </si>
  <si>
    <t xml:space="preserve">Clients et comptes rattachés </t>
  </si>
  <si>
    <t xml:space="preserve">CREANCES </t>
  </si>
  <si>
    <t>BV</t>
  </si>
  <si>
    <t xml:space="preserve">Avances, acomptes versés sur comm. </t>
  </si>
  <si>
    <t>BU</t>
  </si>
  <si>
    <t>BT</t>
  </si>
  <si>
    <t xml:space="preserve">Marchandises </t>
  </si>
  <si>
    <t>BS</t>
  </si>
  <si>
    <t>BR</t>
  </si>
  <si>
    <t xml:space="preserve">Produits intermédiaires et finis </t>
  </si>
  <si>
    <t>BO</t>
  </si>
  <si>
    <t>BN</t>
  </si>
  <si>
    <t xml:space="preserve">En cours de production </t>
  </si>
  <si>
    <t>BM</t>
  </si>
  <si>
    <t>BL</t>
  </si>
  <si>
    <t xml:space="preserve">Mat. premières, approv. </t>
  </si>
  <si>
    <t>STOCKS ET EN-COURS</t>
  </si>
  <si>
    <t xml:space="preserve">ACTIF  CIRCULANT </t>
  </si>
  <si>
    <t>BI</t>
  </si>
  <si>
    <t>BH</t>
  </si>
  <si>
    <t xml:space="preserve">Autres immo. financières </t>
  </si>
  <si>
    <t>BG</t>
  </si>
  <si>
    <t>BF</t>
  </si>
  <si>
    <t xml:space="preserve">Prêts </t>
  </si>
  <si>
    <t>BE</t>
  </si>
  <si>
    <t>BD</t>
  </si>
  <si>
    <t xml:space="preserve">Autres titres immo. </t>
  </si>
  <si>
    <t>ZB</t>
  </si>
  <si>
    <t>ZA</t>
  </si>
  <si>
    <t xml:space="preserve">Titres immobilisés de l'activité de portefeuille </t>
  </si>
  <si>
    <t>BC</t>
  </si>
  <si>
    <t>BB</t>
  </si>
  <si>
    <t xml:space="preserve">Créances rattachées à particip. </t>
  </si>
  <si>
    <t>CT</t>
  </si>
  <si>
    <t>CS</t>
  </si>
  <si>
    <t xml:space="preserve">Participations </t>
  </si>
  <si>
    <t>IMMOBILISATIONS FINANCIERES</t>
  </si>
  <si>
    <t>AW</t>
  </si>
  <si>
    <t>AV</t>
  </si>
  <si>
    <t xml:space="preserve">Immobilisations en cours, avances et acomptes </t>
  </si>
  <si>
    <t>AU</t>
  </si>
  <si>
    <t>AT</t>
  </si>
  <si>
    <t xml:space="preserve">Autres immo. corp. </t>
  </si>
  <si>
    <t>AS</t>
  </si>
  <si>
    <t>AR</t>
  </si>
  <si>
    <t xml:space="preserve">Installations techniques, matériel et outillage industriels </t>
  </si>
  <si>
    <t>AQ</t>
  </si>
  <si>
    <t>AP</t>
  </si>
  <si>
    <t xml:space="preserve">Constructions </t>
  </si>
  <si>
    <t>AO</t>
  </si>
  <si>
    <t>AN</t>
  </si>
  <si>
    <t xml:space="preserve">Terrains </t>
  </si>
  <si>
    <t>IMMOBILISATIONS CORPORELLES</t>
  </si>
  <si>
    <t>AM</t>
  </si>
  <si>
    <t>AL</t>
  </si>
  <si>
    <t xml:space="preserve">Immobilisations incorporelles en cours, avances et acomptes </t>
  </si>
  <si>
    <t>AK</t>
  </si>
  <si>
    <t>AJ</t>
  </si>
  <si>
    <t xml:space="preserve">Autres immo. incorp. </t>
  </si>
  <si>
    <t>AI</t>
  </si>
  <si>
    <t>AH</t>
  </si>
  <si>
    <t xml:space="preserve">Fonds commercial </t>
  </si>
  <si>
    <t>AG</t>
  </si>
  <si>
    <t>AF</t>
  </si>
  <si>
    <t xml:space="preserve">Concessions, brevets, licences, marques, procédés, logiciels, droits et valeurs similaires </t>
  </si>
  <si>
    <t>AE</t>
  </si>
  <si>
    <t>AD</t>
  </si>
  <si>
    <t xml:space="preserve">Frais de développement </t>
  </si>
  <si>
    <t>IMMOBILISATIONS INCORPORELLES</t>
  </si>
  <si>
    <t>ACTIF  IMMOBILISÉ</t>
  </si>
  <si>
    <t>AC</t>
  </si>
  <si>
    <t>AB</t>
  </si>
  <si>
    <t xml:space="preserve">(II) </t>
  </si>
  <si>
    <t xml:space="preserve"> </t>
  </si>
  <si>
    <t>AA</t>
  </si>
  <si>
    <t xml:space="preserve">(I) </t>
  </si>
  <si>
    <t xml:space="preserve">Net </t>
  </si>
  <si>
    <t>Net</t>
  </si>
  <si>
    <t>Exercice N-1</t>
  </si>
  <si>
    <t>Exercice N</t>
  </si>
  <si>
    <t>Amortissements,
provisions</t>
  </si>
  <si>
    <t>Brut</t>
  </si>
  <si>
    <t>Instruments financiers à terme</t>
  </si>
  <si>
    <t>Autres dettes</t>
  </si>
  <si>
    <t>Autres emprunts obligataires</t>
  </si>
  <si>
    <t>Emprunts obligataires convertibles</t>
  </si>
  <si>
    <t>Report à nouveau</t>
  </si>
  <si>
    <t>Réserve légale</t>
  </si>
  <si>
    <t>Capital [dont versé]</t>
  </si>
  <si>
    <t>CAPITAUX PROPRES</t>
  </si>
  <si>
    <t>DA</t>
  </si>
  <si>
    <t>DB</t>
  </si>
  <si>
    <t xml:space="preserve">Ecarts de réévaluation                               </t>
  </si>
  <si>
    <t>EK</t>
  </si>
  <si>
    <t>DC</t>
  </si>
  <si>
    <t>DD</t>
  </si>
  <si>
    <t>Réserves statutaires et contractuelles</t>
  </si>
  <si>
    <t>DE</t>
  </si>
  <si>
    <t xml:space="preserve">Réserves règlementées  </t>
  </si>
  <si>
    <t>DF</t>
  </si>
  <si>
    <t xml:space="preserve">Autres réserves  </t>
  </si>
  <si>
    <t>DG</t>
  </si>
  <si>
    <t>DH</t>
  </si>
  <si>
    <t xml:space="preserve">RESULTAT DE L'EXERCICE (Bénéfice ou Perte) </t>
  </si>
  <si>
    <t>DI</t>
  </si>
  <si>
    <t xml:space="preserve">Subventions d'investissement </t>
  </si>
  <si>
    <t>DJ</t>
  </si>
  <si>
    <t xml:space="preserve">Provisions réglémentées </t>
  </si>
  <si>
    <t>DK</t>
  </si>
  <si>
    <t>Provisions pour risques &amp; charges</t>
  </si>
  <si>
    <t>Provisions pour risques</t>
  </si>
  <si>
    <t>DP</t>
  </si>
  <si>
    <t>Provisions pour charges</t>
  </si>
  <si>
    <t>DQ</t>
  </si>
  <si>
    <t>DS</t>
  </si>
  <si>
    <t>DT</t>
  </si>
  <si>
    <t>Emprunts et dettes auprès des établissements de crédit</t>
  </si>
  <si>
    <t>DU</t>
  </si>
  <si>
    <t xml:space="preserve">Emprunts et dettes financières divers         </t>
  </si>
  <si>
    <t>DV</t>
  </si>
  <si>
    <t xml:space="preserve">Avances et acomptes reçus sur commandes en cours </t>
  </si>
  <si>
    <t>DW</t>
  </si>
  <si>
    <t>Dettes fournisseurs et comptes rattachés</t>
  </si>
  <si>
    <t>DX</t>
  </si>
  <si>
    <t>Dettes fiscales et sociales</t>
  </si>
  <si>
    <t>DY</t>
  </si>
  <si>
    <t>Dettes sur immobilisations et comptes rattachés</t>
  </si>
  <si>
    <t>DZ</t>
  </si>
  <si>
    <t>EA</t>
  </si>
  <si>
    <t>Produits constatés d'avances (4)</t>
  </si>
  <si>
    <t>EB</t>
  </si>
  <si>
    <t>Ecarts de conversion passif</t>
  </si>
  <si>
    <t>ED</t>
  </si>
  <si>
    <t>Primes d'émission, de fusion, d'apport</t>
  </si>
  <si>
    <t>ZF</t>
  </si>
  <si>
    <t>ACTIF IMMOBILISÉ</t>
  </si>
  <si>
    <t>DETTES</t>
  </si>
  <si>
    <t>PROVISIONS</t>
  </si>
  <si>
    <t>ACTIF CIRCULANT</t>
  </si>
  <si>
    <t>Dossier - Code</t>
  </si>
  <si>
    <t>Société - Code</t>
  </si>
  <si>
    <t>Etablissement - Code</t>
  </si>
  <si>
    <t>*</t>
  </si>
  <si>
    <t>OUI</t>
  </si>
  <si>
    <t>NAT</t>
  </si>
  <si>
    <t>Période début (AAAAMM)</t>
  </si>
  <si>
    <t>Période fin (AAAAMM)</t>
  </si>
  <si>
    <t xml:space="preserve">SOCIÉTÉ : </t>
  </si>
  <si>
    <t xml:space="preserve">ÉTABLISSEMENT : </t>
  </si>
  <si>
    <t xml:space="preserve">APPROCHE : </t>
  </si>
  <si>
    <t>DOSSIER :</t>
  </si>
  <si>
    <t>Famille Rubrique</t>
  </si>
  <si>
    <t>FAMILLE DE RUBRIQUE :</t>
  </si>
  <si>
    <t>BILAN2025</t>
  </si>
  <si>
    <t>Dossier</t>
  </si>
  <si>
    <t>Société</t>
  </si>
  <si>
    <t>Rubriques</t>
  </si>
  <si>
    <t>Etablissement</t>
  </si>
  <si>
    <t>Périmètre</t>
  </si>
  <si>
    <t>Ecriture Simulation</t>
  </si>
  <si>
    <t>Période Début</t>
  </si>
  <si>
    <t>Période Fin</t>
  </si>
  <si>
    <t>Général - Famille Rubrique (F)</t>
  </si>
  <si>
    <t>Général - Code Rubrique Compte</t>
  </si>
  <si>
    <t>Compte Général - Code</t>
  </si>
  <si>
    <t>Débit</t>
  </si>
  <si>
    <t>Crédit</t>
  </si>
  <si>
    <t>Solde Comptable</t>
  </si>
  <si>
    <t>Solde Si Débiteur</t>
  </si>
  <si>
    <t>Solde Si Créditeur</t>
  </si>
  <si>
    <t>Solde Fiscal</t>
  </si>
  <si>
    <t/>
  </si>
  <si>
    <t>44571110</t>
  </si>
  <si>
    <t>47100000</t>
  </si>
  <si>
    <t>RESULTAT2025</t>
  </si>
  <si>
    <t>Total</t>
  </si>
  <si>
    <t>Type Calcul Fiscal</t>
  </si>
  <si>
    <t>Général - Libellé Rubrique Compte</t>
  </si>
  <si>
    <t>Par Société</t>
  </si>
  <si>
    <t>Compte Général - Libellé</t>
  </si>
  <si>
    <t>Débit Tenue de Compte</t>
  </si>
  <si>
    <t>Crédit Tenue de Compte</t>
  </si>
  <si>
    <t>Solde Tenue de Compte</t>
  </si>
  <si>
    <t>Période</t>
  </si>
  <si>
    <t>2025*</t>
  </si>
  <si>
    <t>Production vendue</t>
  </si>
  <si>
    <t>Autres produits</t>
  </si>
  <si>
    <t>Achats de marchandises</t>
  </si>
  <si>
    <t>Autres intérêts et produits assimilés</t>
  </si>
  <si>
    <t>DEMO_V11R1_OK</t>
  </si>
  <si>
    <t>S1_MONO11</t>
  </si>
  <si>
    <t>SSD</t>
  </si>
  <si>
    <t>Subventions d'exploitation</t>
  </si>
  <si>
    <t>Reprise sur amortissements, dépréciations et provisions</t>
  </si>
  <si>
    <t>SSC</t>
  </si>
  <si>
    <t>Salaires</t>
  </si>
  <si>
    <t>Charges sociales</t>
  </si>
  <si>
    <t>Dotations aux provisions</t>
  </si>
  <si>
    <t>Produits financiers de participations</t>
  </si>
  <si>
    <t>Différences positives de change</t>
  </si>
  <si>
    <t>Différences négatives de change</t>
  </si>
  <si>
    <t>BIA2025.BZ</t>
  </si>
  <si>
    <t>Autres créances (Brut)</t>
  </si>
  <si>
    <t>BIP2025.DX</t>
  </si>
  <si>
    <t>Dettes fournisseurs &amp; comptes rattachés</t>
  </si>
  <si>
    <t>BIP2025.DY</t>
  </si>
  <si>
    <t>Dettes fiscales &amp; sociales</t>
  </si>
  <si>
    <t>BIA2025.BX</t>
  </si>
  <si>
    <t>Clients et comptes rattachés (Brut)</t>
  </si>
  <si>
    <t>40110000 F-ABI 00007</t>
  </si>
  <si>
    <t>BIP2025.EA</t>
  </si>
  <si>
    <t>Ecart d'équivalence</t>
  </si>
  <si>
    <t>41110000 C-AGENA16</t>
  </si>
  <si>
    <t>Capital souscrit non appelé</t>
  </si>
  <si>
    <t>Frais d'établissement</t>
  </si>
  <si>
    <t xml:space="preserve">(III) </t>
  </si>
  <si>
    <t xml:space="preserve">(IV) </t>
  </si>
  <si>
    <t>Frais d'émission d'emprunt à étaler</t>
  </si>
  <si>
    <t>Primes rembours. Obligations</t>
  </si>
  <si>
    <t xml:space="preserve">(VII) </t>
  </si>
  <si>
    <t>(I)</t>
  </si>
  <si>
    <t>(II)</t>
  </si>
  <si>
    <t>(III)</t>
  </si>
  <si>
    <t xml:space="preserve">TOTAL GENERAL </t>
  </si>
  <si>
    <t>(I à VII)</t>
  </si>
  <si>
    <t>TOTAL GENERAL</t>
  </si>
  <si>
    <t>(I à IV)</t>
  </si>
  <si>
    <t>ACTIF</t>
  </si>
  <si>
    <t>PASSIF</t>
  </si>
  <si>
    <t>SIG</t>
  </si>
  <si>
    <t>Ventes de marchandises</t>
  </si>
  <si>
    <t>Production stockée</t>
  </si>
  <si>
    <t>Production immobilisée</t>
  </si>
  <si>
    <t>Impôt sur les bénéfices</t>
  </si>
  <si>
    <t>Exercice (N-1)</t>
  </si>
  <si>
    <t>PRODUITS   D'EXPLOITATION</t>
  </si>
  <si>
    <t>FA</t>
  </si>
  <si>
    <t>FC</t>
  </si>
  <si>
    <t>FF</t>
  </si>
  <si>
    <t>FM</t>
  </si>
  <si>
    <t>FN</t>
  </si>
  <si>
    <t>FO</t>
  </si>
  <si>
    <t>FP</t>
  </si>
  <si>
    <t>FQ</t>
  </si>
  <si>
    <t>CHARGES   D'EXPLOITATION</t>
  </si>
  <si>
    <t>FS</t>
  </si>
  <si>
    <t>FT</t>
  </si>
  <si>
    <t>FU</t>
  </si>
  <si>
    <t>FV</t>
  </si>
  <si>
    <t>Autres achats et charges externes</t>
  </si>
  <si>
    <t>FW</t>
  </si>
  <si>
    <t xml:space="preserve">Impôts,Taxes et versements assimilés </t>
  </si>
  <si>
    <t>FX</t>
  </si>
  <si>
    <t>FY</t>
  </si>
  <si>
    <t>FZ</t>
  </si>
  <si>
    <t>GA</t>
  </si>
  <si>
    <t>GB</t>
  </si>
  <si>
    <t>GC</t>
  </si>
  <si>
    <t>GD</t>
  </si>
  <si>
    <t xml:space="preserve">Autres charges </t>
  </si>
  <si>
    <t>GE</t>
  </si>
  <si>
    <t xml:space="preserve">1 - RESULTAT D'EXPLOITATION (I-II) </t>
  </si>
  <si>
    <t>Montant net du chiffre d'affaires</t>
  </si>
  <si>
    <t>Produits des cessions d'immobilisations incorporelles et corporelles</t>
  </si>
  <si>
    <t>Variations de stocks</t>
  </si>
  <si>
    <t>Achats de matières premières et autres approvisionnements</t>
  </si>
  <si>
    <t>Variation de stock</t>
  </si>
  <si>
    <t>Dotations aux amortissements et aux dépréciations</t>
  </si>
  <si>
    <t>Sur immobilisations : dotations aux amortissements</t>
  </si>
  <si>
    <t>Sur immobilisations : dotations aux dépréciations</t>
  </si>
  <si>
    <t>Sur actif circulant : dotations aux dépréciations</t>
  </si>
  <si>
    <t>TC</t>
  </si>
  <si>
    <t>Valeurs comptables des immobilisations incorporelles et corporelles cédées</t>
  </si>
  <si>
    <t xml:space="preserve">Bénéfice attribué ou perte transférée   </t>
  </si>
  <si>
    <t xml:space="preserve">   ( III )</t>
  </si>
  <si>
    <t>GH</t>
  </si>
  <si>
    <t xml:space="preserve">Perte supportée ou bénéfice transféré </t>
  </si>
  <si>
    <t>( IV )</t>
  </si>
  <si>
    <t>GI</t>
  </si>
  <si>
    <t xml:space="preserve">PRODUITS FINANCIERS </t>
  </si>
  <si>
    <t>GJ</t>
  </si>
  <si>
    <t>Produits des autres valeurs mobilières et créances de l'actif immobilisé</t>
  </si>
  <si>
    <t>GK</t>
  </si>
  <si>
    <t>GL</t>
  </si>
  <si>
    <t>GM</t>
  </si>
  <si>
    <t>GN</t>
  </si>
  <si>
    <t>Produits nets sur cessions de valeurs mobilières de placements</t>
  </si>
  <si>
    <t>GO</t>
  </si>
  <si>
    <t>CHARGES FINANCIERES</t>
  </si>
  <si>
    <t>Dotations financières aux amortissements et provisions</t>
  </si>
  <si>
    <t>GQ</t>
  </si>
  <si>
    <t>Intérêts et charges assimilées</t>
  </si>
  <si>
    <t>GR</t>
  </si>
  <si>
    <t>GS</t>
  </si>
  <si>
    <t>Charges nettes sur cessions de valeurs mobilières de placement</t>
  </si>
  <si>
    <t>GT</t>
  </si>
  <si>
    <t>2 - RESULTAT FINANCIER ( V-VI )</t>
  </si>
  <si>
    <t>3 - RESULTAT COURANT AVANT IMPOTS ( I-II+III-IV+V-VI )</t>
  </si>
  <si>
    <t>HA</t>
  </si>
  <si>
    <t>HE</t>
  </si>
  <si>
    <t>4 - RESULTAT EXCEPTIONNEL ( VII-VIII )</t>
  </si>
  <si>
    <t>HI</t>
  </si>
  <si>
    <t>Participation des salariés au résultat de l'entreprise</t>
  </si>
  <si>
    <t>HJ</t>
  </si>
  <si>
    <t>HK</t>
  </si>
  <si>
    <t>5  - BENEFICE OU PERTE ( Total des produits - Total des charges )</t>
  </si>
  <si>
    <t>Quote-part de résultat sur opérations faites en commun</t>
  </si>
  <si>
    <t>Total des produits d'exploitation</t>
  </si>
  <si>
    <t>Total des charges d'exploitation</t>
  </si>
  <si>
    <t>Reprises sur dépréciations et provisions</t>
  </si>
  <si>
    <t>Produits des cessions d'immobilisations financières</t>
  </si>
  <si>
    <t>Total des produits financiers</t>
  </si>
  <si>
    <t>(V)</t>
  </si>
  <si>
    <t>HO</t>
  </si>
  <si>
    <t>Valeurs comptables des immobilisations financières cédées</t>
  </si>
  <si>
    <t>(VI)</t>
  </si>
  <si>
    <t>Total des charges financières</t>
  </si>
  <si>
    <t>Total des produits exceptionnels</t>
  </si>
  <si>
    <t xml:space="preserve"> (VII) </t>
  </si>
  <si>
    <t>Total des charges exceptionnelles</t>
  </si>
  <si>
    <t>(VIII)</t>
  </si>
  <si>
    <t>(IX)</t>
  </si>
  <si>
    <t>(X)</t>
  </si>
  <si>
    <t xml:space="preserve">AVEC ÉCRITURES DE SIMULATION (OUI/NON): </t>
  </si>
  <si>
    <t>Exercice N-1 :</t>
  </si>
  <si>
    <t>Exercice N :</t>
  </si>
  <si>
    <t xml:space="preserve">TOTAL DES PRODUITS  </t>
  </si>
  <si>
    <t>( I + III + V + VII )</t>
  </si>
  <si>
    <t xml:space="preserve">TOTAL DES CHARGES </t>
  </si>
  <si>
    <t xml:space="preserve">( II + IV + VI + VIII + IX + X ) </t>
  </si>
  <si>
    <t>Ventes de marchandises (+)</t>
  </si>
  <si>
    <t>01</t>
  </si>
  <si>
    <t>Coût d'achat des marchandises (-)</t>
  </si>
  <si>
    <t>02</t>
  </si>
  <si>
    <t xml:space="preserve">MARGE COMMERCIALE     </t>
  </si>
  <si>
    <t>Production vendue (+)</t>
  </si>
  <si>
    <t>04</t>
  </si>
  <si>
    <t>Production stockée (+)</t>
  </si>
  <si>
    <t>05</t>
  </si>
  <si>
    <t>Déstockage de production  (-)</t>
  </si>
  <si>
    <t>06</t>
  </si>
  <si>
    <t>Production immobilisée (+)</t>
  </si>
  <si>
    <t>07</t>
  </si>
  <si>
    <t xml:space="preserve">PRODUCTION DE L' EXERCICE    </t>
  </si>
  <si>
    <t xml:space="preserve">CHIFFRE D'AFFAIRE    </t>
  </si>
  <si>
    <t>Consommation en provenance des tiers (-)</t>
  </si>
  <si>
    <t>11</t>
  </si>
  <si>
    <t xml:space="preserve">VALEUR AJOUTEE    </t>
  </si>
  <si>
    <t>Subvention d'exploitation (+)</t>
  </si>
  <si>
    <t>13</t>
  </si>
  <si>
    <t>Impôts et taxes (-)</t>
  </si>
  <si>
    <t>14</t>
  </si>
  <si>
    <t>Charges de personnel (-)</t>
  </si>
  <si>
    <t>15</t>
  </si>
  <si>
    <t xml:space="preserve">EXCEDENT BRUT D'EXPLOITATION     </t>
  </si>
  <si>
    <t>Reprises et transferts de charges (+)</t>
  </si>
  <si>
    <t>17</t>
  </si>
  <si>
    <t>Autres produits (+)</t>
  </si>
  <si>
    <t>18</t>
  </si>
  <si>
    <t>Dotations aux amortissements et provisions (-)</t>
  </si>
  <si>
    <t>19</t>
  </si>
  <si>
    <t>Autres charges (-)</t>
  </si>
  <si>
    <t>20</t>
  </si>
  <si>
    <t xml:space="preserve">RESULTAT D'EXPLOITATION    </t>
  </si>
  <si>
    <t>Quote part opérations en commun (+)</t>
  </si>
  <si>
    <t>22</t>
  </si>
  <si>
    <t>Produits financiers (+)</t>
  </si>
  <si>
    <t>23</t>
  </si>
  <si>
    <t>Quote part opérations en commun (-)</t>
  </si>
  <si>
    <t>24</t>
  </si>
  <si>
    <t>Charges financières (-)</t>
  </si>
  <si>
    <t>25</t>
  </si>
  <si>
    <t xml:space="preserve">RESULTAT COURANT AVANT IMPOTS    </t>
  </si>
  <si>
    <t>Produits Exceptionnels (+)</t>
  </si>
  <si>
    <t>27</t>
  </si>
  <si>
    <t>Charges exceptionnelles (-)</t>
  </si>
  <si>
    <t>28</t>
  </si>
  <si>
    <t xml:space="preserve">RESULTAT EXCEPTIONNEL    </t>
  </si>
  <si>
    <t>Participation des salariés (-)</t>
  </si>
  <si>
    <t>30</t>
  </si>
  <si>
    <t>Impôts sur les bénéfices (-)</t>
  </si>
  <si>
    <t>31</t>
  </si>
  <si>
    <t xml:space="preserve">RESULTAT DE L'EXERCICE     </t>
  </si>
  <si>
    <t>Produits de cession d'éléments d'actif (+)</t>
  </si>
  <si>
    <t>33</t>
  </si>
  <si>
    <t>Valeur comptable nette des éléments cédés (-)</t>
  </si>
  <si>
    <t>34</t>
  </si>
  <si>
    <t xml:space="preserve">PLUS OU MOINS VALUES SUR CESSIONS     </t>
  </si>
  <si>
    <t>Approche</t>
  </si>
  <si>
    <t>Compte Général</t>
  </si>
  <si>
    <t>Tiers - Code</t>
  </si>
  <si>
    <t>ETS1-S01_MONO11</t>
  </si>
  <si>
    <t>79600000</t>
  </si>
  <si>
    <t>Transferts de charges financières</t>
  </si>
  <si>
    <t>79700000</t>
  </si>
  <si>
    <t>Transferts de charges exceptionnelles</t>
  </si>
  <si>
    <t>TEST</t>
  </si>
  <si>
    <t>{_x000D_
  "Name": "CacheManager_Bilan",_x000D_
  "Column": 2,_x000D_
  "Length": 4,_x000D_
  "IsEncrypted": false_x000D_
}</t>
  </si>
  <si>
    <t>{_x000D_
  "Formulas": {_x000D_
    "=RIK_AC(\"INF06__;INF13@E=1,S=14,G=0,T=0,P=0,C=*{0}:@R=A,S=16,V={1}:R=B,S=1,V={2}:R=C,S=21,V={3}:R=D,S=18,V={4}:R=E,S=22,V={5}:R=F,S=19,V={6}:R=G,S=3,V={7}:R=H,S=23,V={8}:R=I,S=24,V={9}:R=J,S=4,V={10}:\";$D36;$N$4;$N$5;$O$6;$N$7;$O$8;$N$6;$N$9;$N$13;$O$13;$C36)": 1,_x000D_
    "=RIK_AC(\"INF06__;INF13@E=1,S=14,G=0,T=0,P=0,C=*{0}:@R=A,S=16,V={1}:R=B,S=1,V={2}:R=C,S=21,V={3}:R=D,S=18,V={4}:R=E,S=22,V={5}:R=F,S=19,V={6}:R=G,S=3,V={7}:R=H,S=23,V={8}:R=I,S=24,V={9}:R=J,S=4,V={10}:\";$D37;$N$4;$N$5;$O$6;$N$7;$O$8;$N$6;$N$9;$N$13;$O$13;$C37)": 2,_x000D_
    "=RIK_AC(\"INF06__;INF13@E=1,S=14,G=0,T=0,P=0,C=*{0}:@R=A,S=16,V={1}:R=B,S=1,V={2}:R=C,S=21,V={3}:R=D,S=18,V={4}:R=E,S=22,V={5}:R=F,S=19,V={6}:R=G,S=3,V={7}:R=H,S=23,V={8}:R=I,S=24,V={9}:R=J,S=4,V={10}:\";$F26;$N$4;$N$5;$O$6;$N$7;$O$8;$N$6;$N$9;$N$13;$O$13;$E26)": 3,_x000D_
    "=RIK_AC(\"INF06__;INF13@E=1,S=14,G=0,T=0,P=0,C=*{0}:@R=A,S=16,V={1}:R=B,S=1,V={2}:R=C,S=21,V={3}:R=D,S=18,V={4}:R=E,S=22,V={5}:R=F,S=19,V={6}:R=G,S=3,V={7}:R=H,S=23,V={8}:R=I,S=24,V={9}:R=J,S=4,V={10}:\";$D22;$N$4;$N$5;$O$6;$N$7;$O$8;$N$6;$N$9;$N$12;$O$12;$G22)": 4,_x000D_
    "=RIK_AC(\"INF06__;INF13@E=1,S=14,G=0,T=0,P=0,C=*{0}:@R=A,S=16,V={1}:R=B,S=1,V={2}:R=C,S=21,V={3}:R=D,S=18,V={4}:R=E,S=22,V={5}:R=F,S=19,V={6}:R=G,S=3,V={7}:R=H,S=23,V={8}:R=I,S=24,V={9}:R=J,S=4,V={10}:\";$D51;$N$4;$N$5;$O$6;$N$7;$O$8;$N$6;$N$9;$N$12;$O$12;$G51)": 5,_x000D_
    "=RIK_AC(\"INF06__;INF13@E=1,S=14,G=0,T=0,P=0,C=*{0}:@R=A,S=16,V={1}:R=B,S=1,V={2}:R=C,S=21,V={3}:R=D,S=18,V={4}:R=E,S=22,V={5}:R=F,S=19,V={6}:R=G,S=3,V={7}:R=H,S=23,V={8}:R=I,S=24,V={9}:R=J,S=4,V={10}:\";$I40;$N$4;$N$5;$O$6;$N$7;$O$8;$N$6;$N$9;$N$13;$O$13;$H40)": 6,_x000D_
    "=RIK_AC(\"INF06__;INF13@E=1,S=14,G=0,T=0,P=0,C=*{0}:@R=A,S=16,V={1}:R=B,S=1,V={2}:R=C,S=21,V={3}:R=D,S=18,V={4}:R=E,S=22,V={5}:R=F,S=19,V={6}:R=G,S=3,V={7}:R=H,S=23,V={8}:R=I,S=24,V={9}:R=J,S=4,V={10}:\";$I35;$N$4;$N$5;$O$6;$N$7;$O$8;$N$6;$N$9;$N$12;$O$12;$H35)": 7,_x000D_
    "=RIK_AC(\"INF06__;INF13@E=1,S=14,G=0,T=0,P=0,C=*{0}:@R=A,S=16,V={1}:R=B,S=1,V={2}:R=C,S=21,V={3}:R=D,S=18,V={4}:R=E,S=22,V={5}:R=F,S=19,V={6}:R=G,S=3,V={7}:R=H,S=23,V={8}:R=I,S=24,V={9}:R=J,S=4,V={10}:\";$D40;$N$4;$N$5;$O$6;$N$7;$O$8;$N$6;$N$9;$N$13;$O$13;$C40)": 8,_x000D_
    "=RIK_AC(\"INF06__;INF13@E=1,S=14,G=0,T=0,P=0,C=*{0}:@R=A,S=16,V={1}:R=B,S=1,V={2}:R=C,S=21,V={3}:R=D,S=18,V={4}:R=E,S=22,V={5}:R=F,S=19,V={6}:R=G,S=3,V={7}:R=H,S=23,V={8}:R=I,S=24,V={9}:R=J,S=4,V={10}:\";$D24;$N$4;$N$5;$O$6;$N$7;$O$8;$N$6;$N$9;$N$12;$O$12;$G24)": 9,_x000D_
    "=RIK_AC(\"INF06__;INF13@E=1,S=14,G=0,T=0,P=0,C=*{0}:@R=A,S=16,V={1}:R=B,S=1,V={2}:R=C,S=21,V={3}:R=D,S=18,V={4}:R=E,S=22,V={5}:R=F,S=19,V={6}:R=G,S=3,V={7}:R=H,S=23,V={8}:R=I,S=24,V={9}:R=J,S=4,V={10}:\";$D54;$N$4;$N$5;$O$6;$N$7;$O$8;$N$6;$N$9;$N$12;$O$12;$G54)": 10,_x000D_
    "=RIK_AC(\"INF06__;INF13@E=1,S=14,G=0,T=0,P=0,C=*{0}:@R=A,S=16,V={1}:R=B,S=1,V={2}:R=C,S=21,V={3}:R=D,S=18,V={4}:R=E,S=22,V={5}:R=F,S=19,V={6}:R=G,S=3,V={7}:R=H,S=23,V={8}:R=I,S=24,V={9}:R=J,S=4,V={10}:\";$I38;$N$4;$N$5;$O$6;$N$7;$O$8;$N$6;$N$9;$N$12;$O$12;$H38)": 11,_x000D_
    "=RIK_AC(\"INF06__;INF13@E=1,S=14,G=0,T=0,P=0,C=*{0}:@R=A,S=16,V={1}:R=B,S=1,V={2}:R=C,S=21,V={3}:R=D,S=18,V={4}:R=E,S=22,V={5}:R=F,S=19,V={6}:R=G,S=3,V={7}:R=H,S=23,V={8}:R=I,S=24,V={9}:R=J,S=4,V={10}:\";$F29;$N$4;$N$5;$O$6;$N$7;$O$8;$N$6;$N$9;$N$13;$O$13;$E29)": 12,_x000D_
    "=RIK_AC(\"INF06__;INF13@E=1,S=14,G=0,T=0,P=0,C=*{0}:@R=A,S=16,V={1}:R=B,S=1,V={2}:R=C,S=21,V={3}:R=D,S=18,V={4}:R=E,S=22,V={5}:R=F,S=19,V={6}:R=G,S=3,V={7}:R=H,S=23,V={8}:R=I,S=24,V={9}:R=J,S=4,V={10}:\";$D55;$N$4;$N$5;$O$6;$N$7;$O$8;$N$6;$N$9;$N$12;$O$12;$G55)": 13,_x000D_
    "=RIK_AC(\"INF06__;INF13@E=1,S=14,G=0,T=0,P=0,C=*{0}:@R=A,S=16,V={1}:R=B,S=1,V={2}:R=C,S=21,V={3}:R=D,S=18,V={4}:R=E,S=22,V={5}:R=F,S=19,V={6}:R=G,S=3,V={7}:R=H,S=23,V={8}:R=I,S=24,V={9}:R=J,S=4,V={10}:\";$I39;$N$4;$N$5;$O$6;$N$7;$O$8;$N$6;$N$9;$N$12;$O$12;$H39)": 14,_x000D_
    "=RIK_AC(\"INF06__;INF13@E=1,S=14,G=0,T=0,P=0,C=*{0}:@R=A,S=16,V={1}:R=B,S=1,V={2}:R=C,S=21,V={3}:R=D,S=18,V={4}:R=E,S=22,V={5}:R=F,S=19,V={6}:R=G,S=3,V={7}:R=H,S=23,V={8}:R=I,S=24,V={9}:R=J,S=4,V={10}:\";$D44;$N$4;$N$5;$O$6;$N$7;$O$8;$N$6;$N$9;$N$13;$O$13;$C44)": 15,_x000D_
    "=RIK_AC(\"INF06__;INF13@E=1,S=14,G=0,T=0,P=0,C=*{0}:@R=A,S=16,V={1}:R=B,S=1,V={2}:R=C,S=21,V={3}:R=D,S=18,V={4}:R=E,S=22,V={5}:R=F,S=19,V={6}:R=G,S=3,V={7}:R=H,S=23,V={8}:R=I,S=24,V={9}:R=J,S=4,V={10}:\";$I42;$N$4;$N$5;$O$6;$N$7;$O$8;$N$6;$N$9;$N$12;$O$12;$H42)": 16,_x000D_
    "=RIK_AC(\"INF06__;INF13@E=1,S=14,G=0,T=0,P=0,C=*{0}:@R=A,S=16,V={1}:R=B,S=1,V={2}:R=C,S=21,V={3}:R=D,S=18,V={4}:R=E,S=22,V={5}:R=F,S=19,V={6}:R=G,S=3,V={7}:R=H,S=23,V={8}:R=I,S=24,V={9}:R=J,S=4,V={10}:\";$D30;$N$4;$N$5;$O$6;$N$7;$O$8;$N$6;$N$9;$N$12;$O$12;$G30)": 17,_x000D_
    "=RIK_AC(\"INF06__;INF13@E=1,S=14,G=0,T=0,P=0,C=*{0}:@R=A,S=16,V={1}:R=B,S=1,V={2}:R=C,S=21,V={3}:R=D,S=18,V={4}:R=E,S=22,V={5}:R=F,S=19,V={6}:R=G,S=3,V={7}:R=H,S=23,V={8}:R=I,S=24,V={9}:R=J,S=4,V={10}:\";$I43;$N$4;$N$5;$O$6;$N$7;$O$8;$N$6;$N$9;$N$12;$O$12;$H43)": 18,_x000D_
    "=RIK_AC(\"INF06__;INF13@E=1,S=14,G=0,T=0,P=0,C=*{0}:@R=A,S=16,V={1}:R=B,S=1,V={2}:R=C,S=21,V={3}:R=D,S=18,V={4}:R=E,S=22,V={5}:R=F,S=19,V={6}:R=G,S=3,V={7}:R=H,S=23,V={8}:R=I,S=24,V={9}:R=J,S=4,V={10}:\";$D46;$N$4;$N$5;$O$6;$N$7;$O$8;$N$6;$N$9;$N$13;$O$13;$C46)": 19,_x000D_
    "=RIK_AC(\"INF06__;INF13@E=1,S=14,G=0,T=0,P=0,C=*{0}:@R=A,S=16,V={1}:R=B,S=1,V={2}:R=C,S=21,V={3}:R=D,S=18,V={4}:R=E,S=22,V={5}:R=F,S=19,V={6}:R=G,S=3,V={7}:R=H,S=23,V={8}:R=I,S=24,V={9}:R=J,S=4,V={10}:\";$I24;$N$4;$N$5;$O$6;$N$7;$O$8;$N$6;$N$9;$N$13;$O$13;$H24)": 20,_x000D_
    "=RIK_AC(\"INF06__;INF13@E=1,S=14,G=0,T=0,P=0,C=*{0}:@R=A,S=16,V={1}:R=B,S=1,V={2}:R=C,S=21,V={3}:R=D,S=18,V={4}:R=E,S=22,V={5}:R=F,S=19,V={6}:R=G,S=3,V={7}:R=H,S=23,V={8}:R=I,S=24,V={9}:R=J,S=4,V={10}:\";$I44;$N$4;$N$5;$O$6;$N$7;$O$8;$N$6;$N$9;$N$12;$O$12;$H44)": 21,_x000D_
    "=RIK_AC(\"INF06__;INF13@E=1,S=14,G=0,T=0,P=0,C=*{0}:@R=A,S=16,V={1}:R=B,S=1,V={2}:R=C,S=21,V={3}:R=D,S=18,V={4}:R=E,S=22,V={5}:R=F,S=19,V={6}:R=G,S=3,V={7}:R=H,S=23,V={8}:R=I,S=24,V={9}:R=J,S=4,V={10}:\";$D24;$N$4;$N$5;$O$6;$N$7;$O$8;$N$6;$N$9;$N$13;$O$13;$C24)": 22,_x000D_
    "=RIK_AC(\"INF06__;INF13@E=1,S=14,G=0,T=0,P=0,C=*{0}:@R=A,S=16,V={1}:R=B,S=1,V={2}:R=C,S=21,V={3}:R=D,S=18,V={4}:R=E,S=22,V={5}:R=F,S=19,V={6}:R=G,S=3,V={7}:R=H,S=23,V={8}:R=I,S=24,V={9}:R=J,S=4,V={10}:\";$I25;$N$4;$N$5;$O$6;$N$7;$O$8;$N$6;$N$9;$N$13;$O$13;$H25)": 23,_x000D_
    "=RIK_AC(\"INF06__;INF13@E=1,S=14,G=0,T=0,P=0,C=*{0}:@R=A,S=16,V={1}:R=B,S=1,V={2}:R=C,S=21,V={3}:R=D,S=18,V={4}:R=E,S=22,V={5}:R=F,S=19,V={6}:R=G,S=3,V={7}:R=H,S=23,V={8}:R=I,S=24,V={9}:R=J,S=4,V={10}:\";$I26;$N$4;$N$5;$O$6;$N$7;$O$8;$N$6;$N$9;$N$13;$O$13;$H26)": 24,_x000D_
    "=RIK_AC(\"INF06__;INF13@E=1,S=14,G=0,T=0,P=0,C=*{0}:@R=A,S=16,V={1}:R=B,S=1,V={2}:R=C,S=21,V={3}:R=D,S=18,V={4}:R=E,S=22,V={5}:R=F,S=19,V={6}:R=G,S=3,V={7}:R=H,S=23,V={8}:R=I,S=24,V={9}:R=J,S=4,V={10}:\";$F37;$N$4;$N$5;$O$6;$N$7;$O$8;$N$6;$N$9;$N$13;$O$13;$E37)": 25,_x000D_
    "=RIK_AC(\"INF06__;INF13@E=1,S=14,G=0,T=0,P=0,C=*{0}:@R=A,S=16,V={1}:R=B,S=1,V={2}:R=C,S=21,V={3}:R=D,S=18,V={4}:R=E,S=22,V={5}:R=F,S=19,V={6}:R=G,S=3,V={7}:R=H,S=23,V={8}:R=I,S=24,V={9}:R=J,S=4,V={10}:\";$D40;$N$4;$N$5;$O$6;$N$7;$O$8;$N$6;$N$9;$N$12;$O$12;$G40)": 26,_x000D_
    "=RIK_AC(\"INF06__;INF13@E=1,S=14,G=0,T=0,P=0,C=*{0}:@R=A,S=16,V={1}:R=B,S=1,V={2}:R=C,S=21,V={3}:R=D,S=18,V={4}:R=E,S=22,V={5}:R=F,S=19,V={6}:R=G,S=3,V={7}:R=H,S=23,V={8}:R=I,S=24,V={9}:R=J,S=4,V={10}:\";$I47;$N$4;$N$5;$O$6;$N$7;$O$8;$N$6;$N$9;$N$12;$O$12;$H47)": 27,_x000D_
    "=RIK_AC(\"INF06__;INF13@E=1,S=14,G=0,T=0,P=0,C=*{0}:@R=A,S=16,V={1}:R=B,S=1,V={2}:R=C,S=21,V={3}:R=D,S=18,V={4}:R=E,S=22,V={5}:R=F,S=19,V={6}:R=G,S=3,V={7}:R=H,S=23,V={8}:R=I,S=24,V={9}:R=J,S=4,V={10}:\";$D27;$N$4;$N$5;$O$6;$N$7;$O$8;$N$6;$N$9;$N$13;$O$13;$C27)": 28,_x000D_
    "=RIK_AC(\"INF06__;INF13@E=1,S=14,G=0,T=0,P=0,C=*{0}:@R=A,S=16,V={1}:R=B,S=1,V={2}:R=C,S=21,V={3}:R=D,S=18,V={4}:R=E,S=22,V={5}:R=F,S=19,V={6}:R=G,S=3,V={7}:R=H,S=23,V={8}:R=I,S=24,V={9}:R=J,S=4,V={10}:\";$D41;$N$4;$N$5;$O$6;$N$7;$O$8;$N$6;$N$9;$N$12;$O$12;$G41)": 29,_x000D_
    "=RIK_AC(\"INF06__;INF13@E=1,S=14,G=0,T=0,P=0,C=*{0}:@R=A,S=16,V={1}:R=B,S=1,V={2}:R=C,S=21,V={3}:R=D,S=18,V={4}:R=E,S=22,V={5}:R=F,S=19,V={6}:R=G,S=3,V={7}:R=H,S=23,V={8}:R=I,S=24,V={9}:R=J,S=4,V={10}:\";$I49;$N$4;$N$5;$O$6;$N$7;$O$8;$N$6;$N$9;$N$12;$O$12;$H49)": 30,_x000D_
    "=RIK_AC(\"INF06__;INF13@E=1,S=14,G=0,T=0,P=0,C=*{0}:@R=A,S=16,V={1}:R=B,S=1,V={2}:R=C,S=21,V={3}:R=D,S=18,V={4}:R=E,S=22,V={5}:R=F,S=19,V={6}:R=G,S=3,V={7}:R=H,S=23,V={8}:R=I,S=24,V={9}:R=J,S=4,V={10}:\";$D28;$N$4;$N$5;$O$6;$N$7;$O$8;$N$6;$N$9;$N$13;$O$13;$C28)": 31,_x000D_
    "=RIK_AC(\"INF06__;INF13@E=1,S=14,G=0,T=0,P=0,C=*{0}:@R=A,S=16,V={1}:R=B,S=1,V={2}:R=C,S=21,V={3}:R=D,S=18,V={4}:R=E,S=22,V={5}:R=F,S=19,V={6}:R=G,S=3,V={7}:R=H,S=23,V={8}:R=I,S=24,V={9}:R=J,S=4,V={10}:\";$I29;$N$4;$N$5;$O$6;$N$7;$O$8;$N$6;$N$9;$N$13;$O$13;$H29)": 32,_x000D_
    "=RIK_AC(\"INF06__;INF13@E=1,S=14,G=0,T=0,P=0,C=*{0}:@R=A,S=16,V={1}:R=B,S=1,V={2}:R=C,S=21,V={3}:R=D,S=18,V={4}:R=E,S=22,V={5}:R=F,S=19,V={6}:R=G,S=3,V={7}:R=H,S=23,V={8}:R=I,S=24,V={9}:R=J,S=4,V={10}:\";$D52;$N$4;$N$5;$O$6;$N$7;$O$8;$N$6;$N$9;$N$13;$O$13;$C52)": 33,_x000D_
    "=RIK_AC(\"INF06__;INF13@E=1,S=14,G=0,T=0,P=0,C=*{0}:@R=A,S=16,V={1}:R=B,S=1,V={2}:R=C,S=21,V={3}:R=D,S=18,V={4}:R=E,S=22,V={5}:R=F,S=19,V={6}:R=G,S=3,V={7}:R=H,S=23,V={8}:R=I,S=24,V={9}:R=J,S=4,V={10}:\";$I30;$N$4;$N$5;$O$6;$N$7;$O$8;$N$6;$N$9;$N$13;$O$13;$H30)": 34,_x000D_
    "=RIK_AC(\"INF06__;INF13@E=1,S=14,G=0,T=0,P=0,C=*{0}:@R=A,S=16,V={1}:R=B,S=1,V={2}:R=C,S=21,V={3}:R=D,S=18,V={4}:R=E,S=22,V={5}:R=F,S=19,V={6}:R=G,S=3,V={7}:R=H,S=23,V={8}:R=I,S=24,V={9}:R=J,S=4,V={10}:\";$F42;$N$4;$N$5;$O$6;$N$7;$O$8;$N$6;$N$9;$N$13;$O$13;$E42)": 35,_x000D_
    "=RIK_AC(\"INF06__;INF13@E=1,S=14,G=0,T=0,P=0,C=*{0}:@R=A,S=16,V={1}:R=B,S=1,V={2}:R=C,S=21,V={3}:R=D,S=18,V={4}:R=E,S=22,V={5}:R=F,S=19,V={6}:R=G,S=3,V={7}:R=H,S=23,V={8}:R=I,S=24,V={9}:R=J,S=4,V={10}:\";$I27;$N$4;$N$5;$O$6;$N$7;$O$8;$N$6;$N$9;$N$12;$O$12;$H27)": 36,_x000D_
    "=RIK_AC(\"INF06__;INF13@E=1,S=14,G=0,T=0,P=0,C=*{0}:@R=A,S=16,V={1}:R=B,S=1,V={2}:R=C,S=21,V={3}:R=D,S=18,V={4}:R=E,S=22,V={5}:R=F,S=19,V={6}:R=G,S=3,V={7}:R=H,S=23,V={8}:R=I,S=24,V={9}:R=J,S=4,V={10}:\";$D55;$N$4;$N$5;$O$6;$N$7;$O$8;$N$6;$N$9;$N$13;$O$13;$C55)": 37,_x000D_
    "=RIK_AC(\"INF06__;INF13@E=1,S=14,G=0,T=0,P=0,C=*{0}:@R=A,S=16,V={1}:R=B,S=1,V={2}:R=C,S=21,V={3}:R=D,S=18,V={4}:R=E,S=22,V={5}:R=F,S=19,V={6}:R=G,S=3,V={7}:R=H,S=23,V={8}:R=I,S=24,V={9}:R=J,S=4,V={10}:\";$I28;$N$4;$N$5;$O$6;$N$7;$O$8;$N$6;$N$9;$N$12;$O$12;$H28)": 38,_x000D_
    "=RIK_AC(\"INF06__;INF13@E=1,S=14,G=0,T=0,P=0,C=*{0}:@R=A,S=16,V={1}:R=B,S=1,V={2}:R=C,S=21,V={3}:R=D,S=18,V={4}:R=E,S=22,V={5}:R=F,S=19,V={6}:R=G,S=3,V={7}:R=H,S=23,V={8}:R=I,S=24,V={9}:R=J,S=4,V={10}:\";$D56;$N$4;$N$5;$O$6;$N$7;$O$8;$N$6;$N$9;$N$13;$O$13;$C56)": 39,_x000D_
    "=RIK_AC(\"INF06__;INF13@E=1,S=14,G=0,T=0,P=0,C=*{0}:@R=A,S=16,V={1}:R=B,S=1,V={2}:R=C,S=21,V={3}:R=D,S=18,V={4}:R=E,S=22,V={5}:R=F,S=19,V={6}:R=G,S=3,V={7}:R=H,S=23,V={8}:R=I,S=24,V={9}:R=J,S=4,V={10}:\";$I29;$N$4;$N$5;$O$6;$N$7;$O$8;$N$6;$N$9;$N$12;$O$12;$H29)": 40,_x000D_
    "=RIK_AC(\"INF06__;INF13@E=1,S=14,G=0,T=0,P=0,C=*{0}:@R=A,S=16,V={1}:R=B,S=1,V={2}:R=C,S=21,V={3}:R=D,S=18,V={4}:R=E,S=22,V={5}:R=F,S=19,V={6}:R=G,S=3,V={7}:R=H,S=23,V={8}:R=I,S=24,V={9}:R=J,S=4,V={10}:\";$F46;$N$4;$N$5;$O$6;$N$7;$O$8;$N$6;$N$9;$N$13;$O$13;$E46)": 41,_x000D_
    "=RIK_AC(\"INF06__;INF13@E=1,S=14,G=0,T=0,P=0,C=*{0}:@R=A,S=16,V={1}:R=B,S=1,V={2}:R=C,S=21,V={3}:R=D,S=18,V={4}:R=E,S=22,V={5}:R=F,S=19,V={6}:R=G,S=3,V={7}:R=H,S=23,V={8}:R=I,S=24,V={9}:R=J,S=4,V={10}:\";$D48;$N$4;$N$5;$O$6;$N$7;$O$8;$N$6;$N$9;$N$12;$O$12;$G48)": 42,_x000D_
    "=RIK_AC(\"INF06__;INF13@E=1,S=14,G=0,T=0,P=0,C=*{0}:@R=A,S=16,V={1}:R=B,S=1,V={2}:R=C,S=21,V={3}:R=D,S=18,V={4}:R=E,S=22,V={5}:R=F,S=19,V={6}:R=G,S=3,V={7}:R=H,S=23,V={8}:R=I,S=24,V={9}:R=J,S=4,V={10}:\";$F50;$N$4;$N$5;$O$6;$N$7;$O$8;$N$6;$N$9;$N$13;$O$13;$E50)": 43,_x000D_
    "=RIK_AC(\"INF06__;INF13@E=1,S=14,G=0,T=0,P=0,C=*{0}:@R=A,S=16,V={1}:R=B,S=1,V={2}:R=C,S=21,V={3}:R=D,S=18,V={4}:R=E,S=22,V={5}:R=F,S=19,V={6}:R=G,S=3,V={7}:R=H,S=23,V={8}:R=I,S=24,V={9}:R=J,S=4,V={10}:\";$I38;$N$4;$N$5;$O$6;$N$7;$O$8;$N$6;$N$9;$N$13;$O$13;$H38)": 44,_x000D_
    "=RIK_AC(\"INF06__;INF13@E=1,S=14,G=0,T=0,P=0,C=*{0}:@R=A,S=16,V={1}:R=B,S=1,V={2}:R=C,S=21,V={3}:R=D,S=18,V={4}:R=E,S=22,V={5}:R=F,S=19,V={6}:R=G,S=3,V={7}:R=H,S=23,V={8}:R=I,S=24,V={9}:R=J,S=4,V={10}:\";$I34;$N$4;$N$5;$O$6;$N$7;$O$8;$N$6;$N$9;$N$12;$O$12;$H34)": 45,_x000D_
    "=RIK_AC(\"INF06__;INF13@E=1,S=14,G=0,T=0,P=0,C=*{0}:@R=A,S=16,V={1}:R=B,S=1,V={2}:R=C,S=21,V={3}:R=D,S=18,V={4}:R=E,S=22,V={5}:R=F,S=19,V={6}:R=G,S=3,V={7}:R=H,S=23,V={8}:R=I,S=24,V={9}:R=J,S=4,V={10}:\";$D38;$N$4;$N$5;$O$6;$N$7;$O$8;$N$6;$N$9;$N$13;$O$13;$C38)": 46,_x000D_
    "=RIK_AC(\"INF06__;INF13@E=1,S=14,G=0,T=0,P=0,C=*{0}:@R=A,S=16,V={1}:R=B,S=1,V={2}:R=C,S=21,V={3}:R=D,S=18,V={4}:R=E,S=22,V={5}:R=F,S=19,V={6}:R=G,S=3,V={7}:R=H,S=23,V={8}:R=I,S=24,V={9}:R=J,S=4,V={10}:\";$F27;$N$4;$N$5;$O$6;$N$7;$O$8;$N$6;$N$9;$N$13;$O$13;$E27)": 47,_x000D_
    "=RIK_AC(\"INF06__;INF13@E=1,S=14,G=0,T=0,P=0,C=*{0}:@R=A,S=16,V={1}:R=B,S=1,V={2}:R=C,S=21,V={3}:R=D,S=18,V={4}:R=E,S=22,V={5}:R=F,S=19,V={6}:R=G,S=3,V={7}:R=H,S=23,V={8}:R=I,S=24,V={9}:R=J,S=4,V={10}:\";$D23;$N$4;$N$5;$O$6;$N$7;$O$8;$N$6;$N$9;$N$12;$O$12;$G23)": 48,_x000D_
    "=RIK_AC(\"INF06__;INF13@E=1,S=14,G=0,T=0,P=0,C=*{0}:@R=A,S=16,V={1}:R=B,S=1,V={2}:R=C,S=21,V={3}:R=D,S=18,V={4}:R=E,S=22,V={5}:R=F,S=19,V={6}:R=G,S=3,V={7}:R=H,S=23,V={8}:R=I,S=24,V={9}:R=J,S=4,V={10}:\";$D52;$N$4;$N$5;$O$6;$N$7;$O$8;$N$6;$N$9;$N$12;$O$12;$G52)": 49,_x000D_
    "=RIK_AC(\"INF06__;INF13@E=1,S=14,G=0,T=0,P=0,C=*{0}:@R=A,S=16,V={1}:R=B,S=1,V={2}:R=C,S=21,V={3}:R=D,S=18,V={4}:R=E,S=22,V={5}:R=F,S=19,V={6}:R=G,S=3,V={7}:R=H,S=23,V={8}:R=I,S=24,V={9}:R=J,S=4,V={10}:\";$I41;$N$4;$N$5;$O$6;$N$7;$O$8;$N$6;$N$9;$N$13;$O$13;$H41)": 50,_x000D_
    "=RIK_AC(\"INF06__;INF13@E=1,S=14,G=0,T=0,P=0,C=*{0}:@R=A,S=16,V={1}:R=B,S=1,V={2}:R=C,S=21,V={3}:R=D,S=18,V={4}:R=E,S=22,V={5}:R=F,S=19,V={6}:R=G,S=3,V={7}:R=H,S=23,V={8}:R=I,S=24,V={9}:R=J,S=4,V={10}:\";$I37;$N$4;$N$5;$O$6;$N$7;$O$8;$N$6;$N$9;$N$12;$O$12;$H37)": 51,_x000D_
    "=RIK_AC(\"INF06__;INF13@E=1,S=14,G=0,T=0,P=0,C=*{0}:@R=A,S=16,V={1}:R=B,S=1,V={2}:R=C,S=21,V={3}:R=D,S=18,V={4}:R=E,S=22,V={5}:R=F,S=19,V={6}:R=G,S=3,V={7}:R=H,S=23,V={8}:R=I,S=24,V={9}:R=J,S=4,V={10}:\";$F28;$N$4;$N$5;$O$6;$N$7;$O$8;$N$6;$N$9;$N$13;$O$13;$E28)": 52,_x000D_
    "=RIK_AC(\"INF06__;INF13@E=1,S=14,G=0,T=0,P=0,C=*{0}:@R=A,S=16,V={1}:R=B,S=1,V={2}:R=C,S=21,V={3}:R=D,S=18,V={4}:R=E,S=22,V={5}:R=F,S=19,V={6}:R=G,S=3,V={7}:R=H,S=23,V={8}:R=I,S=24,V={9}:R=J,S=4,V={10}:\";$I42;$N$4;$N$5;$O$6;$N$7;$O$8;$N$6;$N$9;$N$13;$O$13;$H42)": 53,_x000D_
    "=RIK_AC(\"INF06__;INF13@E=1,S=14,G=0,T=0,P=0,C=*{0}:@R=A,S=16,V={1}:R=B,S=1,V={2}:R=C,S=21,V={3}:R=D,S=18,V={4}:R=E,S=22,V={5}:R=F,S=19,V={6}:R=G,S=3,V={7}:R=H,S=23,V={8}:R=I,S=24,V={9}:R=J,S=4,V={10}:\";$D41;$N$4;$N$5;$O$6;$N$7;$O$8;$N$6;$N$9;$N$13;$O$13;$C41)": 54,_x000D_
    "=RIK_AC(\"INF06__;INF13@E=1,S=14,G=0,T=0,P=0,C=*{0}:@R=A,S=16,V={1}:R=B,S=1,V={2}:R=C,S=21,V={3}:R=D,S=18,V={4}:R=E,S=22,V={5}:R=F,S=19,V={6}:R=G,S=3,V={7}:R=H,S=23,V={8}:R=I,S=24,V={9}:R=J,S=4,V={10}:\";$D26;$N$4;$N$5;$O$6;$N$7;$O$8;$N$6;$N$9;$N$12;$O$12;$G26)": 55,_x000D_
    "=RIK_AC(\"INF06__;INF13@E=1,S=14,G=0,T=0,P=0,C=*{0}:@R=A,S=16,V={1}:R=B,S=1,V={2}:R=C,S=21,V={3}:R=D,S=18,V={4}:R=E,S=22,V={5}:R=F,S=19,V={6}:R=G,S=3,V={7}:R=H,S=23,V={8}:R=I,S=24,V={9}:R=J,S=4,V={10}:\";$I43;$N$4;$N$5;$O$6;$N$7;$O$8;$N$6;$N$9;$N$13;$O$13;$H43)": 56,_x000D_
    "=RIK_AC(\"INF06__;INF13@E=1,S=14,G=0,T=0,P=0,C=*{0}:@R=A,S=16,V={1}:R=B,S=1,V={2}:R=C,S=21,V={3}:R=D,S=18,V={4}:R=E,S=22,V={5}:R=F,S=19,V={6}:R=G,S=3,V={7}:R=H,S=23,V={8}:R=I,S=24,V={9}:R=J,S=4,V={10}:\";$F32;$N$4;$N$5;$O$6;$N$7;$O$8;$N$6;$N$9;$N$13;$O$13;$E32)": 57,_x000D_
    "=RIK_AC(\"INF06__;INF13@E=1,S=14,G=0,T=0,P=0,C=*{0}:@R=A,S=16,V={1}:R=B,S=1,V={2}:R=C,S=21,V={3}:R=D,S=18,V={4}:R=E,S=22,V={5}:R=F,S=19,V={6}:R=G,S=3,V={7}:R=H,S=23,V={8}:R=I,S=24,V={9}:R=J,S=4,V={10}:\";$I46;$N$4;$N$5;$O$6;$N$7;$O$8;$N$6;$N$9;$N$13;$O$13;$H46)": 58,_x000D_
    "=RIK_AC(\"INF06__;INF13@E=1,S=14,G=0,T=0,P=0,C=*{0}:@R=A,S=16,V={1}:R=B,S=1,V={2}:R=C,S=21,V={3}:R=D,S=18,V={4}:R=E,S=22,V={5}:R=F,S=19,V={6}:R=G,S=3,V={7}:R=H,S=23,V={8}:R=I,S=24,V={9}:R=J,S=4,V={10}:\";$D45;$N$4;$N$5;$O$6;$N$7;$O$8;$N$6;$N$9;$N$13;$O$13;$C45)": 59,_x000D_
    "=RIK_AC(\"INF06__;INF13@E=1,S=14,G=0,T=0,P=0,C=*{0}:@R=A,S=16,V={1}:R=B,S=1,V={2}:R=C,S=21,V={3}:R=D,S=18,V={4}:R=E,S=22,V={5}:R=F,S=19,V={6}:R=G,S=3,V={7}:R=H,S=23,V={8}:R=I,S=24,V={9}:R=J,S=4,V={10}:\";$I47;$N$4;$N$5;$O$6;$N$7;$O$8;$N$6;$N$9;$N$13;$O$13;$H47)": 60,_x000D_
    "=RIK_AC(\"INF06__;INF13@E=1,S=14,G=0,T=0,P=0,C=*{0}:@R=A,S=16,V={1}:R=B,S=1,V={2}:R=C,S=21,V={3}:R=D,S=18,V={4}:R=E,S=22,V={5}:R=F,S=19,V={6}:R=G,S=3,V={7}:R=H,S=23,V={8}:R=I,S=24,V={9}:R=J,S=4,V={10}:\";$D23;$N$4;$N$5;$O$6;$N$7;$O$8;$N$6;$N$9;$N$13;$O$13;$C23)": 61,_x000D_
    "=RIK_AC(\"INF06__;INF13@E=1,S=14,G=0,T=0,P=0,C=*{0}:@R=A,S=16,V={1}:R=B,S=1,V={2}:R=C,S=21,V={3}:R=D,S=18,V={4}:R=E,S=22,V={5}:R=F,S=19,V={6}:R=G,S=3,V={7}:R=H,S=23,V={8}:R=I,S=24,V={9}:R=J,S=4,V={10}:\";$D31;$N$4;$N$5;$O$6;$N$7;$O$8;$N$6;$N$9;$N$12;$O$12;$G31)": 62,_x000D_
    "=RIK_AC(\"INF06__;INF13@E=1,S=14,G=0,T=0,P=0,C=*{0}:@R=A,S=16,V={1}:R=B,S=1,V={2}:R=C,S=21,V={3}:R=D,S=18,V={4}:R=E,S=22,V={5}:R=F,S=19,V={6}:R=G,S=3,V={7}:R=H,S=23,V={8}:R=I,S=24,V={9}:R=J,S=4,V={10}:\";$D47;$N$4;$N$5;$O$6;$N$7;$O$8;$N$6;$N$9;$N$13;$O$13;$C47)": 63,_x000D_
    "=RIK_AC(\"INF06__;INF13@E=1,S=14,G=0,T=0,P=0,C=*{0}:@R=A,S=16,V={1}:R=B,S=1,V={2}:R=C,S=21,V={3}:R=D,S=18,V={4}:R=E,S=22,V={5}:R=F,S=19,V={6}:R=G,S=3,V={7}:R=H,S=23,V={8}:R=I,S=24,V={9}:R=J,S=4,V={10}:\";$D32;$N$4;$N$5;$O$6;$N$7;$O$8;$N$6;$N$9;$N$12;$O$12;$G32)": 64,_x000D_
    "=RIK_AC(\"INF06__;INF13@E=1,S=14,G=0,T=0,P=0,C=*{0}:@R=A,S=16,V={1}:R=B,S=1,V={2}:R=C,S=21,V={3}:R=D,S=18,V={4}:R=E,S=22,V={5}:R=F,S=19,V={6}:R=G,S=3,V={7}:R=H,S=23,V={8}:R=I,S=24,V={9}:R=J,S=4,V={10}:\";$F36;$N$4;$N$5;$O$6;$N$7;$O$8;$N$6;$N$9;$N$13;$O$13;$E36)": 65,_x000D_
    "=RIK_AC(\"INF06__;INF13@E=1,S=14,G=0,T=0,P=0,C=*{0}:@R=A,S=16,V={1}:R=B,S=1,V={2}:R=C,S=21,V={3}:R=D,S=18,V={4}:R=E,S=22,V={5}:R=F,S=19,V={6}:R=G,S=3,V={7}:R=H,S=23,V={8}:R=I,S=24,V={9}:R=J,S=4,V={10}:\";$I22;$N$4;$N$5;$O$6;$N$7;$O$8;$N$6;$N$9;$N$12;$O$12;$H22)": 66,_x000D_
    "=RIK_AC(\"INF06__;INF13@E=1,S=14,G=0,T=0,P=0,C=*{0}:@R=A,S=16,V={1}:R=B,S=1,V={2}:R=C,S=21,V={3}:R=D,S=18,V={4}:R=E,S=22,V={5}:R=F,S=19,V={6}:R=G,S=3,V={7}:R=H,S=23,V={8}:R=I,S=24,V={9}:R=J,S=4,V={10}:\";$D49;$N$4;$N$5;$O$6;$N$7;$O$8;$N$6;$N$9;$N$13;$O$13;$C49)": 67,_x000D_
    "=RIK_AC(\"INF06__;INF13@E=1,S=14,G=0,T=0,P=0,C=*{0}:@R=A,S=16,V={1}:R=B,S=1,V={2}:R=C,S=21,V={3}:R=D,S=18,V={4}:R=E,S=22,V={5}:R=F,S=19,V={6}:R=G,S=3,V={7}:R=H,S=23,V={8}:R=I,S=24,V={9}:R=J,S=4,V={10}:\";$I27;$N$4;$N$5;$O$6;$N$7;$O$8;$N$6;$N$9;$N$13;$O$13;$H27)": 68,_x000D_
    "=RIK_AC(\"INF06__;INF13@E=1,S=14,G=0,T=0,P=0,C=*{0}:@R=A,S=16,V={1}:R=B,S=1,V={2}:R=C,S=21,V={3}:R=D,S=18,V={4}:R=E,S=22,V={5}:R=F,S=19,V={6}:R=G,S=3,V={7}:R=H,S=23,V={8}:R=I,S=24,V={9}:R=J,S=4,V={10}:\";$D50;$N$4;$N$5;$O$6;$N$7;$O$8;$N$6;$N$9;$N$13;$O$13;$C50)": 69,_x000D_
    "=RIK_AC(\"INF06__;INF13@E=1,S=14,G=0,T=0,P=0,C=*{0}:@R=A,S=16,V={1}:R=B,S=1,V={2}:R=C,S=21,V={3}:R=D,S=18,V={4}:R=E,S=22,V={5}:R=F,S=19,V={6}:R=G,S=3,V={7}:R=H,S=23,V={8}:R=I,S=24,V={9}:R=J,S=4,V={10}:\";$I28;$N$4;$N$5;$O$6;$N$7;$O$8;$N$6;$N$9;$N$13;$O$13;$H28)": 70,_x000D_
    "=RIK_AC(\"INF06__;INF13@E=1,S=14,G=0,T=0,P=0,C=*{0}:@R=A,S=16,V={1}:R=B,S=1,V={2}:R=C,S=21,V={3}:R=D,S=18,V={4}:R=E,S=22,V={5}:R=F,S=19,V={6}:R=G,S=3,V={7}:R=H,S=23,V={8}:R=I,S=24,V={9}:R=J,S=4,V={10}:\";$F40;$N$4;$N$5;$O$6;$N$7;$O$8;$N$6;$N$9;$N$13;$O$13;$E40)": 71,_x000D_
    "=RIK_AC(\"INF06__;INF13@E=1,S=14,G=0,T=0,P=0,C=*{0}:@R=A,S=16,V={1}:R=B,S=1,V={2}:R=C,S=21,V={3}:R=D,S=18,V={4}:R=E,S=22,V={5}:R=F,S=19,V={6}:R=G,S=3,V={7}:R=H,S=23,V={8}:R=I,S=24,V={9}:R=J,S=4,V={10}:\";$D29;$N$4;$N$5;$O$6;$N$7;$O$8;$N$6;$N$9;$N$13;$O$13;$C29)": 72,_x000D_
    "=RIK_AC(\"INF06__;INF13@E=1,S=14,G=0,T=0,P=0,C=*{0}:@R=A,S=16,V={1}:R=B,S=1,V={2}:R=C,S=21,V={3}:R=D,S=18,V={4}:R=E,S=22,V={5}:R=F,S=19,V={6}:R=G,S=3,V={7}:R=H,S=23,V={8}:R=I,S=24,V={9}:R=J,S=4,V={10}:\";$D43;$N$4;$N$5;$O$6;$N$7;$O$8;$N$6;$N$9;$N$12;$O$12;$G43)": 73,_x000D_
    "=RIK_AC(\"INF06__;INF13@E=1,S=14,G=0,T=0,P=0,C=*{0}:@R=A,S=16,V={1}:R=B,S=1,V={2}:R=C,S=21,V={3}:R=D,S=18,V={4}:R=E,S=22,V={5}:R=F,S=19,V={6}:R=G,S=3,V={7}:R=H,S=23,V={8}:R=I,S=24,V={9}:R=J,S=4,V={10}:\";$D54;$N$4;$N$5;$O$6;$N$7;$O$8;$N$6;$N$9;$N$13;$O$13;$C54)": 74,_x000D_
    "=RIK_AC(\"INF06__;INF13@E=1,S=14,G=0,T=0,P=0,C=*{0}:@R=A,S=16,V={1}:R=B,S=1,V={2}:R=C,S=21,V={3}:R=D,S=18,V={4}:R=E,S=22,V={5}:R=F,S=19,V={6}:R=G,S=3,V={7}:R=H,S=23,V={8}:R=I,S=24,V={9}:R=J,S=4,V={10}:\";$I31;$N$4;$N$5;$O$6;$N$7;$O$8;$N$6;$N$9;$N$13;$O$13;$H31)": 75,_x000D_
    "=RIK_AC(\"INF06__;INF13@E=1,S=14,G=0,T=0,P=0,C=*{0}:@R=A,S=16,V={1}:R=B,S=1,V={2}:R=C,S=21,V={3}:R=D,S=18,V={4}:R=E,S=22,V={5}:R=F,S=19,V={6}:R=G,S=3,V={7}:R=H,S=23,V={8}:R=I,S=24,V={9}:R=J,S=4,V={10}:\";$D31;$N$4;$N$5;$O$6;$N$7;$O$8;$N$6;$N$9;$N$13;$O$13;$C31)": 76,_x000D_
    "=RIK_AC(\"INF06__;INF13@E=1,S=14,G=0,T=0,P=0,C=*{0}:@R=A,S=16,V={1}:R=B,S=1,V={2}:R=C,S=21,V={3}:R=D,S=18,V={4}:R=E,S=22,V={5}:R=F,S=19,V={6}:R=G,S=3,V={7}:R=H,S=23,V={8}:R=I,S=24,V={9}:R=J,S=4,V={10}:\";$I32;$N$4;$N$5;$O$6;$N$7;$O$8;$N$6;$N$9;$N$13;$O$13;$H32)": 77,_x000D_
    "=RIK_AC(\"INF06__;INF13@E=1,S=14,G=0,T=0,P=0,C=*{0}:@R=A,S=16,V={1}:R=B,S=1,V={2}:R=C,S=21,V={3}:R=D,S=18,V={4}:R=E,S=22,V={5}:R=F,S=19,V={6}:R=G,S=3,V={7}:R=H,S=23,V={8}:R=I,S=24,V={9}:R=J,S=4,V={10}:\";$F45;$N$4;$N$5;$O$6;$N$7;$O$8;$N$6;$N$9;$N$13;$O$13;$E45)": 78,_x000D_
    "=RIK_AC(\"INF06__;INF13@E=1,S=14,G=0,T=0,P=0,C=*{0}:@R=A,S=16,V={1}:R=B,S=1,V={2}:R=C,S=21,V={3}:R=D,S=18,V={4}:R=E,S=22,V={5}:R=F,S=19,V={6}:R=G,S=3,V={7}:R=H,S=23,V={8}:R=I,S=24,V={9}:R=J,S=4,V={10}:\";$F22;$N$4;$N$5;$O$6;$N$7;$O$8;$N$6;$N$9;$N$13;$O$13;$E22)": 79,_x000D_
    "=RIK_AC(\"INF06__;INF13@E=1,S=14,G=0,T=0,P=0,C=*{0}:@R=A,S=16,V={1}:R=B,S=1,V={2}:R=C,S=21,V={3}:R=D,S=18,V={4}:R=E,S=22,V={5}:R=F,S=19,V={6}:R=G,S=3,V={7}:R=H,S=23,V={8}:R=I,S=24,V={9}:R=J,S=4,V={10}:\";$D47;$N$4;$N$5;$O$6;$N$7;$O$8;$N$6;$N$9;$N$12;$O$12;$G47)": 80,_x000D_
    "=RIK_AC(\"INF06__;INF13@E=1,S=14,G=0,T=0,P=0,C=*{0}:@R=A,S=16,V={1}:R=B,S=1,V={2}:R=C,S=21,V={3}:R=D,S=18,V={4}:R=E,S=22,V={5}:R=F,S=19,V={6}:R=G,S=3,V={7}:R=H,S=23,V={8}:R=I,S=24,V={9}:R=J,S=4,V={10}:\";$I30;$N$4;$N$5;$O$6;$N$7;$O$8;$N$6;$N$9;$N$12;$O$12;$H30)": 81,_x000D_
    "=RIK_AC(\"INF06__;INF13@E=1,S=14,G=0,T=0,P=0,C=*{0}:@R=A,S=16,V={1}:R=B,S=1,V={2}:R=C,S=21,V={3}:R=D,S=18,V={4}:R=E,S=22,V={5}:R=F,S=19,V={6}:R=G,S=3,V={7}:R=H,S=23,V={8}:R=I,S=24,V={9}:R=J,S=4,V={10}:\";$F23;$N$4;$N$5;$O$6;$N$7;$O$8;$N$6;$N$9;$N$13;$O$13;$E23)": 82,_x000D_
    "=RIK_AC(\"INF06__;INF13@E=1,S=14,G=0,T=0,P=0,C=*{0}:@R=A,S=16,V={1}:R=B,S=1,V={2}:R=C,S=21,V={3}:R=D,S=18,V={4}:R=E,S=22,V={5}:R=F,S=19,V={6}:R=G,S=3,V={7}:R=H,S=23,V={8}:R=I,S=24,V={9}:R=J,S=4,V={10}:\";$D35;$N$4;$N$5;$O$6;$N$7;$O$8;$N$6;$N$9;$N$13;$O$13;$C35)": 83,_x000D_
    "=RIK_AC(\"INF06__;INF13@E=1,S=14,G=0,T=0,P=0,C=*{0}:@R=A,S=16,V={1}:R=B,S=1,V={2}:R=C,S=21,V={3}:R=D,S=18,V={4}:R=E,S=22,V={5}:R=F,S=19,V={6}:R=G,S=3,V={7}:R=H,S=23,V={8}:R=I,S=24,V={9}:R=J,S=4,V={10}:\";$D49;$N$4;$N$5;$O$6;$N$7;$O$8;$N$6;$N$9;$N$12;$O$12;$G49)": 84,_x000D_
    "=RIK_AC(\"INF06__;INF13@E=1,S=14,G=0,T=0,P=0,C=*{0}:@R=A,S=16,V={1}:R=B,S=1,V={2}:R=C,S=21,V={3}:R=D,S=18,V={4}:R=E,S=22,V={5}:R=F,S=19,V={6}:R=G,S=3,V={7}:R=H,S=23,V={8}:R=I,S=24,V={9}:R=J,S=4,V={10}:\";$D50;$N$4;$N$5;$O$6;$N$7;$O$8;$N$6;$N$9;$N$12;$O$12;$G50)": 85,_x000D_
    "=RIK_AC(\"INF06__;INF13@E=1,S=14,G=0,T=0,P=0,C=*{0}:@R=A,S=16,V={1}:R=B,S=1,V={2}:R=C,S=21,V={3}:R=D,S=18,V={4}:R=E,S=22,V={5}:R=F,S=19,V={6}:R=G,S=3,V={7}:R=H,S=23,V={8}:R=I,S=24,V={9}:R=J,S=4,V={10}:\";$D48;$N$4;$N$5;$O$6;$N$7;$O$8;$N$6;$N$9;$N$13;$O$13;$C48)": 86,_x000D_
    "=RIK_AC(\"INF06__;INF13@E=1,S=14,G=0,T=0,P=0,C=*{0}:@R=A,S=16,V={1}:R=B,S=1,V={2}:R=C,S=21,V={3}:R=D,S=18,V={4}:R=E,S=22,V={5}:R=F,S=19,V={6}:R=G,S=3,V={7}:R=H,S=23,V={8}:R=I,S=24,V={9}:R=J,S=4,V={10}:\";$F25;$N$4;$N$5;$O$6;$N$7;$O$8;$N$6;$N$9;$N$13;$O$13;$E25)": 87,_x000D_
    "=RIK_AC(\"INF06__;INF13@E=1,S=14,G=0,T=0,P=0,C=*{0}:@R=A,S=16,V={1}:R=B,S=1,V={2}:R=C,S=21,V={3}:R=D,S=18,V={4}:R=E,S=22,V={5}:R=F,S=19,V={6}:R=G,S=3,V={7}:R=H,S=23,V={8}:R=I,S=24,V={9}:R=J,S=4,V={10}:\";$D42;$N$4;$N$5;$O$6;$N$7;$O$8;$N$6;$N$9;$N$13;$O$13;$C42)": 88,_x000D_
    "=RIK_AC(\"INF06__;INF13@E=1,S=14,G=0,T=0,P=0,C=*{0}:@R=A,S=16,V={1}:R=B,S=1,V={2}:R=C,S=21,V={3}:R=D,S=18,V={4}:R=E,S=22,V={5}:R=F,S=19,V={6}:R=G,S=3,V={7}:R=H,S=23,V={8}:R=I,S=24,V={9}:R=J,S=4,V={10}:\";$F30;$N$4;$N$5;$O$6;$N$7;$O$8;$N$6;$N$9;$N$13;$O$13;$E30)": 89,_x000D_
    "=RIK_AC(\"INF06__;INF13@E=1,S=14,G=0,T=0,P=0,C=*{0}:@R=A,S=16,V={1}:R=B,S=1,V={2}:R=C,S=21,V={3}:R=D,S=18,V={4}:R=E,S=22,V={5}:R=F,S=19,V={6}:R=G,S=3,V={7}:R=H,S=23,V={8}:R=I,S=24,V={9}:R=J,S=4,V={10}:\";$D27;$N$4;$N$5;$O$6;$N$7;$O$8;$N$6;$N$9;$N$12;$O$12;$G27)": 90,_x000D_
    "=RIK_AC(\"INF06__;INF13@E=1,S=14,G=0,T=0,P=0,C=*{0}:@R=A,S=16,V={1}:R=B,S=1,V={2}:R=C,S=21,V={3}:R=D,S=18,V={4}:R=E,S=22,V={5}:R=F,S=19,V={6}:R=G,S=3,V={7}:R=H,S=23,V={8}:R=I,S=24,V={9}:R=J,S=4,V={10}:\";$D56;$N$4;$N$5;$O$6;$N$7;$O$8;$N$6;$N$9;$N$12;$O$12;$G56)": 91,_x000D_
    "=RIK_AC(\"INF06__;INF13@E=1,S=14,G=0,T=0,P=0,C=*{0}:@R=A,S=16,V={1}:R=B,S=1,V={2}:R=C,S=21,V={3}:R=D,S=18,V={4}:R=E,S=22,V={5}:R=F,S=19,V={6}:R=G,S=3,V={7}:R=H,S=23,V={8}:R=I,S=24,V={9}:R=J,S=4,V={10}:\";$I44;$N$4;$N$5;$O$6;$N$7;$O$8;$N$6;$N$9;$N$13;$O$13;$H44)": 92,_x000D_
    "=RIK_AC(\"INF06__;INF13@E=1,S=14,G=0,T=0,P=0,C=*{0}:@R=A,S=16,V={1}:R=B,S=1,V={2}:R=C,S=21,V={3}:R=D,S=18,V={4}:R=E,S=22,V={5}:R=F,S=19,V={6}:R=G,S=3,V={7}:R=H,S=23,V={8}:R=I,S=24,V={9}:R=J,S=4,V={10}:\";$I40;$N$4;$N$5;$O$6;$N$7;$O$8;$N$6;$N$9;$N$12;$O$12;$H40)": 93,_x000D_
    "=RIK_AC(\"INF06__;INF13@E=1,S=14,G=0,T=0,P=0,C=*{0}:@R=A,S=16,V={1}:R=B,S=1,V={2}:R=C,S=21,V={3}:R=D,S=18,V={4}:R=E,S=22,V={5}:R=F,S=19,V={6}:R=G,S=3,V={7}:R=H,S=23,V={8}:R=I,S=24,V={9}:R=J,S=4,V={10}:\";$D43;$N$4;$N$5;$O$6;$N$7;$O$8;$N$6;$N$9;$N$13;$O$13;$C43)": 94,_x000D_
    "=RIK_AC(\"INF06__;INF13@E=1,S=14,G=0,T=0,P=0,C=*{0}:@R=A,S=16,V={1}:R=B,S=1,V={2}:R=C,S=21,V={3}:R=D,S=18,V={4}:R=E,S=22,V={5}:R=F,S=19,V={6}:R=G,S=3,V={7}:R=H,S=23,V={8}:R=I,S=24,V={9}:R=J,S=4,V={10}:\";$F31;$N$4;$N$5;$O$6;$N$7;$O$8;$N$6;$N$9;$N$13;$O$13;$E31)": 95,_x000D_
    "=RIK_AC(\"INF06__;INF13@E=1,S=14,G=0,T=0,P=0,C=*{0}:@R=A,S=16,V={1}:R=B,S=1,V={2}:R=C,S=21,V={3}:R=D,S=18,V={4}:R=E,S=22,V={5}:R=F,S=19,V={6}:R=G,S=3,V={7}:R=H,S=23,V={8}:R=I,S=24,V={9}:R=J,S=4,V={10}:\";$D28;$N$4;$N$5;$O$6;$N$7;$O$8;$N$6;$N$9;$N$12;$O$12;$G28)": 96,_x000D_
    "=RIK_AC(\"INF06__;INF13@E=1,S=14,G=0,T=0,P=0,C=*{0}:@R=A,S=16,V={1}:R=B,S=1,V={2}:R=C,S=21,V={3}:R=D,S=18,V={4}:R=E,S=22,V={5}:R=F,S=19,V={6}:R=G,S=3,V={7}:R=H,S=23,V={8}:R=I,S=24,V={9}:R=J,S=4,V={10}:\";$I21;$N$4;$N$5;$O$6;$N$7;$O$8;$N$6;$N$9;$N$13;$O$13;$H21)": 97,_x000D_
    "=RIK_AC(\"INF06__;INF13@E=1,S=14,G=0,T=0,P=0,C=*{0}:@R=A,S=16,V={1}:R=B,S=1,V={2}:R=C,S=21,V={3}:R=D,S=18,V={4}:R=E,S=22,V={5}:R=F,S=19,V={6}:R=G,S=3,V={7}:R=H,S=23,V={8}:R=I,S=24,V={9}:R=J,S=4,V={10}:\";$I45;$N$4;$N$5;$O$6;$N$7;$O$8;$N$6;$N$9;$N$13;$O$13;$H45)": 98,_x000D_
    "=RIK_AC(\"INF06__;INF13@E=1,S=14,G=0,T=0,P=0,C=*{0}:@R=A,S=16,V={1}:R=B,S=1,V={2}:R=C,S=21,V={3}:R=D,S=18,V={4}:R=E,S=22,V={5}:R=F,S=19,V={6}:R=G,S=3,V={7}:R=H,S=23,V={8}:R=I,S=24,V={9}:R=J,S=4,V={10}:\";$I41;$N$4;$N$5;$O$6;$N$7;$O$8;$N$6;$N$9;$N$12;$O$12;$H41)": 99,_x000D_
    "=RIK_AC(\"INF06__;INF13@E=1,S=14,G=0,T=0,P=0,C=*{0}:@R=A,S=16,V={1}:R=B,S=1,V={2}:R=C,S=21,V={3}:R=D,S=18,V={4}:R=E,S=22,V={5}:R=F,S=19,V={6}:R=G,S=3,V={7}:R=H,S=23,V={8}:R=I,S=24,V={9}:R=J,S=4,V={10}:\";$D21;$N$4;$N$5;$O$6;$N$7;$O$8;$N$6;$N$9;$N$13;$O$13;$C21)": 100,_x000D_
    "=RIK_AC(\"INF06__;INF13@E=1,S=14,G=0,T=0,P=0,C=*{0}:@R=A,S=16,V={1}:R=B,S=1,V={2}:R=C,S=21,V={3}:R=D,S=18,V={4}:R=E,S=22,V={5}:R=F,S=19,V={6}:R=G,S=3,V={7}:R=H,S=23,V={8}:R=I,S=24,V={9}:R=J,S=4,V={10}:\";$D29;$N$4;$N$5;$O$6;$N$7;$O$8;$N$6;$N$9;$N$12;$O$12;$G29)": 101,_x000D_
    "=RIK_AC(\"INF06__;INF13@E=1,S=14,G=0,T=0,P=0,C=*{0}:@R=A,S=16,V={1}:R=B,S=1,V={2}:R=C,S=21,V={3}:R=D,S=18,V={4}:R=E,S=22,V={5}:R=F,S=19,V={6}:R=G,S=3,V={7}:R=H,S=23,V={8}:R=I,S=24,V={9}:R=J,S=4,V={10}:\";$I22;$N$4;$N$5;$O$6;$N$7;$O$8;$N$6;$N$9;$N$13;$O$13;$H22)": 102,_x000D_
    "=RIK_AC(\"INF06__;INF13@E=1,S=14,G=0,T=0,P=0,C=*{0}:@R=A,S=16,V={1}:R=B,S=1,V={2}:R=C,S=21,V={3}:R=D,S=18,V={4}:R=E,S=22,V={5}:R=F,S=19,V={6}:R=G,S=3,V={7}:R=H,S=23,V={8}:R=I,S=24,V={9}:R=J,S=4,V={10}:\";$D22;$N$4;$N$5;$O$6;$N$7;$O$8;$N$6;$N$9;$N$13;$O$13;$C22)": 103,_x000D_
    "=RIK_AC(\"INF06__;INF13@E=1,S=14,G=0,T=0,P=0,C=*{0}:@R=A,S=16,V={1}:R=B,S=1,V={2}:R=C,S=21,V={3}:R=D,S=18,V={4}:R=E,S=22,V={5}:R=F,S=19,V={6}:R=G,S=3,V={7}:R=H,S=23,V={8}:R=I,S=24,V={9}:R=J,S=4,V={10}:\";$F33;$N$4;$N$5;$O$6;$N$7;$O$8;$N$6;$N$9;$N$13;$O$13;$E33)": 104,_x000D_
    "=RIK_AC(\"INF06__;INF13@E=1,S=14,G=0,T=0,P=0,C=*{0}:@R=A,S=16,V={1}:R=B,S=1,V={2}:R=C,S=21,V={3}:R=D,S=18,V={4}:R=E,S=22,V={5}:R=F,S=19,V={6}:R=G,S=3,V={7}:R=H,S=23,V={8}:R=I,S=24,V={9}:R=J,S=4,V={10}:\";$I23;$N$4;$N$5;$O$6;$N$7;$O$8;$N$6;$N$9;$N$13;$O$13;$H23)": 105,_x000D_
    "=RIK_AC(\"INF06__;INF13@E=1,S=14,G=0,T=0,P=0,C=*{0}:@R=A,S=16,V={1}:R=B,S=1,V={2}:R=C,S=21,V={3}:R=D,S=18,V={4}:R=E,S=22,V={5}:R=F,S=19,V={6}:R=G,S=3,V={7}:R=H,S=23,V={8}:R=I,S=24,V={9}:R=J,S=4,V={10}:\";$F34;$N$4;$N$5;$O$6;$N$7;$O$8;$N$6;$N$9;$N$13;$O$13;$E34)": 106,_x000D_
    "=RIK_AC(\"INF06__;INF13@E=1,S=14,G=0,T=0,P=0,C=*{0}:@R=A,S=16,V={1}:R=B,S=1,V={2}:R=C,S=21,V={3}:R=D,S=18,V={4}:R=E,S=22,V={5}:R=F,S=19,V={6}:R=G,S=3,V={7}:R=H,S=23,V={8}:R=I,S=24,V={9}:R=J,S=4,V={10}:\";$I49;$N$4;$N$5;$O$6;$N$7;$O$8;$N$6;$N$9;$N$13;$O$13;$H49)": 107,_x000D_
    "=RIK_AC(\"INF06__;INF13@E=1,S=14,G=0,T=0,P=0,C=*{0}:@R=A,S=16,V={1}:R=B,S=1,V={2}:R=C,S=21,V={3}:R=D,S=18,V={4}:R=E,S=22,V={5}:R=F,S=19,V={6}:R=G,S=3,V={7}:R=H,S=23,V={8}:R=I,S=24,V={9}:R=J,S=4,V={10}:\";$F35;$N$4;$N$5;$O$6;$N$7;$O$8;$N$6;$N$9;$N$13;$O$13;$E35)": 108,_x000D_
    "=RIK_AC(\"INF06__;INF13@E=1,S=14,G=0,T=0,P=0,C=*{0}:@R=A,S=16,V={1}:R=B,S=1,V={2}:R=C,S=21,V={3}:R=D,S=18,V={4}:R=E,S=22,V={5}:R=F,S=19,V={6}:R=G,S=3,V={7}:R=H,S=23,V={8}:R=I,S=24,V={9}:R=J,S=4,V={10}:\";$I21;$N$4;$N$5;$O$6;$N$7;$O$8;$N$6;$N$9;$N$12;$O$12;$H21)": 109,_x000D_
    "=RIK_AC(\"INF06__;INF13@E=1,S=14,G=0,T=0,P=0,C=*{0}:@R=A,S=16,V={1}:R=B,S=1,V={2}:R=C,S=21,V={3}:R=D,S=18,V={4}:R=E,S=22,V={5}:R=F,S=19,V={6}:R=G,S=3,V={7}:R=H,S=23,V={8}:R=I,S=24,V={9}:R=J,S=4,V={10}:\";$I45;$N$4;$N$5;$O$6;$N$7;$O$8;$N$6;$N$9;$N$12;$O$12;$H45)": 110,_x000D_
    "=RIK_AC(\"INF06__;INF13@E=1,S=14,G=0,T=0,P=0,C=*{0}:@R=A,S=16,V={1}:R=B,S=1,V={2}:R=C,S=21,V={3}:R=D,S=18,V={4}:R=E,S=22,V={5}:R=F,S=19,V={6}:R=G,S=3,V={7}:R=H,S=23,V={8}:R=I,S=24,V={9}:R=J,S=4,V={10}:\";$D25;$N$4;$N$5;$O$6;$N$7;$O$8;$N$6;$N$9;$N$13;$O$13;$C25)": 111,_x000D_
    "=RIK_AC(\"INF06__;INF13@E=1,S=14,G=0,T=0,P=0,C=*{0}:@R=A,S=16,V={1}:R=B,S=1,V={2}:R=C,S=21,V={3}:R=D,S=18,V={4}:R=E,S=22,V={5}:R=F,S=19,V={6}:R=G,S=3,V={7}:R=H,S=23,V={8}:R=I,S=24,V={9}:R=J,S=4,V={10}:\";$D33;$N$4;$N$5;$O$6;$N$7;$O$8;$N$6;$N$9;$N$12;$O$12;$G33)": 112,_x000D_
    "=RIK_AC(\"INF06__;INF13@E=1,S=14,G=0,T=0,P=0,C=*{0}:@R=A,S=16,V={1}:R=B,S=1,V={2}:R=C,S=21,V={3}:R=D,S=18,V={4}:R=E,S=22,V={5}:R=F,S=19,V={6}:R=G,S=3,V={7}:R=H,S=23,V={8}:R=I,S=24,V={9}:R=J,S=4,V={10}:\";$I46;$N$4;$N$5;$O$6;$N$7;$O$8;$N$6;$N$9;$N$12;$O$12;$H46)": 113,_x000D_
    "=RIK_AC(\"INF06__;INF13@E=1,S=14,G=0,T=0,P=0,C=*{0}:@R=A,S=16,V={1}:R=B,S=1,V={2}:R=C,S=21,V={3}:R=D,S=18,V={4}:R=E,S=22,V={5}:R=F,S=19,V={6}:R=G,S=3,V={7}:R=H,S=23,V={8}:R=I,S=24,V={9}:R=J,S=4,V={10}:\";$D26;$N$4;$N$5;$O$6;$N$7;$O$8;$N$6;$N$9;$N$13;$O$13;$C26)": 114,_x000D_
    "=RIK_AC(\"INF06__;INF13@E=1,S=14,G=0,T=0,P=0,C=*{0}:@R=A,S=16,V={1}:R=B,S=1,V={2}:R=C,S=21,V={3}:R=D,S=18,V={4}:R=E,S=22,V={5}:R=F,S=19,V={6}:R=G,S=3,V={7}:R=H,S=23,V={8}:R=I,S=24,V={9}:R=J,S=4,V={10}:\";$I23;$N$4;$N$5;$O$6;$N$7;$O$8;$N$6;$N$9;$N$12;$O$12;$H23)": 115,_x000D_
    "=RIK_AC(\"INF06__;INF13@E=1,S=14,G=0,T=0,P=0,C=*{0}:@R=A,S=16,V={1}:R=B,S=1,V={2}:R=C,S=21,V={3}:R=D,S=18,V={4}:R=E,S=22,V={5}:R=F,S=19,V={6}:R=G,S=3,V={7}:R=H,S=23,V={8}:R=I,S=24,V={9}:R=J,S=4,V={10}:\";$F38;$N$4;$N$5;$O$6;$N$7;$O$8;$N$6;$N$9;$N$13;$O$13;$E38)": 116,_x000D_
    "=RIK_AC(\"INF06__;INF13@E=1,S=14,G=0,T=0,P=0,C=*{0}:@R=A,S=16,V={1}:R=B,S=1,V={2}:R=C,S=21,V={3}:R=D,S=18,V={4}:R=E,S=22,V={5}:R=F,S=19,V={6}:R=G,S=3,V={7}:R=H,S=23,V={8}:R=I,S=24,V={9}:R=J,S=4,V={10}:\";$I24;$N$4;$N$5;$O$6;$N$7;$O$8;$N$6;$N$9;$N$12;$O$12;$H24)": 117,_x000D_
    "=RIK_AC(\"INF06__;INF13@E=1,S=14,G=0,T=0,P=0,C=*{0}:@R=A,S=16,V={1}:R=B,S=1,V={2}:R=C,S=21,V={3}:R=D,S=18,V={4}:R=E,S=22,V={5}:R=F,S=19,V={6}:R=G,S=3,V={7}:R=H,S=23,V={8}:R=I,S=24,V={9}:R=J,S=4,V={10}:\";$D51;$N$4;$N$5;$O$6;$N$7;$O$8;$N$6;$N$9;$N$13;$O$13;$C51)": 118,_x000D_
    "=RIK_AC(\"INF06__;INF13@E=1,S=14,G=0,T=0,P=0,C=*{0}:@R=A,S=16,V={1}:R=B,S=1,V={2}:R=C,S=21,V={3}:R=D,S=18,V={4}:R=E,S=22,V={5}:R=F,S=19,V={6}:R=G,S=3,V={7}:R=H,S=23,V={8}:R=I,S=24,V={9}:R=J,S=4,V={10}:\";$D42;$N$4;$N$5;$O$6;$N$7;$O$8;$N$6;$N$9;$N$12;$O$12;$G42)": 119,_x000D_
    "=RIK_AC(\"INF06__;INF13@E=1,S=14,G=0,T=0,P=0,C=*{0}:@R=A,S=16,V={1}:R=B,S=1,V={2}:R=C,S=21,V={3}:R=D,S=18,V={4}:R=E,S=22,V={5</t>
  </si>
  <si>
    <t>{_x000D_
  "Name": "CacheManager_CR",_x000D_
  "Column": 3,_x000D_
  "Length": 2,_x000D_
  "IsEncrypted": false_x000D_
}</t>
  </si>
  <si>
    <t>{_x000D_
  "Name": "CacheManager_SIG",_x000D_
  "Column": 4,_x000D_
  "Length": 2,_x000D_
  "IsEncrypted": false_x000D_
}</t>
  </si>
  <si>
    <t>NON</t>
  </si>
  <si>
    <t>S8</t>
  </si>
  <si>
    <t>Filtres Etats fiscaux</t>
  </si>
  <si>
    <t>Filtres Ecritures Générales</t>
  </si>
  <si>
    <t>40110000 F-BETON</t>
  </si>
  <si>
    <t>60110000</t>
  </si>
  <si>
    <t>Achats stockés de matières premières</t>
  </si>
  <si>
    <t>60110100</t>
  </si>
  <si>
    <t>Achats stockés de matières premières TVA débits</t>
  </si>
  <si>
    <t>60110110</t>
  </si>
  <si>
    <t>Achats stockés de mat. premières TVA débits taux normal</t>
  </si>
  <si>
    <t>60110120</t>
  </si>
  <si>
    <t>Achats stockés de mat. premières TVA débits taux réduit</t>
  </si>
  <si>
    <t>60111000</t>
  </si>
  <si>
    <t>Achats stockés de mat. premières importées</t>
  </si>
  <si>
    <t>60112110</t>
  </si>
  <si>
    <t>Achats stockés de mat. premières introd. intracomm. taxes non déductibles</t>
  </si>
  <si>
    <t>60113000</t>
  </si>
  <si>
    <t>Achats stockés de matières premières dans les Dom Tom</t>
  </si>
  <si>
    <t>60114000</t>
  </si>
  <si>
    <t>Achats stockés de matières premières exonérées</t>
  </si>
  <si>
    <t>601234567a8</t>
  </si>
  <si>
    <t>601TEST789</t>
  </si>
  <si>
    <t>compte avec caractère spécial</t>
  </si>
  <si>
    <t>60200000</t>
  </si>
  <si>
    <t>Achats stockés des autres approvisionnements</t>
  </si>
  <si>
    <t>60220000</t>
  </si>
  <si>
    <t>Fournitures consommables</t>
  </si>
  <si>
    <t>60221000</t>
  </si>
  <si>
    <t>Achats stockés de combustibles</t>
  </si>
  <si>
    <t>60222000</t>
  </si>
  <si>
    <t>Achats stockés de produits d'entretien</t>
  </si>
  <si>
    <t>60223000</t>
  </si>
  <si>
    <t>Achats stockés de fournitures d'atelier et d'usine</t>
  </si>
  <si>
    <t>60224000</t>
  </si>
  <si>
    <t>Achats stockés de fournitures de magasin</t>
  </si>
  <si>
    <t>60225000</t>
  </si>
  <si>
    <t>Achats stockés de fournitures de bureau</t>
  </si>
  <si>
    <t>60261000</t>
  </si>
  <si>
    <t>Achats stockés d'emballages perdus</t>
  </si>
  <si>
    <t>60265000</t>
  </si>
  <si>
    <t>Achats stockés d'emballages récupérable non identifiables</t>
  </si>
  <si>
    <t>60310000</t>
  </si>
  <si>
    <t>Variations des stocks de matières premières</t>
  </si>
  <si>
    <t>60320000</t>
  </si>
  <si>
    <t>Variation des stocks des autres approvisionnements</t>
  </si>
  <si>
    <t>60330000</t>
  </si>
  <si>
    <t>Variations des stocks de produits finis</t>
  </si>
  <si>
    <t>60400000</t>
  </si>
  <si>
    <t>Achats d'études et prestations de services</t>
  </si>
  <si>
    <t>60400200</t>
  </si>
  <si>
    <t>Achats d'études et prest. de services TVA encaissements</t>
  </si>
  <si>
    <t>60400210</t>
  </si>
  <si>
    <t>Achats d'études et prest. de services TVA enc. taux normal</t>
  </si>
  <si>
    <t>60400220</t>
  </si>
  <si>
    <t>Achats d'études et prest. de services TVA enc. taux réduit</t>
  </si>
  <si>
    <t>60401000</t>
  </si>
  <si>
    <t>Achats d'études et prestations de services importées</t>
  </si>
  <si>
    <t>60402100</t>
  </si>
  <si>
    <t>Achats d'études et prest. de services introd. intracomm. taxes non déductibles</t>
  </si>
  <si>
    <t>60403000</t>
  </si>
  <si>
    <t>Achats d'études et prest. de services dans les Dom Tom</t>
  </si>
  <si>
    <t>60404000</t>
  </si>
  <si>
    <t>Achats d'études et prest. de services exonérées</t>
  </si>
  <si>
    <t>60405000</t>
  </si>
  <si>
    <t>Achats d'études et prest. de services soumises à TPF</t>
  </si>
  <si>
    <t>60500000</t>
  </si>
  <si>
    <t>Achats de matériel, équipements et travaux</t>
  </si>
  <si>
    <t>60600000</t>
  </si>
  <si>
    <t>Achats non stockés de matières et fournitures</t>
  </si>
  <si>
    <t>60610000</t>
  </si>
  <si>
    <t>Fournitures non stockables</t>
  </si>
  <si>
    <t>60610100</t>
  </si>
  <si>
    <t>Fourniture eau</t>
  </si>
  <si>
    <t>606104</t>
  </si>
  <si>
    <t>60611100</t>
  </si>
  <si>
    <t>6061122</t>
  </si>
  <si>
    <t>6061123</t>
  </si>
  <si>
    <t>60700000</t>
  </si>
  <si>
    <t>60700100</t>
  </si>
  <si>
    <t>Achats de marchandises TVA débits</t>
  </si>
  <si>
    <t>60700110</t>
  </si>
  <si>
    <t>Achats de marchandises TVA  débits taux normal</t>
  </si>
  <si>
    <t>60700120</t>
  </si>
  <si>
    <t>Achats de marchandises TVA débits taux réduit</t>
  </si>
  <si>
    <t>60702100</t>
  </si>
  <si>
    <t>Achats de marchandises introd. intracomm. taxes non déductibles</t>
  </si>
  <si>
    <t>60703000</t>
  </si>
  <si>
    <t>Achats de marchandises dans les Dom Tom</t>
  </si>
  <si>
    <t>60704000</t>
  </si>
  <si>
    <t>Achats de marchandises exonérées</t>
  </si>
  <si>
    <t>60705000</t>
  </si>
  <si>
    <t>Achats de marchandises soumises à TPF</t>
  </si>
  <si>
    <t>60720000</t>
  </si>
  <si>
    <t>Achats d'engrais et de terreau</t>
  </si>
  <si>
    <t>60730000</t>
  </si>
  <si>
    <t>Achat d'arbres</t>
  </si>
  <si>
    <t>60740000</t>
  </si>
  <si>
    <t>Achat d'équipement de jardin</t>
  </si>
  <si>
    <t>60750000</t>
  </si>
  <si>
    <t>Achat de plantes</t>
  </si>
  <si>
    <t>60840000</t>
  </si>
  <si>
    <t>Frais accessoires sur achats et charges externes</t>
  </si>
  <si>
    <t>60870000</t>
  </si>
  <si>
    <t>Frais accessoires sur achats de matières premières</t>
  </si>
  <si>
    <t>60880000</t>
  </si>
  <si>
    <t>Charges annexes exonérées</t>
  </si>
  <si>
    <t>60890000</t>
  </si>
  <si>
    <t>Charges annexes liées aux exportations</t>
  </si>
  <si>
    <t>60910000</t>
  </si>
  <si>
    <t>Rabais, remises et ristournes obtenus sur achats de matières premières</t>
  </si>
  <si>
    <t>60920000</t>
  </si>
  <si>
    <t>Rabais, remises et ristournes obtenus sur achats d'autres approvisionnements stockés</t>
  </si>
  <si>
    <t>60940000</t>
  </si>
  <si>
    <t>Rabais, remises et ristournes obtenus sur achats d'études et prestations de services</t>
  </si>
  <si>
    <t>60950000</t>
  </si>
  <si>
    <t>Rabais, remises et ristournes obtenus sur achats de matériel, équipements et travaux</t>
  </si>
  <si>
    <t>60960000</t>
  </si>
  <si>
    <t>Rabais, remises et ristournes obtenus sur achats d'approvisionnements non stockés</t>
  </si>
  <si>
    <t>60970000</t>
  </si>
  <si>
    <t>Rabais, remises et ristournes obtenus sur achats de marchandises</t>
  </si>
  <si>
    <t>60980000</t>
  </si>
  <si>
    <t>Rabais, remises et ristournes non affectés</t>
  </si>
  <si>
    <t>61100000</t>
  </si>
  <si>
    <t>Sous-traitance générale</t>
  </si>
  <si>
    <t>6111003</t>
  </si>
  <si>
    <t>EXPORT</t>
  </si>
  <si>
    <t>61220000</t>
  </si>
  <si>
    <t>Crédit-bail mobilier</t>
  </si>
  <si>
    <t>61250000</t>
  </si>
  <si>
    <t>Crédit-bail immobilier</t>
  </si>
  <si>
    <t>61320000</t>
  </si>
  <si>
    <t>Locations immobilières</t>
  </si>
  <si>
    <t>61350000</t>
  </si>
  <si>
    <t>Locations mobilières</t>
  </si>
  <si>
    <t>61360000</t>
  </si>
  <si>
    <t>Malis sur emballages</t>
  </si>
  <si>
    <t>61400000</t>
  </si>
  <si>
    <t>Charges locatives et de co-propriété</t>
  </si>
  <si>
    <t>61500000</t>
  </si>
  <si>
    <t>Entretien et réparations</t>
  </si>
  <si>
    <t>61520000</t>
  </si>
  <si>
    <t>Travaux sur biens immobiliers</t>
  </si>
  <si>
    <t>61550000</t>
  </si>
  <si>
    <t>Travaux sur biens mobiliers</t>
  </si>
  <si>
    <t>61560000</t>
  </si>
  <si>
    <t>Maintenance</t>
  </si>
  <si>
    <t>61610000</t>
  </si>
  <si>
    <t>Assurance multi-risques</t>
  </si>
  <si>
    <t>61620000</t>
  </si>
  <si>
    <t>Assurance obligatoire dommage-construction</t>
  </si>
  <si>
    <t>61630000</t>
  </si>
  <si>
    <t>Assurance-transport</t>
  </si>
  <si>
    <t>61636000</t>
  </si>
  <si>
    <t>Assurance-transport sur achats</t>
  </si>
  <si>
    <t>61637000</t>
  </si>
  <si>
    <t>Assurance-transport sur ventes</t>
  </si>
  <si>
    <t>61638000</t>
  </si>
  <si>
    <t>Assurance-transport sur autres biens</t>
  </si>
  <si>
    <t>61640000</t>
  </si>
  <si>
    <t>Assurance risques d'exploitation</t>
  </si>
  <si>
    <t>61650000</t>
  </si>
  <si>
    <t>Assurance insolvabilité clients</t>
  </si>
  <si>
    <t>61700000</t>
  </si>
  <si>
    <t>Etudes et recherches</t>
  </si>
  <si>
    <t>61800000</t>
  </si>
  <si>
    <t>Divers</t>
  </si>
  <si>
    <t>61810000</t>
  </si>
  <si>
    <t>Documentation générale</t>
  </si>
  <si>
    <t>61830000</t>
  </si>
  <si>
    <t>Documentation technique</t>
  </si>
  <si>
    <t>61850000</t>
  </si>
  <si>
    <t>Frais de colloques, séminaires, conférences</t>
  </si>
  <si>
    <t>61900000</t>
  </si>
  <si>
    <t>Rabais, remises et ristournes obtenus sur services extérieurs</t>
  </si>
  <si>
    <t>62110000</t>
  </si>
  <si>
    <t>Personnel intérimaire</t>
  </si>
  <si>
    <t>62140000</t>
  </si>
  <si>
    <t>Personnel détaché ou prêté à l'entreprise</t>
  </si>
  <si>
    <t>62211000</t>
  </si>
  <si>
    <t>Commissions et courtages taxables sur achats</t>
  </si>
  <si>
    <t>62212000</t>
  </si>
  <si>
    <t>Commissions et courtage sur achats importés</t>
  </si>
  <si>
    <t>62213000</t>
  </si>
  <si>
    <t>Commissions et courtages sur achats exonérés de TVA</t>
  </si>
  <si>
    <t>62221000</t>
  </si>
  <si>
    <t>Commissions et courtages taxables sur ventes</t>
  </si>
  <si>
    <t>62260000</t>
  </si>
  <si>
    <t>Honoraires</t>
  </si>
  <si>
    <t>62310000</t>
  </si>
  <si>
    <t>Annonces et insertions</t>
  </si>
  <si>
    <t>62320000</t>
  </si>
  <si>
    <t>Echantillons</t>
  </si>
  <si>
    <t>62330000</t>
  </si>
  <si>
    <t>Foires et expositions</t>
  </si>
  <si>
    <t>62340000</t>
  </si>
  <si>
    <t>Cadeaux à la clientèle</t>
  </si>
  <si>
    <t>62350000</t>
  </si>
  <si>
    <t>Primes</t>
  </si>
  <si>
    <t>62360000</t>
  </si>
  <si>
    <t>Catalogues et imprimés</t>
  </si>
  <si>
    <t>62440000</t>
  </si>
  <si>
    <t>Transports administratifs</t>
  </si>
  <si>
    <t>62470000</t>
  </si>
  <si>
    <t>Transports collectifs du personnel</t>
  </si>
  <si>
    <t>62480000</t>
  </si>
  <si>
    <t>62510000</t>
  </si>
  <si>
    <t>Voyages et déplacements</t>
  </si>
  <si>
    <t>62550000</t>
  </si>
  <si>
    <t>Frais de déménagement</t>
  </si>
  <si>
    <t>62560000</t>
  </si>
  <si>
    <t>Missions</t>
  </si>
  <si>
    <t>62570000</t>
  </si>
  <si>
    <t>Réceptions</t>
  </si>
  <si>
    <t>62600100</t>
  </si>
  <si>
    <t>Chronopost</t>
  </si>
  <si>
    <t>62600200</t>
  </si>
  <si>
    <t>Courrier</t>
  </si>
  <si>
    <t>62600300</t>
  </si>
  <si>
    <t>Téléphone</t>
  </si>
  <si>
    <t>62710000</t>
  </si>
  <si>
    <t>Frais sur titres</t>
  </si>
  <si>
    <t>62720000</t>
  </si>
  <si>
    <t>Commissions et frais sur émission d'emprunts</t>
  </si>
  <si>
    <t>62750000</t>
  </si>
  <si>
    <t>Frais sur effets</t>
  </si>
  <si>
    <t>62760000</t>
  </si>
  <si>
    <t>Location de coffres</t>
  </si>
  <si>
    <t>6278000</t>
  </si>
  <si>
    <t>Autres frais et commissions sur prestations de services</t>
  </si>
  <si>
    <t>62810000</t>
  </si>
  <si>
    <t>Concours divers (cotisations...)</t>
  </si>
  <si>
    <t>62840000</t>
  </si>
  <si>
    <t>Frais de recrutement de personnel</t>
  </si>
  <si>
    <t>62900000</t>
  </si>
  <si>
    <t>Rabais, remises et ristournes obtenus sur autres services extérieurs</t>
  </si>
  <si>
    <t>63110000</t>
  </si>
  <si>
    <t>Taxe sur les salaires</t>
  </si>
  <si>
    <t>63120000</t>
  </si>
  <si>
    <t>Taxe d'apprentissage</t>
  </si>
  <si>
    <t>63130000</t>
  </si>
  <si>
    <t>Participation des employeurs à la formation professionnelle continue</t>
  </si>
  <si>
    <t>63140000</t>
  </si>
  <si>
    <t>Cotisation pour défaut d'investissement obligatoire dans la construction</t>
  </si>
  <si>
    <t>63180000</t>
  </si>
  <si>
    <t>Autres</t>
  </si>
  <si>
    <t>63310000</t>
  </si>
  <si>
    <t>Versement de transport</t>
  </si>
  <si>
    <t>63320000</t>
  </si>
  <si>
    <t>Allocation logement</t>
  </si>
  <si>
    <t>63330000</t>
  </si>
  <si>
    <t>63340000</t>
  </si>
  <si>
    <t>Participation des employeurs à l'effort de construction</t>
  </si>
  <si>
    <t>63350000</t>
  </si>
  <si>
    <t>Versements libératoires ouvrant droit à l'exonération de la taxe d'apprentissage</t>
  </si>
  <si>
    <t>63380000</t>
  </si>
  <si>
    <t>63510000</t>
  </si>
  <si>
    <t>Impôts directs</t>
  </si>
  <si>
    <t>63511000</t>
  </si>
  <si>
    <t>Taxe professionnelle</t>
  </si>
  <si>
    <t>63512000</t>
  </si>
  <si>
    <t>Taxes foncières</t>
  </si>
  <si>
    <t>63513000</t>
  </si>
  <si>
    <t>Autres impôts locaux</t>
  </si>
  <si>
    <t>63514000</t>
  </si>
  <si>
    <t>Taxe sur les véhicules des sociétés</t>
  </si>
  <si>
    <t>63520000</t>
  </si>
  <si>
    <t>Taxes sur chiffre d'affaires non récupérables</t>
  </si>
  <si>
    <t>63530000</t>
  </si>
  <si>
    <t>Impôts indirects</t>
  </si>
  <si>
    <t>63540000</t>
  </si>
  <si>
    <t>Droits d'enregistrement et de timbre</t>
  </si>
  <si>
    <t>63541000</t>
  </si>
  <si>
    <t>Droits de mutation</t>
  </si>
  <si>
    <t>63580000</t>
  </si>
  <si>
    <t>Autres droits</t>
  </si>
  <si>
    <t>63710000</t>
  </si>
  <si>
    <t>Contribution sociale de solidarité à la charge des sociétés</t>
  </si>
  <si>
    <t>63720000</t>
  </si>
  <si>
    <t>Taxes perçues par les organismes publics internationaux</t>
  </si>
  <si>
    <t>63740000</t>
  </si>
  <si>
    <t>Impôts et taxes exigibles à l'étranger</t>
  </si>
  <si>
    <t>63780000</t>
  </si>
  <si>
    <t>Taxes diverses</t>
  </si>
  <si>
    <t>64110000</t>
  </si>
  <si>
    <t>Salaires, appointements</t>
  </si>
  <si>
    <t>64120000</t>
  </si>
  <si>
    <t>Congés payés</t>
  </si>
  <si>
    <t>64130000</t>
  </si>
  <si>
    <t>Primes et gratifications</t>
  </si>
  <si>
    <t>64150000</t>
  </si>
  <si>
    <t>Supplément familial</t>
  </si>
  <si>
    <t>64400000</t>
  </si>
  <si>
    <t>Rémunération du travail de l'exploitant</t>
  </si>
  <si>
    <t>64510000</t>
  </si>
  <si>
    <t>Cotisations à l'URSSAF</t>
  </si>
  <si>
    <t>64520000</t>
  </si>
  <si>
    <t>Cotisations aux mutuelles</t>
  </si>
  <si>
    <t>64530000</t>
  </si>
  <si>
    <t>Cotisations aux caisses de retraites</t>
  </si>
  <si>
    <t>64540000</t>
  </si>
  <si>
    <t>Cotisations aux ASSEDIC</t>
  </si>
  <si>
    <t>64580000</t>
  </si>
  <si>
    <t>Cotisations aux autres organismes sociaux</t>
  </si>
  <si>
    <t>64582000</t>
  </si>
  <si>
    <t>Cotisations sociales</t>
  </si>
  <si>
    <t>64600000</t>
  </si>
  <si>
    <t>Cotisations sociales personnelles de l'exploitant</t>
  </si>
  <si>
    <t>64710000</t>
  </si>
  <si>
    <t>Prestations directes</t>
  </si>
  <si>
    <t>64720000</t>
  </si>
  <si>
    <t>Versements aux comités d'entreprise et d'établissement</t>
  </si>
  <si>
    <t>64730000</t>
  </si>
  <si>
    <t>Versements aux comités d'hygiène et de sécurité</t>
  </si>
  <si>
    <t>64740000</t>
  </si>
  <si>
    <t>Versements aux autres oeuvres sociales</t>
  </si>
  <si>
    <t>64750000</t>
  </si>
  <si>
    <t>Médécine du travail, pharmacie</t>
  </si>
  <si>
    <t>64800000</t>
  </si>
  <si>
    <t>Autres charges de personnel</t>
  </si>
  <si>
    <t>65110000</t>
  </si>
  <si>
    <t>Redevances pour concessions, brevets, licences, marques, procédés, logiciels</t>
  </si>
  <si>
    <t>65160000</t>
  </si>
  <si>
    <t>Droits d'auteur et de reproduction</t>
  </si>
  <si>
    <t>65180000</t>
  </si>
  <si>
    <t>Autres droits et valeurs assimilées</t>
  </si>
  <si>
    <t>65300000</t>
  </si>
  <si>
    <t>Jetons de présence</t>
  </si>
  <si>
    <t>65410000</t>
  </si>
  <si>
    <t>Pertes sur créances irrécouvrables de l'exercice</t>
  </si>
  <si>
    <t>65440000</t>
  </si>
  <si>
    <t>Pertes sur créances irrécouvrables des exercices antérieurs</t>
  </si>
  <si>
    <t>65510000</t>
  </si>
  <si>
    <t>Quote-part de bénéfice transféré</t>
  </si>
  <si>
    <t>65550000</t>
  </si>
  <si>
    <t>Quote-part de perte supportée</t>
  </si>
  <si>
    <t>65800000</t>
  </si>
  <si>
    <t>Charges diverses de gestion courante</t>
  </si>
  <si>
    <t>66100000</t>
  </si>
  <si>
    <t>Charges d'intérêts</t>
  </si>
  <si>
    <t>66110000</t>
  </si>
  <si>
    <t>Intérêts des emprunts et dettes</t>
  </si>
  <si>
    <t>66116000</t>
  </si>
  <si>
    <t>Intérêts des emprunts et dettes assimilées</t>
  </si>
  <si>
    <t>66117000</t>
  </si>
  <si>
    <t>Intérêts des dettes rattachées à des participations</t>
  </si>
  <si>
    <t>66150000</t>
  </si>
  <si>
    <t>Intérêts des comptes courants et des dépôts créditeurs</t>
  </si>
  <si>
    <t>66160000</t>
  </si>
  <si>
    <t>Interêts bancaires et sur opérations de financement</t>
  </si>
  <si>
    <t>66170000</t>
  </si>
  <si>
    <t>Intérêts des obligations cautionnées</t>
  </si>
  <si>
    <t>66181000</t>
  </si>
  <si>
    <t>Intérêts des dettes commerciales</t>
  </si>
  <si>
    <t>66188000</t>
  </si>
  <si>
    <t>Intérêts des dettes diverses</t>
  </si>
  <si>
    <t>66400000</t>
  </si>
  <si>
    <t>Pertes sur créances liées à des participations</t>
  </si>
  <si>
    <t>66600000</t>
  </si>
  <si>
    <t>Pertes de change</t>
  </si>
  <si>
    <t>66600001</t>
  </si>
  <si>
    <t>Perte écart de change (lettrable)</t>
  </si>
  <si>
    <t>66700000</t>
  </si>
  <si>
    <t>66800000</t>
  </si>
  <si>
    <t>Autre charges financières</t>
  </si>
  <si>
    <t>67100000</t>
  </si>
  <si>
    <t>Charges exceptionnelles sur opérations de gestion</t>
  </si>
  <si>
    <t>67110000</t>
  </si>
  <si>
    <t>Pénalités sur marchés (et dédits payés sur achats et ventes)</t>
  </si>
  <si>
    <t>67120000</t>
  </si>
  <si>
    <t>Pénalités, amendes fiscales et pénales</t>
  </si>
  <si>
    <t>67130000</t>
  </si>
  <si>
    <t>Dons, libéralités</t>
  </si>
  <si>
    <t>67140000</t>
  </si>
  <si>
    <t>Créances devenues irrécouvrables dans l'exercice</t>
  </si>
  <si>
    <t>67150000</t>
  </si>
  <si>
    <t>Subventions accordées</t>
  </si>
  <si>
    <t>67170000</t>
  </si>
  <si>
    <t>Rappel d'impôts (autres qu'impôts sur les bénéfices)</t>
  </si>
  <si>
    <t>67180000</t>
  </si>
  <si>
    <t>Autres charges exceptionnelles sur opérations de gestion</t>
  </si>
  <si>
    <t>67200000</t>
  </si>
  <si>
    <t>Charges sur exercices antérieurs</t>
  </si>
  <si>
    <t>67810000</t>
  </si>
  <si>
    <t>Malis provenant de clauses d'indexation</t>
  </si>
  <si>
    <t>67820000</t>
  </si>
  <si>
    <t>Lots</t>
  </si>
  <si>
    <t>67880000</t>
  </si>
  <si>
    <t>Charges exceptionnelles diverses</t>
  </si>
  <si>
    <t>68111000</t>
  </si>
  <si>
    <t>Dot. aux amort. des immobilisations incorporelles</t>
  </si>
  <si>
    <t>68120000</t>
  </si>
  <si>
    <t>Dot. aux amort. des charges d'exploitation à répartir</t>
  </si>
  <si>
    <t>68150000</t>
  </si>
  <si>
    <t>Dot. aux amort. pour risques et charges d'exploitation</t>
  </si>
  <si>
    <t>68680000</t>
  </si>
  <si>
    <t>Dot. aux amort. pour dépréc. des autres dotations</t>
  </si>
  <si>
    <t>68710000</t>
  </si>
  <si>
    <t>Dot. aux amort. exceptionnels des immobilisations</t>
  </si>
  <si>
    <t>68720000</t>
  </si>
  <si>
    <t>Dot. aux provisions règlementées (immobilisations)</t>
  </si>
  <si>
    <t>68725000</t>
  </si>
  <si>
    <t>Amortissements dérogatoires</t>
  </si>
  <si>
    <t>68730000</t>
  </si>
  <si>
    <t>Dot. aux provisions règlementées (stocks)</t>
  </si>
  <si>
    <t>68740000</t>
  </si>
  <si>
    <t>Dot. aux autres provisions règlementées</t>
  </si>
  <si>
    <t>68750000</t>
  </si>
  <si>
    <t>Dot. aux prov. pour risques et charges exceptionnels</t>
  </si>
  <si>
    <t>68760000</t>
  </si>
  <si>
    <t>Dot. aux prov. pour dépréciations exceptionnelles</t>
  </si>
  <si>
    <t>69100000</t>
  </si>
  <si>
    <t>Participation des salariés aux résultats de l'entreprise</t>
  </si>
  <si>
    <t>69510000</t>
  </si>
  <si>
    <t>Impôts dus en france</t>
  </si>
  <si>
    <t>69520000</t>
  </si>
  <si>
    <t>Contribution additionnelle à l'impôt sur les bénéfices</t>
  </si>
  <si>
    <t>69540000</t>
  </si>
  <si>
    <t>Impôts dus à l'étranger</t>
  </si>
  <si>
    <t>69600000</t>
  </si>
  <si>
    <t>Supplément d'impôt sur les sociétés lié aux distributions</t>
  </si>
  <si>
    <t>69700000</t>
  </si>
  <si>
    <t>Imposition forfaitaire annuelle des sociétés</t>
  </si>
  <si>
    <t>69810000</t>
  </si>
  <si>
    <t>Intégration fiscale - Charges</t>
  </si>
  <si>
    <t>69890000</t>
  </si>
  <si>
    <t>Intégration fiscale - Produits</t>
  </si>
  <si>
    <t>69900000</t>
  </si>
  <si>
    <t>Produits-report en arrière des déficits</t>
  </si>
  <si>
    <t>70100000</t>
  </si>
  <si>
    <t>Ventes de produits finis</t>
  </si>
  <si>
    <t>70100100</t>
  </si>
  <si>
    <t>Ventes de produits finis TVA débits</t>
  </si>
  <si>
    <t>70100110</t>
  </si>
  <si>
    <t>Ventes de produits finis TVA débits taux normal</t>
  </si>
  <si>
    <t>70100200</t>
  </si>
  <si>
    <t>Ventes de produits finis TVA encaissements</t>
  </si>
  <si>
    <t>70100210</t>
  </si>
  <si>
    <t>Ventes de produits finis TVA enc. taux normal</t>
  </si>
  <si>
    <t>70100220</t>
  </si>
  <si>
    <t>Ventes de produits finis TVA enc.  taux réduit</t>
  </si>
  <si>
    <t>70101000</t>
  </si>
  <si>
    <t>Ventes de produits finis exportés</t>
  </si>
  <si>
    <t>70102000</t>
  </si>
  <si>
    <t>Ventes de produits finis expéditions intracomm. non taxées</t>
  </si>
  <si>
    <t>70102100</t>
  </si>
  <si>
    <t>Ventes de produits finis expéditions intracomm. taxées</t>
  </si>
  <si>
    <t>70103000</t>
  </si>
  <si>
    <t>Ventes de produits finis dans les Dom Tom</t>
  </si>
  <si>
    <t>70104000</t>
  </si>
  <si>
    <t>Ventes de produits finis exonérés</t>
  </si>
  <si>
    <t>70105000</t>
  </si>
  <si>
    <t>Ventes de produits finis soumis à TPF</t>
  </si>
  <si>
    <t>70200000</t>
  </si>
  <si>
    <t>Ventes de produits intermédiaires</t>
  </si>
  <si>
    <t>70300000</t>
  </si>
  <si>
    <t>Ventes de produits résiduels</t>
  </si>
  <si>
    <t>70400000</t>
  </si>
  <si>
    <t>Travaux</t>
  </si>
  <si>
    <t>70500000</t>
  </si>
  <si>
    <t>Etudes</t>
  </si>
  <si>
    <t>70600000</t>
  </si>
  <si>
    <t>Prestations de services</t>
  </si>
  <si>
    <t>70600110</t>
  </si>
  <si>
    <t>Prestations de services TVA débits taux normal</t>
  </si>
  <si>
    <t>70600120</t>
  </si>
  <si>
    <t>Prestations de services TVA débits taux réduit</t>
  </si>
  <si>
    <t>70600200</t>
  </si>
  <si>
    <t>Prestations de services TVA encaissements</t>
  </si>
  <si>
    <t>70600210</t>
  </si>
  <si>
    <t>Prestations de services TVA enc. taux normal</t>
  </si>
  <si>
    <t>70600220</t>
  </si>
  <si>
    <t>Prestations de services TVA enc. taux réduit</t>
  </si>
  <si>
    <t>70601000</t>
  </si>
  <si>
    <t>Ventes de prestations exportées</t>
  </si>
  <si>
    <t>70602000</t>
  </si>
  <si>
    <t>Ventes de prestations intracommunautaires</t>
  </si>
  <si>
    <t>70604000</t>
  </si>
  <si>
    <t>Ventes de prestations exonérées</t>
  </si>
  <si>
    <t>70605000</t>
  </si>
  <si>
    <t>Ventes de prestations soumises à TPF</t>
  </si>
  <si>
    <t>70632000</t>
  </si>
  <si>
    <t>Prestations de transport sur ventes exportées</t>
  </si>
  <si>
    <t>70633000</t>
  </si>
  <si>
    <t>Prestation de transport sur ventes exonérées de TVA</t>
  </si>
  <si>
    <t>70633400</t>
  </si>
  <si>
    <t>Prestations de transport sur ventes intracommunautaires</t>
  </si>
  <si>
    <t>70700000</t>
  </si>
  <si>
    <t>70700100</t>
  </si>
  <si>
    <t>Ventes de marchandises TVA débits taux normal</t>
  </si>
  <si>
    <t>70700110</t>
  </si>
  <si>
    <t>Ventes de marchandises TVA débits taux réduit</t>
  </si>
  <si>
    <t>70701000</t>
  </si>
  <si>
    <t>Ventes de marchandises exportées</t>
  </si>
  <si>
    <t>70702000</t>
  </si>
  <si>
    <t>Ventes de marchandises expéditions intracomm. non taxées</t>
  </si>
  <si>
    <t>70702100</t>
  </si>
  <si>
    <t>Ventes de marchandises expéditions intracomm. taxées</t>
  </si>
  <si>
    <t>70703000</t>
  </si>
  <si>
    <t>Ventes de marchandises dans les Dom Tom</t>
  </si>
  <si>
    <t>70704000</t>
  </si>
  <si>
    <t>Ventes de marchandises exonérées</t>
  </si>
  <si>
    <t>70705000</t>
  </si>
  <si>
    <t>Ventes de marchandises soumises à TPF</t>
  </si>
  <si>
    <t>70710000</t>
  </si>
  <si>
    <t>70720000</t>
  </si>
  <si>
    <t>Vente d'engrais et de terreau</t>
  </si>
  <si>
    <t>70750000</t>
  </si>
  <si>
    <t>Vente de plantes</t>
  </si>
  <si>
    <t>70810000</t>
  </si>
  <si>
    <t>Produits des services exploités dans l'intérêt du personnel</t>
  </si>
  <si>
    <t>70821000</t>
  </si>
  <si>
    <t>Commissions et courtage</t>
  </si>
  <si>
    <t>70822000</t>
  </si>
  <si>
    <t>Commissions et courtage Export</t>
  </si>
  <si>
    <t>70823000</t>
  </si>
  <si>
    <t>Prestations et courtage exonérés de TVA</t>
  </si>
  <si>
    <t>70840000</t>
  </si>
  <si>
    <t>Mise à disposition de personnel facturée</t>
  </si>
  <si>
    <t>70850000</t>
  </si>
  <si>
    <t>Ports et frais accessoires facturés</t>
  </si>
  <si>
    <t>70860000</t>
  </si>
  <si>
    <t>Bonis sur reprises d'emballages consignés</t>
  </si>
  <si>
    <t>70870000</t>
  </si>
  <si>
    <t>Bonifications obtenues des clients et primes sur ventes</t>
  </si>
  <si>
    <t>70880000</t>
  </si>
  <si>
    <t>Autres produits d'activités annexes</t>
  </si>
  <si>
    <t>70910000</t>
  </si>
  <si>
    <t>Ristournes sur ventes de produits finis</t>
  </si>
  <si>
    <t>70920000</t>
  </si>
  <si>
    <t>Ristournes sur ventes de produits intermédiaires</t>
  </si>
  <si>
    <t>70940000</t>
  </si>
  <si>
    <t>Ristournes sur travaux</t>
  </si>
  <si>
    <t>70950000</t>
  </si>
  <si>
    <t>Ristournes sur études</t>
  </si>
  <si>
    <t>70960000</t>
  </si>
  <si>
    <t>Ristournes sur prestations de services</t>
  </si>
  <si>
    <t>70970000</t>
  </si>
  <si>
    <t>Ristournes sur ventes de marchandises</t>
  </si>
  <si>
    <t>70980000</t>
  </si>
  <si>
    <t>Ristournes sur produits des activités annexes</t>
  </si>
  <si>
    <t>71330000</t>
  </si>
  <si>
    <t>Variation des en-cours de production de biens</t>
  </si>
  <si>
    <t>71331000</t>
  </si>
  <si>
    <t>Produits en cours</t>
  </si>
  <si>
    <t>71335000</t>
  </si>
  <si>
    <t>Travaux en cours</t>
  </si>
  <si>
    <t>71340000</t>
  </si>
  <si>
    <t>Variation des en-cours de production de services</t>
  </si>
  <si>
    <t>71341000</t>
  </si>
  <si>
    <t>Etudes en cours</t>
  </si>
  <si>
    <t>71345000</t>
  </si>
  <si>
    <t>Prestations de services en cours</t>
  </si>
  <si>
    <t>71350000</t>
  </si>
  <si>
    <t>Variation des stocks de produits</t>
  </si>
  <si>
    <t>71351000</t>
  </si>
  <si>
    <t>Produits intermédiaires</t>
  </si>
  <si>
    <t>71355000</t>
  </si>
  <si>
    <t>Produits finis</t>
  </si>
  <si>
    <t>71358000</t>
  </si>
  <si>
    <t>Produits résiduels</t>
  </si>
  <si>
    <t>72100000</t>
  </si>
  <si>
    <t>Immobilisations incorporelles</t>
  </si>
  <si>
    <t>72200000</t>
  </si>
  <si>
    <t>Immobilisations corporelles</t>
  </si>
  <si>
    <t>73100000</t>
  </si>
  <si>
    <t>Produits nets partiels sur opérations en cours</t>
  </si>
  <si>
    <t>73900000</t>
  </si>
  <si>
    <t>Produits nets partiels sur opérations terminées</t>
  </si>
  <si>
    <t>74000000</t>
  </si>
  <si>
    <t>75110000</t>
  </si>
  <si>
    <t>75160000</t>
  </si>
  <si>
    <t>75180000</t>
  </si>
  <si>
    <t>Autres droits et valeurs similaires</t>
  </si>
  <si>
    <t>75200000</t>
  </si>
  <si>
    <t>Revenus des immeubles non affectés aux activités professionnelles</t>
  </si>
  <si>
    <t>75300000</t>
  </si>
  <si>
    <t>Jetons de présence et rémunérations d'administrateurs, gérants</t>
  </si>
  <si>
    <t>75400000</t>
  </si>
  <si>
    <t>Ristournes perçues des coopératives</t>
  </si>
  <si>
    <t>75510000</t>
  </si>
  <si>
    <t>Quote-part de perte transférée</t>
  </si>
  <si>
    <t>75550000</t>
  </si>
  <si>
    <t>Quote-part de bénéfice attribué</t>
  </si>
  <si>
    <t>75800000</t>
  </si>
  <si>
    <t>Produits divers de gestion courante</t>
  </si>
  <si>
    <t>76100000</t>
  </si>
  <si>
    <t>Produits de participation</t>
  </si>
  <si>
    <t>76110000</t>
  </si>
  <si>
    <t>Revenus des titres de participation</t>
  </si>
  <si>
    <t>76160000</t>
  </si>
  <si>
    <t>Revenus sur autre formes de participation</t>
  </si>
  <si>
    <t>76170000</t>
  </si>
  <si>
    <t>Revenus des créances rattachées à des participations</t>
  </si>
  <si>
    <t>76210000</t>
  </si>
  <si>
    <t>Revenus des titres immobilisés</t>
  </si>
  <si>
    <t>76240000</t>
  </si>
  <si>
    <t>Revenus de prêts</t>
  </si>
  <si>
    <t>76270000</t>
  </si>
  <si>
    <t>Revenus des créances immobilisées</t>
  </si>
  <si>
    <t>76310000</t>
  </si>
  <si>
    <t>Revenus des créances commerciales</t>
  </si>
  <si>
    <t>76380000</t>
  </si>
  <si>
    <t>Revenues des créances diverses</t>
  </si>
  <si>
    <t>76400000</t>
  </si>
  <si>
    <t>Revenus de valeurs mobilières de placement</t>
  </si>
  <si>
    <t>76500000</t>
  </si>
  <si>
    <t>Escomptes obtenus</t>
  </si>
  <si>
    <t>76600000</t>
  </si>
  <si>
    <t>Gains de change</t>
  </si>
  <si>
    <t>76700000</t>
  </si>
  <si>
    <t>Produits nets sur cessions des valeurs mobilières de placement</t>
  </si>
  <si>
    <t>76800000</t>
  </si>
  <si>
    <t>Autres produits financiers</t>
  </si>
  <si>
    <t>76880000</t>
  </si>
  <si>
    <t>Produits d'arrondis de conversion euro</t>
  </si>
  <si>
    <t>77100000</t>
  </si>
  <si>
    <t>Produits exceptionnels sur opérations de gestion</t>
  </si>
  <si>
    <t>77110000</t>
  </si>
  <si>
    <t>Dédits et pénalités perçus sur achats et sur ventes</t>
  </si>
  <si>
    <t>77130000</t>
  </si>
  <si>
    <t>Libéralités perçues</t>
  </si>
  <si>
    <t>77140000</t>
  </si>
  <si>
    <t>Rentrées sur créances amorties</t>
  </si>
  <si>
    <t>77150000</t>
  </si>
  <si>
    <t>Subventions d'équilibre</t>
  </si>
  <si>
    <t>77170000</t>
  </si>
  <si>
    <t>Dégrèvement d'impôts (autres qu'impôts sur les bénéfices)</t>
  </si>
  <si>
    <t>77180000</t>
  </si>
  <si>
    <t>Autres produits exceptionnels sur opération de gestion</t>
  </si>
  <si>
    <t>77200000</t>
  </si>
  <si>
    <t>Produits sur exercices antérieurs</t>
  </si>
  <si>
    <t>77500000</t>
  </si>
  <si>
    <t>Produits des cessions d'éléments d'actif</t>
  </si>
  <si>
    <t>77510000</t>
  </si>
  <si>
    <t>Produits des cessions d'immobilisations incorporelles</t>
  </si>
  <si>
    <t>77520000</t>
  </si>
  <si>
    <t>Produits des cessions d'immobilisations corporelles</t>
  </si>
  <si>
    <t>77560000</t>
  </si>
  <si>
    <t>77580000</t>
  </si>
  <si>
    <t>Produits des cessions autres éléments d'actif</t>
  </si>
  <si>
    <t>77700000</t>
  </si>
  <si>
    <t>Quote-part des subventions d'investissement virée au résultat de l'exercice</t>
  </si>
  <si>
    <t>77810000</t>
  </si>
  <si>
    <t>Bonis provenant de clauses d'indexation</t>
  </si>
  <si>
    <t>77820000</t>
  </si>
  <si>
    <t>77830000</t>
  </si>
  <si>
    <t>Bonis provenant du rachat par l'entreprise d'actions et obligations émises par elle-même</t>
  </si>
  <si>
    <t>77880000</t>
  </si>
  <si>
    <t>Produits exceptionnels divers</t>
  </si>
  <si>
    <t>78110000</t>
  </si>
  <si>
    <t>Reprises sur amort. des immo. incorporelles et corporelles</t>
  </si>
  <si>
    <t>78111000</t>
  </si>
  <si>
    <t>Reprises sur amort. immobilisations incorporelles</t>
  </si>
  <si>
    <t>78112000</t>
  </si>
  <si>
    <t>Reprises sur amort. immobilisations corporelles</t>
  </si>
  <si>
    <t>78150000</t>
  </si>
  <si>
    <t>Reprises sur prov. pour risques et charges d'exploitation</t>
  </si>
  <si>
    <t>78160000</t>
  </si>
  <si>
    <t>Reprises sur prov. pour dépréc. des immo. incorporelles et corporelles</t>
  </si>
  <si>
    <t>78161000</t>
  </si>
  <si>
    <t>Reprises sur prov. pour dépréc. immobilisations incorporelles</t>
  </si>
  <si>
    <t>78162000</t>
  </si>
  <si>
    <t>Reprises sur prov. pour dépréc. immobilisations corporelles</t>
  </si>
  <si>
    <t>78720000</t>
  </si>
  <si>
    <t>Reprises sur provisions règlementées (immobilisations)</t>
  </si>
  <si>
    <t>78727000</t>
  </si>
  <si>
    <t>Plus-values réinvesties</t>
  </si>
  <si>
    <t>78730000</t>
  </si>
  <si>
    <t>Reprises sur provisions règlementées (stocks)</t>
  </si>
  <si>
    <t>78740000</t>
  </si>
  <si>
    <t>Reprises sur autres provisions règlementées</t>
  </si>
  <si>
    <t>78760000</t>
  </si>
  <si>
    <t>Reprises sur prov. pour dépréciations exceptionnelles</t>
  </si>
  <si>
    <t>6*,7*</t>
  </si>
  <si>
    <t>Critères de sélection</t>
  </si>
  <si>
    <t>Découvrez Sage Business Reporting</t>
  </si>
  <si>
    <t>NB</t>
  </si>
  <si>
    <t>Pour bénéficier des nouvelles familles de rubriques sur l'ANC2025 (familles BILAN2025 et RESULTAT2025), assurez vous d'avoir lancer sur Sage 1000 le patch concernant la mise à jour des rubriques de comptes</t>
  </si>
  <si>
    <t>}:R=F,S=19,V={6}:R=G,S=3,V={7}:R=H,S=23,V={8}:R=I,S=24,V={9}:R=J,S=4,V={10}:\";$I25;$N$4;$N$5;$O$6;$N$7;$O$8;$N$6;$N$9;$N$12;$O$12;$H25)": 120,_x000D_
    "=RIK_AC(\"INF06__;INF13@E=1,S=14,G=0,T=0,P=0,C=*{0}:@R=A,S=16,V={1}:R=B,S=1,V={2}:R=C,S=21,V={3}:R=D,S=18,V={4}:R=E,S=22,V={5}:R=F,S=19,V={6}:R=G,S=3,V={7}:R=H,S=23,V={8}:R=I,S=24,V={9}:R=J,S=4,V={10}:\";$F41;$N$4;$N$5;$O$6;$N$7;$O$8;$N$6;$N$9;$N$13;$O$13;$E41)": 121,_x000D_
    "=RIK_AC(\"INF06__;INF13@E=1,S=14,G=0,T=0,P=0,C=*{0}:@R=A,S=16,V={1}:R=B,S=1,V={2}:R=C,S=21,V={3}:R=D,S=18,V={4}:R=E,S=22,V={5}:R=F,S=19,V={6}:R=G,S=3,V={7}:R=H,S=23,V={8}:R=I,S=24,V={9}:R=J,S=4,V={10}:\";$I26;$N$4;$N$5;$O$6;$N$7;$O$8;$N$6;$N$9;$N$12;$O$12;$H26)": 122,_x000D_
    "=RIK_AC(\"INF06__;INF13@E=1,S=14,G=0,T=0,P=0,C=*{0}:@R=A,S=16,V={1}:R=B,S=1,V={2}:R=C,S=21,V={3}:R=D,S=18,V={4}:R=E,S=22,V={5}:R=F,S=19,V={6}:R=G,S=3,V={7}:R=H,S=23,V={8}:R=I,S=24,V={9}:R=J,S=4,V={10}:\";$D30;$N$4;$N$5;$O$6;$N$7;$O$8;$N$6;$N$9;$N$13;$O$13;$C30)": 123,_x000D_
    "=RIK_AC(\"INF06__;INF13@E=1,S=14,G=0,T=0,P=0,C=*{0}:@R=A,S=16,V={1}:R=B,S=1,V={2}:R=C,S=21,V={3}:R=D,S=18,V={4}:R=E,S=22,V={5}:R=F,S=19,V={6}:R=G,S=3,V={7}:R=H,S=23,V={8}:R=I,S=24,V={9}:R=J,S=4,V={10}:\";$D44;$N$4;$N$5;$O$6;$N$7;$O$8;$N$6;$N$9;$N$12;$O$12;$G44)": 124,_x000D_
    "=RIK_AC(\"INF06__;INF13@E=1,S=14,G=0,T=0,P=0,C=*{0}:@R=A,S=16,V={1}:R=B,S=1,V={2}:R=C,S=21,V={3}:R=D,S=18,V={4}:R=E,S=22,V={5}:R=F,S=19,V={6}:R=G,S=3,V={7}:R=H,S=23,V={8}:R=I,S=24,V={9}:R=J,S=4,V={10}:\";$F43;$N$4;$N$5;$O$6;$N$7;$O$8;$N$6;$N$9;$N$13;$O$13;$E43)": 125,_x000D_
    "=RIK_AC(\"INF06__;INF13@E=1,S=14,G=0,T=0,P=0,C=*{0}:@R=A,S=16,V={1}:R=B,S=1,V={2}:R=C,S=21,V={3}:R=D,S=18,V={4}:R=E,S=22,V={5}:R=F,S=19,V={6}:R=G,S=3,V={7}:R=H,S=23,V={8}:R=I,S=24,V={9}:R=J,S=4,V={10}:\";$D45;$N$4;$N$5;$O$6;$N$7;$O$8;$N$6;$N$9;$N$12;$O$12;$G45)": 126,_x000D_
    "=RIK_AC(\"INF06__;INF13@E=1,S=14,G=0,T=0,P=0,C=*{0}:@R=A,S=16,V={1}:R=B,S=1,V={2}:R=C,S=21,V={3}:R=D,S=18,V={4}:R=E,S=22,V={5}:R=F,S=19,V={6}:R=G,S=3,V={7}:R=H,S=23,V={8}:R=I,S=24,V={9}:R=J,S=4,V={10}:\";$D32;$N$4;$N$5;$O$6;$N$7;$O$8;$N$6;$N$9;$N$13;$O$13;$C32)": 127,_x000D_
    "=RIK_AC(\"INF06__;INF13@E=1,S=14,G=0,T=0,P=0,C=*{0}:@R=A,S=16,V={1}:R=B,S=1,V={2}:R=C,S=21,V={3}:R=D,S=18,V={4}:R=E,S=22,V={5}:R=F,S=19,V={6}:R=G,S=3,V={7}:R=H,S=23,V={8}:R=I,S=24,V={9}:R=J,S=4,V={10}:\";$D46;$N$4;$N$5;$O$6;$N$7;$O$8;$N$6;$N$9;$N$12;$O$12;$G46)": 128,_x000D_
    "=RIK_AC(\"INF06__;INF13@E=1,S=14,G=0,T=0,P=0,C=*{0}:@R=A,S=16,V={1}:R=B,S=1,V={2}:R=C,S=21,V={3}:R=D,S=18,V={4}:R=E,S=22,V={5}:R=F,S=19,V={6}:R=G,S=3,V={7}:R=H,S=23,V={8}:R=I,S=24,V={9}:R=J,S=4,V={10}:\";$I34;$N$4;$N$5;$O$6;$N$7;$O$8;$N$6;$N$9;$N$13;$O$13;$H34)": 129,_x000D_
    "=RIK_AC(\"INF06__;INF13@E=1,S=14,G=0,T=0,P=0,C=*{0}:@R=A,S=16,V={1}:R=B,S=1,V={2}:R=C,S=21,V={3}:R=D,S=18,V={4}:R=E,S=22,V={5}:R=F,S=19,V={6}:R=G,S=3,V={7}:R=H,S=23,V={8}:R=I,S=24,V={9}:R=J,S=4,V={10}:\";$D33;$N$4;$N$5;$O$6;$N$7;$O$8;$N$6;$N$9;$N$13;$O$13;$C33)": 130,_x000D_
    "=RIK_AC(\"INF06__;INF13@E=1,S=14,G=0,T=0,P=0,C=*{0}:@R=A,S=16,V={1}:R=B,S=1,V={2}:R=C,S=21,V={3}:R=D,S=18,V={4}:R=E,S=22,V={5}:R=F,S=19,V={6}:R=G,S=3,V={7}:R=H,S=23,V={8}:R=I,S=24,V={9}:R=J,S=4,V={10}:\";$I35;$N$4;$N$5;$O$6;$N$7;$O$8;$N$6;$N$9;$N$13;$O$13;$H35)": 131,_x000D_
    "=RIK_AC(\"INF06__;INF13@E=1,S=14,G=0,T=0,P=0,C=*{0}:@R=A,S=16,V={1}:R=B,S=1,V={2}:R=C,S=21,V={3}:R=D,S=18,V={4}:R=E,S=22,V={5}:R=F,S=19,V={6}:R=G,S=3,V={7}:R=H,S=23,V={8}:R=I,S=24,V={9}:R=J,S=4,V={10}:\";$D34;$N$4;$N$5;$O$6;$N$7;$O$8;$N$6;$N$9;$N$13;$O$13;$C34)": 132,_x000D_
    "=RIK_AC(\"INF06__;INF13@E=1,S=14,G=0,T=0,P=0,C=*{0}:@R=A,S=16,V={1}:R=B,S=1,V={2}:R=C,S=21,V={3}:R=D,S=18,V={4}:R=E,S=22,V={5}:R=F,S=19,V={6}:R=G,S=3,V={7}:R=H,S=23,V={8}:R=I,S=24,V={9}:R=J,S=4,V={10}:\";$F49;$N$4;$N$5;$O$6;$N$7;$O$8;$N$6;$N$9;$N$13;$O$13;$E49)": 133,_x000D_
    "=RIK_AC(\"INF06__;INF13@E=1,S=14,G=0,T=0,P=0,C=*{0}:@R=A,S=16,V={1}:R=B,S=1,V={2}:R=C,S=21,V={3}:R=D,S=18,V={4}:R=E,S=22,V={5}:R=F,S=19,V={6}:R=G,S=3,V={7}:R=H,S=23,V={8}:R=I,S=24,V={9}:R=J,S=4,V={10}:\";$I37;$N$4;$N$5;$O$6;$N$7;$O$8;$N$6;$N$9;$N$13;$O$13;$H37)": 134,_x000D_
    "=RIK_AC(\"INF06__;INF13@E=1,S=14,G=0,T=0,P=0,C=*{0}:@R=A,S=16,V={1}:R=B,S=1,V={2}:R=C,S=21,V={3}:R=D,S=18,V={4}:R=E,S=22,V={5}:R=F,S=19,V={6}:R=G,S=3,V={7}:R=H,S=23,V={8}:R=I,S=24,V={9}:R=J,S=4,V={10}:\";$I31;$N$4;$N$5;$O$6;$N$7;$O$8;$N$6;$N$9;$N$12;$O$12;$H31)": 135,_x000D_
    "=RIK_AC(\"INF06__;INF13@E=1,S=14,G=0,T=0,P=0,C=*{0}:@R=A,S=16,V={1}:R=B,S=1,V={2}:R=C,S=21,V={3}:R=D,S=18,V={4}:R=E,S=22,V={5}:R=F,S=19,V={6}:R=G,S=3,V={7}:R=H,S=23,V={8}:R=I,S=24,V={9}:R=J,S=4,V={10}:\";$F24;$N$4;$N$5;$O$6;$N$7;$O$8;$N$6;$N$9;$N$13;$O$13;$E24)": 136,_x000D_
    "=RIK_AC(\"INF06__;INF13@E=1,S=14,G=0,T=0,P=0,C=*{0}:@R=A,S=16,V={1}:R=B,S=1,V={2}:R=C,S=21,V={3}:R=D,S=18,V={4}:R=E,S=22,V={5}:R=F,S=19,V={6}:R=G,S=3,V={7}:R=H,S=23,V={8}:R=I,S=24,V={9}:R=J,S=4,V={10}:\";$I32;$N$4;$N$5;$O$6;$N$7;$O$8;$N$6;$N$9;$N$12;$O$12;$H32)": 137,_x000D_
    "=RIK_AC(\"INF06__;INF13@E=1,S=14,G=0,T=0,P=0,C=*{0}:@R=A,S=16,V={1}:R=B,S=1,V={2}:R=C,S=21,V={3}:R=D,S=18,V={4}:R=E,S=22,V={5}:R=F,S=19,V={6}:R=G,S=3,V={7}:R=H,S=23,V={8}:R=I,S=24,V={9}:R=J,S=4,V={10}:\";$D21;$N$4;$N$5;$O$6;$N$7;$O$8;$N$6;$N$9;$N$12;$O$12;$G21)": 138,_x000D_
    "=RIK_AC(\"INF06__;INF13@E=1,S=14,G=0,T=0,P=0,C=*{0}:@R=A,S=16,V={1}:R=B,S=1,V={2}:R=C,S=21,V={3}:R=D,S=18,V={4}:R=E,S=22,V={5}:R=F,S=19,V={6}:R=G,S=3,V={7}:R=H,S=23,V={8}:R=I,S=24,V={9}:R=J,S=4,V={10}:\";$I39;$N$4;$N$5;$O$6;$N$7;$O$8;$N$6;$N$9;$N$13;$O$13;$H39)": 139,_x000D_
    "=RIK_AC(\"INF06__;INF13@E=1,S=14,G=0,T=0,P=0,C=*{0}:@R=A,S=16,V={1}:R=B,S=1,V={2}:R=C,S=21,V={3}:R=D,S=18,V={4}:R=E,S=22,V={5}:R=F,S=19,V={6}:R=G,S=3,V={7}:R=H,S=23,V={8}:R=I,S=24,V={9}:R=J,S=4,V={10}:\";$D35;$N$4;$N$5;$O$6;$N$7;$O$8;$N$6;$N$9;$N$12;$O$12;$G35)": 140,_x000D_
    "=RIK_AC(\"INF06__;INF13@E=1,S=14,G=0,T=0,P=0,C=*{0}:@R=A,S=16,V={1}:R=B,S=1,V={2}:R=C,S=21,V={3}:R=D,S=18,V={4}:R=E,S=22,V={5}:R=F,S=19,V={6}:R=G,S=3,V={7}:R=H,S=23,V={8}:R=I,S=24,V={9}:R=J,S=4,V={10}:\";$D36;$N$4;$N$5;$O$6;$N$7;$O$8;$N$6;$N$9;$N$12;$O$12;$G36)": 141,_x000D_
    "=RIK_AC(\"INF06__;INF13@E=1,S=14,G=0,T=0,P=0,C=*{0}:@R=A,S=16,V={1}:R=B,S=1,V={2}:R=C,S=21,V={3}:R=D,S=18,V={4}:R=E,S=22,V={5}:R=F,S=19,V={6}:R=G,S=3,V={7}:R=H,S=23,V={8}:R=I,S=24,V={9}:R=J,S=4,V={10}:\";$D34;$N$4;$N$5;$O$6;$N$7;$O$8;$N$6;$N$9;$N$12;$O$12;$G34)": 142,_x000D_
    "=RIK_AC(\"INF06__;INF13@E=1,S=14,G=0,T=0,P=0,C=*{0}:@R=A,S=16,V={1}:R=B,S=1,V={2}:R=C,S=21,V={3}:R=D,S=18,V={4}:R=E,S=22,V={5}:R=F,S=19,V={6}:R=G,S=3,V={7}:R=H,S=23,V={8}:R=I,S=24,V={9}:R=J,S=4,V={10}:\";$D37;$N$4;$N$5;$O$6;$N$7;$O$8;$N$6;$N$9;$N$12;$O$12;$G37)": 143,_x000D_
    "=RIK_AC(\"INF06__;INF13@E=1,S=14,G=0,T=0,P=0,C=*{0}:@R=A,S=16,V={1}:R=B,S=1,V={2}:R=C,S=21,V={3}:R=D,S=18,V={4}:R=E,S=22,V={5}:R=F,S=19,V={6}:R=G,S=3,V={7}:R=H,S=23,V={8}:R=I,S=24,V={9}:R=J,S=4,V={10}:\";$D25;$N$4;$N$5;$O$6;$N$7;$O$8;$N$6;$N$9;$N$12;$O$12;$G25)": 144,_x000D_
    "=RIK_AC(\"INF06__;INF13@E=1,S=14,G=0,T=0,P=0,C=*{0}:@R=A,S=16,V={1}:R=B,S=1,V={2}:R=C,S=21,V={3}:R=D,S=18,V={4}:R=E,S=22,V={5}:R=F,S=19,V={6}:R=G,S=3,V={7}:R=H,S=23,V={8}:R=I,S=24,V={9}:R=J,S=4,V={10}:\";$D38;$N$4;$N$5;$O$6;$N$7;$O$8;$N$6;$N$9;$N$12;$O$12;$G38)": 145_x000D_
  },_x000D_
  "ItemPool": {_x000D_
    "Items": {_x000D_
      "1": {_x000D_
        "$type": "Inside.Core.Formula.Definition.DefinitionAC, Inside.Core.Formula",_x000D_
        "ID": 1,_x000D_
        "Results": [_x000D_
          [_x000D_
            -8000.0_x000D_
          ]_x000D_
        ],_x000D_
        "Statistics": {_x000D_
          "CreationDate": "2026-06-02T11:40:30.9641159+02:00",_x000D_
          "LastRefreshDate": "2026-06-02T11:52:52.9815424+02:00",_x000D_
          "TotalRefreshCount": 20,_x000D_
          "CustomInfo": {}_x000D_
        }_x000D_
      },_x000D_
      "2": {_x000D_
        "$type": "Inside.Core.Formula.Definition.DefinitionAC, Inside.Core.Formula",_x000D_
        "ID": 2,_x000D_
        "Results": [_x000D_
          [_x000D_
            -6000.0_x000D_
          ]_x000D_
        ],_x000D_
        "Statistics": {_x000D_
          "CreationDate": "2026-06-02T11:40:30.9641159+02:00",_x000D_
          "LastRefreshDate": "2026-06-02T11:52:52.983549+02:00",_x000D_
          "TotalRefreshCount": 20,_x000D_
          "CustomInfo": {}_x000D_
        }_x000D_
      },_x000D_
      "3": {_x000D_
        "$type": "Inside.Core.Formula.Definition.DefinitionAC, Inside.Core.Formula",_x000D_
        "ID": 3,_x000D_
        "Results": [_x000D_
          [_x000D_
            2000.0_x000D_
          ]_x000D_
        ],_x000D_
        "Statistics": {_x000D_
          "CreationDate": "2026-06-02T11:40:30.9641159+02:00",_x000D_
          "LastRefreshDate": "2026-06-02T11:52:52.9915817+02:00",_x000D_
          "TotalRefreshCount": 20,_x000D_
          "CustomInfo": {}_x000D_
        }_x000D_
      },_x000D_
      "4": {_x000D_
        "$type": "Inside.Core.Formula.Definition.DefinitionAC, Inside.Core.Formula",_x000D_
        "ID": 4,_x000D_
        "Results": [_x000D_
          [_x000D_
            0.0_x000D_
          ]_x000D_
        ],_x000D_
        "Statistics": {_x000D_
          "CreationDate": "2026-06-02T11:40:30.9641159+02:00",_x000D_
          "LastRefreshDate": "2026-06-02T11:52:53.2187388+02:00",_x000D_
          "TotalRefreshCount": 16,_x000D_
          "CustomInfo": {}_x000D_
        }_x000D_
      },_x000D_
      "5": {_x000D_
        "$type": "Inside.Core.Formula.Definition.DefinitionAC, Inside.Core.Formula",_x000D_
        "ID": 5,_x000D_
        "Results": [_x000D_
          [_x000D_
            0.0_x000D_
          ]_x000D_
        ],_x000D_
        "Statistics": {_x000D_
          "CreationDate": "2026-06-02T11:40:30.9641159+02:00",_x000D_
          "LastRefreshDate": "2026-06-02T11:52:53.2824174+02:00",_x000D_
          "TotalRefreshCount": 15,_x000D_
          "CustomInfo": {}_x000D_
        }_x000D_
      },_x000D_
      "6": {_x000D_
        "$type": "Inside.Core.Formula.Definition.DefinitionAC, Inside.Core.Formula",_x000D_
        "ID": 6,_x000D_
        "Results": [_x000D_
          [_x000D_
            2000.0_x000D_
          ]_x000D_
        ],_x000D_
        "Statistics": {_x000D_
          "CreationDate": "2026-06-02T11:40:30.9641159+02:00",_x000D_
          "LastRefreshDate": "2026-06-02T11:52:52.9584724+02:00",_x000D_
          "TotalRefreshCount": 19,_x000D_
          "CustomInfo": {}_x000D_
        }_x000D_
      },_x000D_
      "7": {_x000D_
        "$type": "Inside.Core.Formula.Definition.DefinitionAC, Inside.Core.Formula",_x000D_
        "ID": 7,_x000D_
        "Results": [_x000D_
          [_x000D_
            0.0_x000D_
          ]_x000D_
        ],_x000D_
        "Statistics": {_x000D_
          "CreationDate": "2026-06-02T11:40:30.9641159+02:00",_x000D_
          "LastRefreshDate": "2026-06-02T11:52:53.3214882+02:00",_x000D_
          "TotalRefreshCount": 15,_x000D_
          "CustomInfo": {}_x000D_
        }_x000D_
      },_x000D_
      "8": {_x000D_
        "$type": "Inside.Core.Formula.Definition.DefinitionAC, Inside.Core.Formula",_x000D_
        "ID": 8,_x000D_
        "Results": [_x000D_
          [_x000D_
            2000.0_x000D_
          ]_x000D_
        ],_x000D_
        "Statistics": {_x000D_
          "CreationDate": "2026-06-02T11:40:30.9641159+02:00",_x000D_
          "LastRefreshDate": "2026-06-02T11:52:53.1934645+02:00",_x000D_
          "TotalRefreshCount": 19,_x000D_
          "CustomInfo": {}_x000D_
        }_x000D_
      },_x000D_
      "9": {_x000D_
        "$type": "Inside.Core.Formula.Definition.DefinitionAC, Inside.Core.Formula",_x000D_
        "ID": 9,_x000D_
        "Results": [_x000D_
          [_x000D_
            0.0_x000D_
          ]_x000D_
        ],_x000D_
        "Statistics": {_x000D_
          "CreationDate": "2026-06-02T11:40:30.9641159+02:00",_x000D_
          "LastRefreshDate": "2026-06-02T11:52:53.2227461+02:00",_x000D_
          "TotalRefreshCount": 16,_x000D_
          "CustomInfo": {}_x000D_
        }_x000D_
      },_x000D_
      "10": {_x000D_
        "$type": "Inside.Core.Formula.Definition.DefinitionAC, Inside.Core.Formula",_x000D_
        "ID": 10,_x000D_
        "Results": [_x000D_
          [_x000D_
            5000.0_x000D_
          ]_x000D_
        ],_x000D_
        "Statistics": {_x000D_
          "CreationDate": "2026-06-02T11:40:30.9641159+02:00",_x000D_
          "LastRefreshDate": "2026-06-02T11:52:53.2886177+02:00",_x000D_
          "TotalRefreshCount": 15,_x000D_
          "CustomInfo": {}_x000D_
        }_x000D_
      },_x000D_
      "11": {_x000D_
        "$type": "Inside.Core.Formula.Definition.DefinitionAC, Inside.Core.Formula",_x000D_
        "ID": 11,_x000D_
        "Results": [_x000D_
          [_x000D_
            0.0_x000D_
          ]_x000D_
        ],_x000D_
        "Statistics": {_x000D_
          "CreationDate": "2026-06-02T11:40:30.9641159+02:00",_x000D_
          "LastRefreshDate": "2026-06-02T11:52:53.3250049+02:00",_x000D_
          "TotalRefreshCount": 15,_x000D_
          "CustomInfo": {}_x000D_
        }_x000D_
      },_x000D_
      "12": {_x000D_
        "$type": "Inside.Core.Formula.Definition.DefinitionAC, Inside.Core.Formula",_x000D_
        "ID": 12,_x000D_
        "Results": [_x000D_
          [_x000D_
            32000.0_x000D_
          ]_x000D_
        ],_x000D_
        "Statistics": {_x000D_
          "CreationDate": "2026-06-02T11:40:30.9641159+02:00",_x000D_
          "LastRefreshDate": "2026-06-02T11:52:52.9935891+02:00",_x000D_
          "TotalRefreshCount": 19,_x000D_
          "CustomInfo": {}_x000D_
        }_x000D_
      },_x000D_
      "13": {_x000D_
        "$type": "Inside.Core.Formula.Definition.DefinitionAC, Inside.Core.Formula",_x000D_
        "ID": 13,_x000D_
        "Results": [_x000D_
          [_x000D_
            0.0_x000D_
          ]_x000D_
        ],_x000D_
        "Statistics": {_x000D_
          "CreationDate": "2026-06-02T11:40:30.9641159+02:00",_x000D_
          "LastRefreshDate": "2026-06-02T11:52:53.2906123+02:00",_x000D_
          "TotalRefreshCount": 15,_x000D_
          "CustomInfo": {}_x000D_
        }_x000D_
      },_x000D_
      "14": {_x000D_
        "$type": "Inside.Core.Formula.Definition.DefinitionAC, Inside.Core.Formula",_x000D_
        "ID": 14,_x000D_
        "Results": [_x000D_
          [_x000D_
            300.0_x000D_
          ]_x000D_
        ],_x000D_
        "Statistics": {_x000D_
          "CreationDate": "2026-06-02T11:40:30.9641159+02:00",_x000D_
          "LastRefreshDate": "2026-06-02T11:52:53.3260077+02:00",_x000D_
          "TotalRefreshCount": 15,_x000D_
          "CustomInfo": {}_x000D_
        }_x000D_
      },_x000D_
      "15": {_x000D_
        "$type": "Inside.Core.Formula.Definition.DefinitionAC, Inside.Core.Formula",_x000D_
        "ID": 15,_x000D_
        "Results": [_x000D_
          [_x000D_
            -3000.0_x000D_
          ]_x000D_
        ],_x000D_
        "Statistics": {_x000D_
          "CreationDate": "2026-06-02T11:40:30.9641159+02:00",_x000D_
          "LastRefreshDate": "2026-06-02T11:52:53.1045585+02:00",_x000D_
          "TotalRefreshCount": 19,_x000D_
          "CustomInfo": {}_x000D_
        }_x000D_
      },_x000D_
      "16": {_x000D_
        "$type": "Inside.Core.Formula.Definition.DefinitionAC, Inside.Core.Formula",_x000D_
        "ID": 16,_x000D_
        "Results": [_x000D_
          [_x000D_
            0.0_x000D_
          ]_x000D_
        ],_x000D_
        "Statistics": {_x000D_
          "CreationDate": "2026-06-02T11:40:30.9641159+02:00",_x000D_
          "LastRefreshDate": "2026-06-02T11:52:53.3325235+02:00",_x000D_
          "TotalRefreshCount": 15,_x000D_
          "CustomInfo": {}_x000D_
        }_x000D_
      },_x000D_
      "17": {_x000D_
        "$type": "Inside.Core.Formula.Definition.DefinitionAC, Inside.Core.Formula",_x000D_
        "ID": 17,_x000D_
        "Results": [_x000D_
          [_x000D_
            0.0_x000D_
          ]_x000D_
        ],_x000D_
        "Statistics": {_x000D_
          "CreationDate": "2026-06-02T11:40:30.9641159+02:00",_x000D_
          "LastRefreshDate": "2026-06-02T11:52:53.2377721+02:00",_x000D_
          "TotalRefreshCount": 15,_x000D_
          "CustomInfo": {}_x000D_
        }_x000D_
      },_x000D_
      "18": {_x000D_
        "$type": "Inside.Core.Formula.Definition.DefinitionAC, Inside.Core.Formula",_x000D_
        "ID": 18,_x000D_
        "Results": [_x000D_
          [_x000D_
            69306.83_x000D_
          ]_x000D_
        ],_x000D_
        "Statistics": {_x000D_
          "CreationDate": "2026-06-02T11:40:30.9641159+02:00",_x000D_
          "LastRefreshDate": "2026-06-02T11:52:53.335038+02:00",_x000D_
          "TotalRefreshCount": 15,_x000D_
          "CustomInfo": {}_x000D_
        }_x000D_
      },_x000D_
      "19": {_x000D_
        "$type": "Inside.Core.Formula.Definition.DefinitionAC, Inside.Core.Formula",_x000D_
        "ID": 19,_x000D_
        "Results": [_x000D_
          [_x000D_
            54600.0_x000D_
          ]_x000D_
        ],_x000D_
        "Statistics": {_x000D_
          "CreationDate": "2026-06-02T11:40:30.9641159+02:00",_x000D_
          "LastRefreshDate": "2026-06-02T11:52:53.1985064+02:00",_x000D_
          "TotalRefreshCount": 19,_x000D_
          "CustomInfo": {}_x000D_
        }_x000D_
      },_x000D_
      "20": {_x000D_
        "$type": "Inside.Core.Formula.Definition.DefinitionAC, Inside.Core.Formula",_x000D_
        "ID": 20,_x000D_
        "Results": [_x000D_
          [_x000D_
            2000.0_x000D_
          ]_x000D_
        ],_x000D_
        "Statistics": {_x000D_
          "CreationDate": "2026-06-02T11:40:30.9641159+02:00",_x000D_
          "LastRefreshDate": "2026-06-02T11:52:52.9293988+02:00",_x000D_
          "TotalRefreshCount": 18,_x000D_
          "CustomInfo": {}_x000D_
        }_x000D_
      },_x000D_
      "21": {_x000D_
        "$type": "Inside.Core.Formula.Definition.DefinitionAC, Inside.Core.Formula",_x000D_
        "ID": 21,_x000D_
        "Results": [_x000D_
          [_x000D_
            38247.73_x000D_
          ]_x000D_
        ],_x000D_
        "Statistics": {_x000D_
          "CreationDate": "2026-06-02T11:40:30.9641159+02:00",_x000D_
          "LastRefreshDate": "2026-06-02T11:52:53.3360433+02:00",_x000D_
          "TotalRefreshCount": 15,_x000D_
          "CustomInfo": {}_x000D_
        }_x000D_
      },_x000D_
      "22": {_x000D_
        "$type": "Inside.Core.Formula.Definition.DefinitionAC, Inside.Core.Formula",_x000D_
        "ID": 22,_x000D_
        "Results": [_x000D_
          [_x000D_
            -1000.0_x000D_
          ]_x000D_
        ],_x000D_
        "Statistics": {_x000D_
          "CreationDate": "2026-06-02T11:40:30.9641159+02:00",_x000D_
          "LastRefreshDate": "2026-06-02T11:52:53.0423829+02:00",_x000D_
          "TotalRefreshCount": 19,_x000D_
          "CustomInfo": {}_x000D_
        }_x000D_
      },_x000D_
      "23": {_x000D_
        "$type": "Inside.Core.Formula.Definition.DefinitionAC, Inside.Core.Formula",_x000D_
        "ID": 23,_x000D_
        "Results": [_x000D_
          [_x000D_
            1000.0_x000D_
          ]_x000D_
        ],_x000D_
        "Statistics": {_x000D_
          "CreationDate": "2026-06-02T11:40:30.9641159+02:00",_x000D_
          "LastRefreshDate": "2026-06-02T11:52:52.9313982+02:00",_x000D_
          "TotalRefreshCount": 18,_x000D_
          "CustomInfo": {}_x000D_
        }_x000D_
      },_x000D_
      "24": {_x000D_
        "$type": "Inside.Core.Formula.Definition.DefinitionAC, Inside.Core.Formula",_x000D_
        "ID": 24,_x000D_
        "Results": [_x000D_
          [_x000D_
            4000.0_x000D_
          ]_x000D_
        ],_x000D_
        "Statistics": {_x000D_
          "CreationDate": "2026-06-02T11:40:30.9641159+02:00",_x000D_
          "LastRefreshDate": "2026-06-02T11:52:52.9334019+02:00",_x000D_
          "TotalRefreshCount": 18,_x000D_
          "CustomInfo": {}_x000D_
        }_x000D_
      },_x000D_
      "25": {_x000D_
        "$type": "Inside.Core.Formula.Definition.DefinitionAC, Inside.Core.Formula",_x000D_
        "ID": 25,_x000D_
        "Results": [_x000D_
          [_x000D_
            0.0_x000D_
          ]_x000D_
        ],_x000D_
        "Statistics": {_x000D_
          "CreationDate": "2026-06-02T11:40:30.9641159+02:00",_x000D_
          "LastRefreshDate": "2026-06-02T11:52:53.0674921+02:00",_x000D_
          "TotalRefreshCount": 19,_x000D_
          "CustomInfo": {}_x000D_
        }_x000D_
      },_x000D_
      "26": {_x000D_
        "$type": "Inside.Core.Formula.Definition.DefinitionAC, Inside.Core.Formula",_x000D_
        "ID": 26,_x000D_
        "Results": [_x000D_
          [_x000D_
            0.0_x000D_
          ]_x000D_
        ],_x000D_
        "Statistics": {_x000D_
          "CreationDate": "2026-06-02T11:40:30.9641159+02:00",_x000D_
          "LastRefreshDate": "2026-06-02T11:52:53.2558367+02:00",_x000D_
          "TotalRefreshCount": 15,_x000D_
          "CustomInfo": {}_x000D_
        }_x000D_
      },_x000D_
      "27": {_x000D_
        "$type": "Inside.Core.Formula.Definition.DefinitionAC, Inside.Core.Formula",_x000D_
        "ID": 27,_x000D_
        "Results": [_x000D_
          [_x000D_
            0.0_x000D_
          ]_x000D_
        ],_x000D_
        "Statistics": {_x000D_
          "CreationDate": "2026-06-02T11:40:30.9641159+02:00",_x000D_
          "LastRefreshDate": "2026-06-02T11:52:53.3425643+02:00",_x000D_
          "TotalRefreshCount": 15,_x000D_
          "CustomInfo": {}_x000D_
        }_x000D_
      },_x000D_
      "28": {_x000D_
        "$type": "Inside.Core.Formula.Definition.DefinitionAC, Inside.Core.Formula",_x000D_
        "ID": 28,_x000D_
        "Results": [_x000D_
          [_x000D_
            -2000.0_x000D_
          ]_x000D_
        ],_x000D_
        "Statistics": {_x000D_
          "CreationDate": "2026-06-02T11:40:30.9641159+02:00",_x000D_
          "LastRefreshDate": "2026-06-02T11:52:53.0534466+02:00",_x000D_
          "TotalRefreshCount": 19,_x000D_
          "CustomInfo": {}_x000D_
        }_x000D_
      },_x000D_
      "29": {_x000D_
        "$type": "Inside.Core.Formula.Definition.DefinitionAC, Inside.Core.Formula",_x000D_
        "ID": 29,_x000D_
        "Results": [_x000D_
          [_x000D_
            0.0_x000D_
          ]_x000D_
        ],_x000D_
        "Statistics": {_x000D_
          "CreationDate": "2026-06-02T11:40:30.9641159+02:00",_x000D_
          "LastRefreshDate": "2026-06-02T11:52:53.2583527+02:00",_x000D_
          "TotalRefreshCount": 15,_x000D_
          "CustomInfo": {}_x000D_
        }_x000D_
      },_x000D_
      "30": {_x000D_
        "$type": "Inside.Core.Formula.Definition.DefinitionAC, Inside.Core.Formula",_x000D_
        "ID": 30,_x000D_
        "Results": [_x000D_
          [_x000D_
            0.0_x000D_
          ]_x000D_
        ],_x000D_
        "Statistics": {_x000D_
          "CreationDate": "2026-06-02T11:40:30.9641159+02:00",_x000D_
          "LastRefreshDate": "2026-06-02T11:52:53.3446294+02:00",_x000D_
          "TotalRefreshCount": 15,_x000D_
          "CustomInfo": {}_x000D_
        }_x000D_
      },_x000D_
      "31": {_x000D_
        "$type": "Inside.Core.Formula.Definition.DefinitionAC, Inside.Core.Formula",_x000D_
        "ID": 31,_x000D_
        "Results": [_x000D_
          [_x000D_
            -11000.0_x000D_
          ]_x000D_
        ],_x000D_
        "Statistics": {_x000D_
          "CreationDate": "2026-06-02T11:40:30.9641159+02:00",_x000D_
          "LastRefreshDate": "2026-06-02T11:52:53.0253113+02:00",_x000D_
          "TotalRefreshCount": 19,_x000D_
          "CustomInfo": {}_x000D_
        }_x000D_
      },_x000D_
      "32": {_x000D_
        "$type": "Inside.Core.Formula.Definition.DefinitionAC, Inside.Core.Formula",_x000D_
        "ID": 32,_x000D_
        "Results": [_x000D_
          [_x000D_
            2000.0_x000D_
          ]_x000D_
        ],_x000D_
        "Statistics": {_x000D_
          "CreationDate": "2026-06-02T11:40:30.9641159+02:00",_x000D_
          "LastRefreshDate": "2026-06-02T11:52:52.939432+02:00",_x000D_
          "TotalRefreshCount": 18,_x000D_
          "CustomInfo": {}_x000D_
        }_x000D_
      },_x000D_
      "33": {_x000D_
        "$type": "Inside.Core.Formula.Definition.DefinitionAC, Inside.Core.Formula",_x000D_
        "ID": 33,_x000D_
        "Results": [_x000D_
          [_x000D_
            -5000.0_x000D_
          ]_x000D_
        ],_x000D_
        "Statistics": {_x000D_
          "CreationDate": "2026-06-02T11:40:30.9641159+02:00",_x000D_
          "LastRefreshDate": "2026-06-02T11:52:53.0985461+02:00",_x000D_
          "TotalRefreshCount": 19,_x000D_
          "CustomInfo": {}_x000D_
        }_x000D_
      },_x000D_
      "34": {_x000D_
        "$type": "Inside.Core.Formula.Definition.DefinitionAC, Inside.Core.Formula",_x000D_
        "ID": 34,_x000D_
        "Results": [_x000D_
          [_x000D_
            55000.0_x000D_
          ]_x000D_
        ],_x000D_
        "Statistics": {_x000D_
          "CreationDate": "2026-06-02T11:40:30.9641159+02:00",_x000D_
          "LastRefreshDate": "2026-06-02T11:52:52.9414208+02:00",_x000D_
          "TotalRefreshCount": 18,_x000D_
          "CustomInfo": {}_x000D_
        }_x000D_
      },_x000D_
      "35": {_x000D_
        "$type": "Inside.Core.Formula.Definition.DefinitionAC, Inside.Core.Formula",_x000D_
        "ID": 35,_x000D_
        "Results": [_x000D_
          [_x000D_
            2000.0_x000D_
          ]_x000D_
        ],_x000D_
        "Statistics": {_x000D_
          "CreationDate": "2026-06-02T11:40:30.9641159+02:00",_x000D_
          "LastRefreshDate": "2026-06-02T11:52:53.0715045+02:00",_x000D_
          "TotalRefreshCount": 19,_x000D_
          "CustomInfo": {}_x000D_
        }_x000D_
      },_x000D_
      "36": {_x000D_
        "$type": "Inside.Core.Formula.Definition.DefinitionAC, Inside.Core.Formula",_x000D_
        "ID": 36,_x000D_
        "Results": [_x000D_
          [_x000D_
            0.0_x000D_
          ]_x000D_
        ],_x000D_
        "Statistics": {_x000D_
          "CreationDate": "2026-06-02T11:40:30.9641159+02:00",_x000D_
          "LastRefreshDate": "2026-06-02T11:52:53.3061746+02:00",_x000D_
          "TotalRefreshCount": 15,_x000D_
          "CustomInfo": {}_x000D_
        }_x000D_
      },_x000D_
      "37": {_x000D_
        "$type": "Inside.Core.Formula.Definition.DefinitionAC, Inside.Core.Formula",_x000D_
        "ID": 37,_x000D_
        "Results": [_x000D_
          [_x000D_
            0.0_x000D_
          ]_x000D_
        ],_x000D_
        "Statistics": {_x000D_
          "CreationDate": "2026-06-02T11:40:30.9641159+02:00",_x000D_
          "LastRefreshDate": "2026-06-02T11:52:53.2026824+02:00",_x000D_
          "TotalRefreshCount": 19,_x000D_
          "CustomInfo": {}_x000D_
        }_x000D_
      },_x000D_
      "38": {_x000D_
        "$type": "Inside.Core.Formula.Definition.DefinitionAC, Inside.Core.Formula",_x000D_
        "ID": 38,_x000D_
        "Results": [_x000D_
          [_x000D_
            0.0_x000D_
          ]_x000D_
        ],_x000D_
        "Statistics": {_x000D_
          "CreationDate": "2026-06-02T11:40:30.9641159+02:00",_x000D_
          "LastRefreshDate": "2026-06-02T11:52:53.3086914+02:00",_x000D_
          "TotalRefreshCount": 15,_x000D_
          "CustomInfo": {}_x000D_
        }_x000D_
      },_x000D_
      "39": {_x000D_
        "$type": "Inside.Core.Formula.Definition.DefinitionAC, Inside.Core.Formula",_x000D_
        "ID": 39,_x000D_
        "Results": [_x000D_
          [_x000D_
            -3000.0_x000D_
          ]_x000D_
        ],_x000D_
        "Statistics": {_x000D_
          "CreationDate": "2026-06-02T11:40:30.9641159+02:00",_x000D_
          "LastRefreshDate": "2026-06-02T11:52:53.113638+02:00",_x000D_
          "TotalRefreshCount": 19,_x000D_
          "CustomInfo": {}_x000D_
        }_x000D_
      },_x000D_
      "40": {_x000D_
        "$type": "Inside.Core.Formula.Definition.DefinitionAC, Inside.Core.Formula",_x000D_
        "ID": 40,_x000D_
        "Results": [_x000D_
          [_x000D_
            0.0_x000D_
          ]_x000D_
        ],_x000D_
        "Statistics": {_x000D_
          "CreationDate": "2026-06-02T11:40:30.9641159+02:00",_x000D_
          "LastRefreshDate": "2026-06-02T11:52:53.3106947+02:00",_x000D_
          "TotalRefreshCount": 15,_x000D_
          "CustomInfo": {}_x000D_
        }_x000D_
      },_x000D_
      "41": {_x000D_
        "$type": "Inside.Core.Formula.Definition.DefinitionAC, Inside.Core.Formula",_x000D_
        "ID": 41,_x000D_
        "Results": [_x000D_
          [_x000D_
            0.0_x000D_
          ]_x000D_
        ],_x000D_
        "Statistics": {_x000D_
          "CreationDate": "2026-06-02T11:40:30.9641159+02:00",_x000D_
          "LastRefreshDate": "2026-06-02T11:52:53.0895964+02:00",_x000D_
          "TotalRefreshCount": 19,_x000D_
          "CustomInfo": {}_x000D_
        }_x000D_
      },_x000D_
      "42": {_x000D_
        "$type": "Inside.Core.Formula.Definition.DefinitionAC, Inside.Core.Formula",_x000D_
        "ID": 42,_x000D_
        "Results": [_x000D_
          [_x000D_
            0.0_x000D_
          ]_x000D_
        ],_x000D_
        "Statistics": {_x000D_
          "CreationDate": "2026-06-02T11:40:30.9641159+02:00",_x000D_
          "LastRefreshDate": "2026-06-02T11:52:53.272386+02:00",_x000D_
          "TotalRefreshCount": 15,_x000D_
          "CustomInfo": {}_x000D_
        }_x000D_
      },_x000D_
      "43": {_x000D_
        "$type": "Inside.Core.Formula.Definition.DefinitionAC, Inside.Core.Formula",_x000D_
        "ID": 43,_x000D_
        "Results": [_x000D_
          [_x000D_
            4000.0_x000D_
          ]_x000D_
        ],_x000D_
        "Statistics": {_x000D_
          "CreationDate": "2026-06-02T11:40:30.9641159+02:00",_x000D_
          "LastRefreshDate": "2026-06-02T11:52:53.0946016+02:00",_x000D_
          "TotalRefreshCount": 19,_x000D_
          "CustomInfo": {}_x000D_
        }_x000D_
      },_x000D_
      "44": {_x000D_
        "$type": "Inside.Core.Formula.Definition.DefinitionAC, Inside.Core.Formula",_x000D_
        "ID": 44,_x000D_
        "Results": [_x000D_
          [_x000D_
            0.0_x000D_
          ]_x000D_
        ],_x000D_
        "Statistics": {_x000D_
          "CreationDate": "2026-06-02T11:40:30.9641159+02:00",_x000D_
          "LastRefreshDate": "2026-06-02T11:52:52.9544425+02:00",_x000D_
          "TotalRefreshCount": 18,_x000D_
          "CustomInfo": {}_x000D_
        }_x000D_
      },_x000D_
      "45": {_x000D_
        "$type": "Inside.Core.Formula.Definition.DefinitionAC, Inside.Core.Formula",_x000D_
        "ID": 45,_x000D_
        "Results": [_x000D_
          [_x000D_
            0.0_x000D_
          ]_x000D_
        ],_x000D_
        "Statistics": {_x000D_
          "CreationDate": "2026-06-02T11:40:30.9641159+02:00",_x000D_
          "LastRefreshDate": "2026-06-02T11:52:53.3194897+02:00",_x000D_
          "TotalRefreshCount": 15,_x000D_
          "CustomInfo": {}_x000D_
        }_x000D_
      },_x000D_
      "46": {_x000D_
        "$type": "Inside.Core.Formula.Definition.DefinitionAC, Inside.Core.Formula",_x000D_
        "ID": 46,_x000D_
        "Results": [_x000D_
          [_x000D_
            -9000.0_x000D_
          ]_x000D_
        ],_x000D_
        "Statistics": {_x000D_
          "CreationDate": "2026-06-02T11:40:30.9641159+02:00",_x000D_
          "LastRefreshDate": "2026-06-02T11:52:52.9850556+02:00",_x000D_
          "TotalRefreshCount": 19,_x000D_
          "CustomInfo": {}_x000D_
        }_x000D_
      },_x000D_
      "47": {_x000D_
        "$type": "Inside.Core.Formula.Definition.DefinitionAC, Inside.Core.Formula",_x000D_
        "ID": 47,_x000D_
        "Results": [_x000D_
          [_x000D_
            0.0_x000D_
          ]_x000D_
        ],_x000D_
        "Statistics": {_x000D_
          "CreationDate": "2026-06-02T11:40:30.9641159+02:00",_x000D_
          "LastRefreshDate": "2026-06-02T11:52:53.0157926+02:00",_x000D_
          "TotalRefreshCount": 19,_x000D_
          "CustomInfo": {}_x000D_
        }_x000D_
      },_x000D_
      "48": {_x000D_
        "$type": "Inside.Core.Formula.Definition.DefinitionAC, Inside.Core.Formula",_x000D_
        "ID": 48,_x000D_
        "Results": [_x000D_
          [_x000D_
            0.0_x000D_
          ]_x000D_
        ],_x000D_
        "Statistics": {_x000D_
          "CreationDate": "2026-06-02T11:40:30.9641159+02:00",_x000D_
          "LastRefreshDate": "2026-06-02T11:52:53.2207406+02:00",_x000D_
          "TotalRefreshCount": 15,_x000D_
          "CustomInfo": {}_x000D_
        }_x000D_
      },_x000D_
      "49": {_x000D_
        "$type": "Inside.Core.Formula.Definition.DefinitionAC, Inside.Core.Formula",_x000D_
        "ID": 49,_x000D_
        "Results": [_x000D_
          [_x000D_
            5040.0_x000D_
          ]_x000D_
        ],_x000D_
        "Statistics": {_x000D_
          "CreationDate": "2026-06-02T11:40:30.9641159+02:00",_x000D_
          "LastRefreshDate": "2026-06-02T11:52:53.2866063+02:00",_x000D_
          "TotalRefreshCount": 15,_x000D_
          "CustomInfo": {}_x000D_
        }_x000D_
      },_x000D_
      "50": {_x000D_
        "$type": "Inside.Core.Formula.Definition.DefinitionAC, Inside.Core.Formula",_x000D_
        "ID": 50,_x000D_
        "Results": [_x000D_
          [_x000D_
            0.0_x000D_
          ]_x000D_
        ],_x000D_
        "Statistics": {_x000D_
          "CreationDate": "2026-06-02T11:40:30.9641159+02:00",_x000D_
          "LastRefreshDate": "2026-06-02T11:52:52.9604722+02:00",_x000D_
          "TotalRefreshCount": 18,_x000D_
          "CustomInfo": {}_x000D_
        }_x000D_
      },_x000D_
      "51": {_x000D_
        "$type": "Inside.Core.Formula.Definition.DefinitionAC, Inside.Core.Formula",_x000D_
        "ID": 51,_x000D_
        "Results": [_x000D_
          [_x000D_
            0.0_x000D_
          ]_x000D_
        ],_x000D_
        "Statistics": {_x000D_
          "CreationDate": "2026-06-02T11:40:30.9641159+02:00",_x000D_
          "LastRefreshDate": "2026-06-02T11:52:53.3234893+02:00",_x000D_
          "TotalRefreshCount": 15,_x000D_
          "CustomInfo": {}_x000D_
        }_x000D_
      },_x000D_
      "52": {_x000D_
        "$type": "Inside.Core.Formula.Definition.DefinitionAC, Inside.Core.Formula",_x000D_
        "ID": 52,_x000D_
        "Results": [_x000D_
          [_x000D_
            3999.0_x000D_
          ]_x000D_
        ],_x000D_
        "Statistics": {_x000D_
          "CreationDate": "2026-06-02T11:40:30.9641159+02:00",_x000D_
          "LastRefreshDate": "2026-06-02T11:52:53.0202775+02:00",_x000D_
          "TotalRefreshCount": 19,_x000D_
          "CustomInfo": {}_x000D_
        }_x000D_
      },_x000D_
      "53": {_x000D_
        "$type": "Inside.Core.Formula.Definition.DefinitionAC, Inside.Core.Formula",_x000D_
        "ID": 53,_x000D_
        "Results": [_x000D_
          [_x000D_
            0.0_x000D_
          ]_x000D_
        ],_x000D_
        "Statistics": {_x000D_
          "CreationDate": "2026-06-02T11:40:30.9641159+02:00",_x000D_
          "LastRefreshDate": "2026-06-02T11:52:52.9624719+02:00",_x000D_
          "TotalRefreshCount": 18,_x000D_
          "CustomInfo": {}_x000D_
        }_x000D_
      },_x000D_
      "54": {_x000D_
        "$type": "Inside.Core.Formula.Definition.DefinitionAC, Inside.Core.Formula",_x000D_
        "ID": 54,_x000D_
        "Results": [_x000D_
          [_x000D_
            1000.0_x000D_
          ]_x000D_
        ],_x000D_
        "Statistics": {_x000D_
          "CreationDate": "2026-06-02T11:40:30.9641159+02:00",_x000D_
          "LastRefreshDate": "2026-06-02T11:52:53.2097058+02:00",_x000D_
          "TotalRefreshCount": 19,_x000D_
          "CustomInfo": {}_x000D_
        }_x000D_
      },_x000D_
      "55": {_x000D_
        "$type": "Inside.Core.Formula.Definition.DefinitionAC, Inside.Core.Formula",_x000D_
        "ID": 55,_x000D_
        "Results": [_x000D_
          [_x000D_
            0.0_x000D_
          ]_x000D_
        ],_x000D_
        "Statistics": {_x000D_
          "CreationDate": "2026-06-02T11:40:30.9641159+02:00",_x000D_
          "LastRefreshDate": "2026-06-02T11:52:53.2277726+02:00",_x000D_
          "TotalRefreshCount": 15,_x000D_
          "CustomInfo": {}_x000D_
        }_x000D_
      },_x000D_
      "56": {_x000D_
        "$type": "Inside.Core.Formula.Definition.DefinitionAC, Inside.Core.Formula",_x000D_
        "ID": 56,_x000D_
        "Results": [_x000D_
          [_x000D_
            632065.0_x000D_
          ]_x000D_
        ],_x000D_
        "Statistics": {_x000D_
          "CreationDate": "2026-06-02T11:40:30.9641159+02:00",_x000D_
          "LastRefreshDate": "2026-06-02T11:52:52.9649831+02:00",_x000D_
          "TotalRefreshCount": 18,_x000D_
          "CustomInfo": {}_x000D_
        }_x000D_
      },_x000D_
      "57": {_x000D_
        "$type": "Inside.Core.Formula.Definition.DefinitionAC, Inside.Core.Formula",_x000D_
        "ID": 57,_x000D_
        "Results": [_x000D_
          [_x000D_
            0.0_x000D_
          ]_x000D_
        ],_x000D_
        "Statistics": {_x000D_
          "CreationDate": "2026-06-02T11:40:30.9641159+02:00",_x000D_
          "LastRefreshDate": "2026-06-02T11:52:52.9996174+02:00",_x000D_
          "TotalRefreshCount": 19,_x000D_
          "CustomInfo": {}_x000D_
        }_x000D_
      },_x000D_
      "58": {_x000D_
        "$type": "Inside.Core.Formula.Definition.DefinitionAC, Inside.Core.Formula",_x000D_
        "ID": 58,_x000D_
        "Results": [_x000D_
          [_x000D_
            6000.0_x000D_
          ]_x000D_
        ],_x000D_
        "Statistics": {_x000D_
          "CreationDate": "2026-06-02T11:40:30.9641159+02:00",_x000D_
          "LastRefreshDate": "2026-06-02T11:52:52.9715048+02:00",_x000D_
          "TotalRefreshCount": 18,_x000D_
          "CustomInfo": {}_x000D_
        }_x000D_
      },_x000D_
      "59": {_x000D_
        "$type": "Inside.Core.Formula.Definition.DefinitionAC, Inside.Core.Formula",_x000D_
        "ID": 59,_x000D_
        "Results": [_x000D_
          [_x000D_
            929886.64_x000D_
          ]_x000D_
        ],_x000D_
        "Statisti</t>
  </si>
  <si>
    <t>cs": {_x000D_
          "CreationDate": "2026-06-02T11:40:30.9641159+02:00",_x000D_
          "LastRefreshDate": "2026-06-02T11:52:53.106637+02:00",_x000D_
          "TotalRefreshCount": 19,_x000D_
          "CustomInfo": {}_x000D_
        }_x000D_
      },_x000D_
      "60": {_x000D_
        "$type": "Inside.Core.Formula.Definition.DefinitionAC, Inside.Core.Formula",_x000D_
        "ID": 60,_x000D_
        "Results": [_x000D_
          [_x000D_
            0.0_x000D_
          ]_x000D_
        ],_x000D_
        "Statistics": {_x000D_
          "CreationDate": "2026-06-02T11:40:30.9641159+02:00",_x000D_
          "LastRefreshDate": "2026-06-02T11:52:52.9735131+02:00",_x000D_
          "TotalRefreshCount": 18,_x000D_
          "CustomInfo": {}_x000D_
        }_x000D_
      },_x000D_
      "61": {_x000D_
        "$type": "Inside.Core.Formula.Definition.DefinitionAC, Inside.Core.Formula",_x000D_
        "ID": 61,_x000D_
        "Results": [_x000D_
          [_x000D_
            -1000.0_x000D_
          ]_x000D_
        ],_x000D_
        "Statistics": {_x000D_
          "CreationDate": "2026-06-02T11:40:30.9641159+02:00",_x000D_
          "LastRefreshDate": "2026-06-02T11:52:53.0378669+02:00",_x000D_
          "TotalRefreshCount": 20,_x000D_
          "CustomInfo": {}_x000D_
        }_x000D_
      },_x000D_
      "62": {_x000D_
        "$type": "Inside.Core.Formula.Definition.DefinitionAC, Inside.Core.Formula",_x000D_
        "ID": 62,_x000D_
        "Results": [_x000D_
          [_x000D_
            0.0_x000D_
          ]_x000D_
        ],_x000D_
        "Statistics": {_x000D_
          "CreationDate": "2026-06-02T11:40:30.9641159+02:00",_x000D_
          "LastRefreshDate": "2026-06-02T11:52:53.2397732+02:00",_x000D_
          "TotalRefreshCount": 15,_x000D_
          "CustomInfo": {}_x000D_
        }_x000D_
      },_x000D_
      "63": {_x000D_
        "$type": "Inside.Core.Formula.Definition.DefinitionAC, Inside.Core.Formula",_x000D_
        "ID": 63,_x000D_
        "Results": [_x000D_
          [_x000D_
            -1000.0_x000D_
          ]_x000D_
        ],_x000D_
        "Statistics": {_x000D_
          "CreationDate": "2026-06-02T11:40:30.9641159+02:00",_x000D_
          "LastRefreshDate": "2026-06-02T11:52:53.2117052+02:00",_x000D_
          "TotalRefreshCount": 19,_x000D_
          "CustomInfo": {}_x000D_
        }_x000D_
      },_x000D_
      "64": {_x000D_
        "$type": "Inside.Core.Formula.Definition.DefinitionAC, Inside.Core.Formula",_x000D_
        "ID": 64,_x000D_
        "Results": [_x000D_
          [_x000D_
            0.0_x000D_
          ]_x000D_
        ],_x000D_
        "Statistics": {_x000D_
          "CreationDate": "2026-06-02T11:40:30.9641159+02:00",_x000D_
          "LastRefreshDate": "2026-06-02T11:52:53.2417729+02:00",_x000D_
          "TotalRefreshCount": 15,_x000D_
          "CustomInfo": {}_x000D_
        }_x000D_
      },_x000D_
      "65": {_x000D_
        "$type": "Inside.Core.Formula.Definition.DefinitionAC, Inside.Core.Formula",_x000D_
        "ID": 65,_x000D_
        "Results": [_x000D_
          [_x000D_
            0.0_x000D_
          ]_x000D_
        ],_x000D_
        "Statistics": {_x000D_
          "CreationDate": "2026-06-02T11:40:30.9641159+02:00",_x000D_
          "LastRefreshDate": "2026-06-02T11:52:53.0288366+02:00",_x000D_
          "TotalRefreshCount": 19,_x000D_
          "CustomInfo": {}_x000D_
        }_x000D_
      },_x000D_
      "66": {_x000D_
        "$type": "Inside.Core.Formula.Definition.DefinitionAC, Inside.Core.Formula",_x000D_
        "ID": 66,_x000D_
        "Results": [_x000D_
          [_x000D_
            0.0_x000D_
          ]_x000D_
        ],_x000D_
        "Statistics": {_x000D_
          "CreationDate": "2026-06-02T11:40:30.9641159+02:00",_x000D_
          "LastRefreshDate": "2026-06-02T11:52:53.2961291+02:00",_x000D_
          "TotalRefreshCount": 15,_x000D_
          "CustomInfo": {}_x000D_
        }_x000D_
      },_x000D_
      "67": {_x000D_
        "$type": "Inside.Core.Formula.Definition.DefinitionAC, Inside.Core.Formula",_x000D_
        "ID": 67,_x000D_
        "Results": [_x000D_
          [_x000D_
            0.0_x000D_
          ]_x000D_
        ],_x000D_
        "Statistics": {_x000D_
          "CreationDate": "2026-06-02T11:40:30.9641159+02:00",_x000D_
          "LastRefreshDate": "2026-06-02T11:52:53.206194+02:00",_x000D_
          "TotalRefreshCount": 19,_x000D_
          "CustomInfo": {}_x000D_
        }_x000D_
      },_x000D_
      "68": {_x000D_
        "$type": "Inside.Core.Formula.Definition.DefinitionAC, Inside.Core.Formula",_x000D_
        "ID": 68,_x000D_
        "Results": [_x000D_
          [_x000D_
            6000.0_x000D_
          ]_x000D_
        ],_x000D_
        "Statistics": {_x000D_
          "CreationDate": "2026-06-02T11:40:30.9641159+02:00",_x000D_
          "LastRefreshDate": "2026-06-02T11:52:52.9359096+02:00",_x000D_
          "TotalRefreshCount": 18,_x000D_
          "CustomInfo": {}_x000D_
        }_x000D_
      },_x000D_
      "69": {_x000D_
        "$type": "Inside.Core.Formula.Definition.DefinitionAC, Inside.Core.Formula",_x000D_
        "ID": 69,_x000D_
        "Results": [_x000D_
          [_x000D_
            -13000.0_x000D_
          ]_x000D_
        ],_x000D_
        "Statistics": {_x000D_
          "CreationDate": "2026-06-02T11:40:30.9641159+02:00",_x000D_
          "LastRefreshDate": "2026-06-02T11:52:53.2137115+02:00",_x000D_
          "TotalRefreshCount": 19,_x000D_
          "CustomInfo": {}_x000D_
        }_x000D_
      },_x000D_
      "70": {_x000D_
        "$type": "Inside.Core.Formula.Definition.DefinitionAC, Inside.Core.Formula",_x000D_
        "ID": 70,_x000D_
        "Results": [_x000D_
          [_x000D_
            4000.0_x000D_
          ]_x000D_
        ],_x000D_
        "Statistics": {_x000D_
          "CreationDate": "2026-06-02T11:40:30.9641159+02:00",_x000D_
          "LastRefreshDate": "2026-06-02T11:52:52.937417+02:00",_x000D_
          "TotalRefreshCount": 18,_x000D_
          "CustomInfo": {}_x000D_
        }_x000D_
      },_x000D_
      "71": {_x000D_
        "$type": "Inside.Core.Formula.Definition.DefinitionAC, Inside.Core.Formula",_x000D_
        "ID": 71,_x000D_
        "Results": [_x000D_
          [_x000D_
            7000.0_x000D_
          ]_x000D_
        ],_x000D_
        "Statistics": {_x000D_
          "CreationDate": "2026-06-02T11:40:30.9641159+02:00",_x000D_
          "LastRefreshDate": "2026-06-02T11:52:53.0076433+02:00",_x000D_
          "TotalRefreshCount": 19,_x000D_
          "CustomInfo": {}_x000D_
        }_x000D_
      },_x000D_
      "72": {_x000D_
        "$type": "Inside.Core.Formula.Definition.DefinitionAC, Inside.Core.Formula",_x000D_
        "ID": 72,_x000D_
        "Results": [_x000D_
          [_x000D_
            -2000.0_x000D_
          ]_x000D_
        ],_x000D_
        "Statistics": {_x000D_
          "CreationDate": "2026-06-02T11:40:30.9641159+02:00",_x000D_
          "LastRefreshDate": "2026-06-02T11:52:53.0624695+02:00",_x000D_
          "TotalRefreshCount": 19,_x000D_
          "CustomInfo": {}_x000D_
        }_x000D_
      },_x000D_
      "73": {_x000D_
        "$type": "Inside.Core.Formula.Definition.DefinitionAC, Inside.Core.Formula",_x000D_
        "ID": 73,_x000D_
        "Results": [_x000D_
          [_x000D_
            0.0_x000D_
          ]_x000D_
        ],_x000D_
        "Statistics": {_x000D_
          "CreationDate": "2026-06-02T11:40:30.9641159+02:00",_x000D_
          "LastRefreshDate": "2026-06-02T11:52:53.2623527+02:00",_x000D_
          "TotalRefreshCount": 15,_x000D_
          "CustomInfo": {}_x000D_
        }_x000D_
      },_x000D_
      "74": {_x000D_
        "$type": "Inside.Core.Formula.Definition.DefinitionAC, Inside.Core.Formula",_x000D_
        "ID": 74,_x000D_
        "Results": [_x000D_
          [_x000D_
            7000.0_x000D_
          ]_x000D_
        ],_x000D_
        "Statistics": {_x000D_
          "CreationDate": "2026-06-02T11:40:30.9641159+02:00",_x000D_
          "LastRefreshDate": "2026-06-02T11:52:53.1086348+02:00",_x000D_
          "TotalRefreshCount": 19,_x000D_
          "CustomInfo": {}_x000D_
        }_x000D_
      },_x000D_
      "75": {_x000D_
        "$type": "Inside.Core.Formula.Definition.DefinitionAC, Inside.Core.Formula",_x000D_
        "ID": 75,_x000D_
        "Results": [_x000D_
          [_x000D_
            101960.7_x000D_
          ]_x000D_
        ],_x000D_
        "Statistics": {_x000D_
          "CreationDate": "2026-06-02T11:40:30.9641159+02:00",_x000D_
          "LastRefreshDate": "2026-06-02T11:52:52.9439328+02:00",_x000D_
          "TotalRefreshCount": 18,_x000D_
          "CustomInfo": {}_x000D_
        }_x000D_
      },_x000D_
      "76": {_x000D_
        "$type": "Inside.Core.Formula.Definition.DefinitionAC, Inside.Core.Formula",_x000D_
        "ID": 76,_x000D_
        "Results": [_x000D_
          [_x000D_
            -10000.0_x000D_
          ]_x000D_
        ],_x000D_
        "Statistics": {_x000D_
          "CreationDate": "2026-06-02T11:40:30.9641159+02:00",_x000D_
          "LastRefreshDate": "2026-06-02T11:52:53.0795613+02:00",_x000D_
          "TotalRefreshCount": 19,_x000D_
          "CustomInfo": {}_x000D_
        }_x000D_
      },_x000D_
      "77": {_x000D_
        "$type": "Inside.Core.Formula.Definition.DefinitionAC, Inside.Core.Formula",_x000D_
        "ID": 77,_x000D_
        "Results": [_x000D_
          [_x000D_
            0.0_x000D_
          ]_x000D_
        ],_x000D_
        "Statistics": {_x000D_
          "CreationDate": "2026-06-02T11:40:30.9641159+02:00",_x000D_
          "LastRefreshDate": "2026-06-02T11:52:52.9454388+02:00",_x000D_
          "TotalRefreshCount": 18,_x000D_
          "CustomInfo": {}_x000D_
        }_x000D_
      },_x000D_
      "78": {_x000D_
        "$type": "Inside.Core.Formula.Definition.DefinitionAC, Inside.Core.Formula",_x000D_
        "ID": 78,_x000D_
        "Results": [_x000D_
          [_x000D_
            0.0_x000D_
          ]_x000D_
        ],_x000D_
        "Statistics": {_x000D_
          "CreationDate": "2026-06-02T11:40:30.9641159+02:00",_x000D_
          "LastRefreshDate": "2026-06-02T11:52:53.0875873+02:00",_x000D_
          "TotalRefreshCount": 19,_x000D_
          "CustomInfo": {}_x000D_
        }_x000D_
      },_x000D_
      "79": {_x000D_
        "$type": "Inside.Core.Formula.Definition.DefinitionAC, Inside.Core.Formula",_x000D_
        "ID": 79,_x000D_
        "Results": [_x000D_
          [_x000D_
            12000.0_x000D_
          ]_x000D_
        ],_x000D_
        "Statistics": {_x000D_
          "CreationDate": "2026-06-02T11:40:30.9641159+02:00",_x000D_
          "LastRefreshDate": "2026-06-02T11:52:53.0096523+02:00",_x000D_
          "TotalRefreshCount": 19,_x000D_
          "CustomInfo": {}_x000D_
        }_x000D_
      },_x000D_
      "80": {_x000D_
        "$type": "Inside.Core.Formula.Definition.DefinitionAC, Inside.Core.Formula",_x000D_
        "ID": 80,_x000D_
        "Results": [_x000D_
          [_x000D_
            0.0_x000D_
          ]_x000D_
        ],_x000D_
        "Statistics": {_x000D_
          "CreationDate": "2026-06-02T11:40:30.9641159+02:00",_x000D_
          "LastRefreshDate": "2026-06-02T11:52:53.2703865+02:00",_x000D_
          "TotalRefreshCount": 15,_x000D_
          "CustomInfo": {}_x000D_
        }_x000D_
      },_x000D_
      "81": {_x000D_
        "$type": "Inside.Core.Formula.Definition.DefinitionAC, Inside.Core.Formula",_x000D_
        "ID": 81,_x000D_
        "Results": [_x000D_
          [_x000D_
            0.0_x000D_
          ]_x000D_
        ],_x000D_
        "Statistics": {_x000D_
          "CreationDate": "2026-06-02T11:40:30.9691581+02:00",_x000D_
          "LastRefreshDate": "2026-06-02T11:52:53.3127016+02:00",_x000D_
          "TotalRefreshCount": 15,_x000D_
          "CustomInfo": {}_x000D_
        }_x000D_
      },_x000D_
      "82": {_x000D_
        "$type": "Inside.Core.Formula.Definition.DefinitionAC, Inside.Core.Formula",_x000D_
        "ID": 82,_x000D_
        "Results": [_x000D_
          [_x000D_
            2000.0_x000D_
          ]_x000D_
        ],_x000D_
        "Statistics": {_x000D_
          "CreationDate": "2026-06-02T11:40:30.9691581+02:00",_x000D_
          "LastRefreshDate": "2026-06-02T11:52:53.0744984+02:00",_x000D_
          "TotalRefreshCount": 19,_x000D_
          "CustomInfo": {}_x000D_
        }_x000D_
      },_x000D_
      "83": {_x000D_
        "$type": "Inside.Core.Formula.Definition.DefinitionAC, Inside.Core.Formula",_x000D_
        "ID": 83,_x000D_
        "Results": [_x000D_
          [_x000D_
            -1000.0_x000D_
          ]_x000D_
        ],_x000D_
        "Statistics": {_x000D_
          "CreationDate": "2026-06-02T11:40:30.9691581+02:00",_x000D_
          "LastRefreshDate": "2026-06-02T11:52:52.9795428+02:00",_x000D_
          "TotalRefreshCount": 19,_x000D_
          "CustomInfo": {}_x000D_
        }_x000D_
      },_x000D_
      "84": {_x000D_
        "$type": "Inside.Core.Formula.Definition.DefinitionAC, Inside.Core.Formula",_x000D_
        "ID": 84,_x000D_
        "Results": [_x000D_
          [_x000D_
            0.0_x000D_
          ]_x000D_
        ],_x000D_
        "Statistics": {_x000D_
          "CreationDate": "2026-06-02T11:40:30.9691581+02:00",_x000D_
          "LastRefreshDate": "2026-06-02T11:52:53.274898+02:00",_x000D_
          "TotalRefreshCount": 15,_x000D_
          "CustomInfo": {}_x000D_
        }_x000D_
      },_x000D_
      "85": {_x000D_
        "$type": "Inside.Core.Formula.Definition.DefinitionAC, Inside.Core.Formula",_x000D_
        "ID": 85,_x000D_
        "Results": [_x000D_
          [_x000D_
            0.0_x000D_
          ]_x000D_
        ],_x000D_
        "Statistics": {_x000D_
          "CreationDate": "2026-06-02T11:40:30.9691581+02:00",_x000D_
          "LastRefreshDate": "2026-06-02T11:52:53.2784206+02:00",_x000D_
          "TotalRefreshCount": 15,_x000D_
          "CustomInfo": {}_x000D_
        }_x000D_
      },_x000D_
      "86": {_x000D_
        "$type": "Inside.Core.Formula.Definition.DefinitionAC, Inside.Core.Formula",_x000D_
        "ID": 86,_x000D_
        "Results": [_x000D_
          [_x000D_
            0.0_x000D_
          ]_x000D_
        ],_x000D_
        "Statistics": {_x000D_
          "CreationDate": "2026-06-02T11:40:30.9691581+02:00",_x000D_
          "LastRefreshDate": "2026-06-02T11:52:53.1159746+02:00",_x000D_
          "TotalRefreshCount": 19,_x000D_
          "CustomInfo": {}_x000D_
        }_x000D_
      },_x000D_
      "87": {_x000D_
        "$type": "Inside.Core.Formula.Definition.DefinitionAC, Inside.Core.Formula",_x000D_
        "ID": 87,_x000D_
        "Results": [_x000D_
          [_x000D_
            2000.0_x000D_
          ]_x000D_
        ],_x000D_
        "Statistics": {_x000D_
          "CreationDate": "2026-06-02T11:40:30.9691581+02:00",_x000D_
          "LastRefreshDate": "2026-06-02T11:52:52.9895791+02:00",_x000D_
          "TotalRefreshCount": 19,_x000D_
          "CustomInfo": {}_x000D_
        }_x000D_
      },_x000D_
      "88": {_x000D_
        "$type": "Inside.Core.Formula.Definition.DefinitionAC, Inside.Core.Formula",_x000D_
        "ID": 88,_x000D_
        "Results": [_x000D_
          [_x000D_
            3000.0_x000D_
          ]_x000D_
        ],_x000D_
        "Statistics": {_x000D_
          "CreationDate": "2026-06-02T11:40:30.9691581+02:00",_x000D_
          "LastRefreshDate": "2026-06-02T11:52:53.1116365+02:00",_x000D_
          "TotalRefreshCount": 19,_x000D_
          "CustomInfo": {}_x000D_
        }_x000D_
      },_x000D_
      "89": {_x000D_
        "$type": "Inside.Core.Formula.Definition.DefinitionAC, Inside.Core.Formula",_x000D_
        "ID": 89,_x000D_
        "Results": [_x000D_
          [_x000D_
            20000.0_x000D_
          ]_x000D_
        ],_x000D_
        "Statistics": {_x000D_
          "CreationDate": "2026-06-02T11:40:30.9691581+02:00",_x000D_
          "LastRefreshDate": "2026-06-02T11:52:52.9961024+02:00",_x000D_
          "TotalRefreshCount": 19,_x000D_
          "CustomInfo": {}_x000D_
        }_x000D_
      },_x000D_
      "90": {_x000D_
        "$type": "Inside.Core.Formula.Definition.DefinitionAC, Inside.Core.Formula",_x000D_
        "ID": 90,_x000D_
        "Results": [_x000D_
          [_x000D_
            0.0_x000D_
          ]_x000D_
        ],_x000D_
        "Statistics": {_x000D_
          "CreationDate": "2026-06-02T11:40:30.9691581+02:00",_x000D_
          "LastRefreshDate": "2026-06-02T11:52:53.2307786+02:00",_x000D_
          "TotalRefreshCount": 15,_x000D_
          "CustomInfo": {}_x000D_
        }_x000D_
      },_x000D_
      "91": {_x000D_
        "$type": "Inside.Core.Formula.Definition.DefinitionAC, Inside.Core.Formula",_x000D_
        "ID": 91,_x000D_
        "Results": [_x000D_
          [_x000D_
            0.0_x000D_
          ]_x000D_
        ],_x000D_
        "Statistics": {_x000D_
          "CreationDate": "2026-06-02T11:40:30.9691581+02:00",_x000D_
          "LastRefreshDate": "2026-06-02T11:52:53.2926128+02:00",_x000D_
          "TotalRefreshCount": 15,_x000D_
          "CustomInfo": {}_x000D_
        }_x000D_
      },_x000D_
      "92": {_x000D_
        "$type": "Inside.Core.Formula.Definition.DefinitionAC, Inside.Core.Formula",_x000D_
        "ID": 92,_x000D_
        "Results": [_x000D_
          [_x000D_
            133444.08_x000D_
          ]_x000D_
        ],_x000D_
        "Statistics": {_x000D_
          "CreationDate": "2026-06-02T11:40:30.9691581+02:00",_x000D_
          "LastRefreshDate": "2026-06-02T11:52:52.9659901+02:00",_x000D_
          "TotalRefreshCount": 18,_x000D_
          "CustomInfo": {}_x000D_
        }_x000D_
      },_x000D_
      "93": {_x000D_
        "$type": "Inside.Core.Formula.Definition.DefinitionAC, Inside.Core.Formula",_x000D_
        "ID": 93,_x000D_
        "Results": [_x000D_
          [_x000D_
            2000.0_x000D_
          ]_x000D_
        ],_x000D_
        "Statistics": {_x000D_
          "CreationDate": "2026-06-02T11:40:30.9691581+02:00",_x000D_
          "LastRefreshDate": "2026-06-02T11:52:53.3285262+02:00",_x000D_
          "TotalRefreshCount": 15,_x000D_
          "CustomInfo": {}_x000D_
        }_x000D_
      },_x000D_
      "94": {_x000D_
        "$type": "Inside.Core.Formula.Definition.DefinitionAC, Inside.Core.Formula",_x000D_
        "ID": 94,_x000D_
        "Results": [_x000D_
          [_x000D_
            -2000.0_x000D_
          ]_x000D_
        ],_x000D_
        "Statistics": {_x000D_
          "CreationDate": "2026-06-02T11:40:30.9691581+02:00",_x000D_
          "LastRefreshDate": "2026-06-02T11:52:53.101549+02:00",_x000D_
          "TotalRefreshCount": 19,_x000D_
          "CustomInfo": {}_x000D_
        }_x000D_
      },_x000D_
      "95": {_x000D_
        "$type": "Inside.Core.Formula.Definition.DefinitionAC, Inside.Core.Formula",_x000D_
        "ID": 95,_x000D_
        "Results": [_x000D_
          [_x000D_
            16001.0_x000D_
          ]_x000D_
        ],_x000D_
        "Statistics": {_x000D_
          "CreationDate": "2026-06-02T11:40:30.9691581+02:00",_x000D_
          "LastRefreshDate": "2026-06-02T11:52:52.9976085+02:00",_x000D_
          "TotalRefreshCount": 19,_x000D_
          "CustomInfo": {}_x000D_
        }_x000D_
      },_x000D_
      "96": {_x000D_
        "$type": "Inside.Core.Formula.Definition.DefinitionAC, Inside.Core.Formula",_x000D_
        "ID": 96,_x000D_
        "Results": [_x000D_
          [_x000D_
            -2000.0_x000D_
          ]_x000D_
        ],_x000D_
        "Statistics": {_x000D_
          "CreationDate": "2026-06-02T11:40:30.9691581+02:00",_x000D_
          "LastRefreshDate": "2026-06-02T11:52:53.2327845+02:00",_x000D_
          "TotalRefreshCount": 15,_x000D_
          "CustomInfo": {}_x000D_
        }_x000D_
      },_x000D_
      "97": {_x000D_
        "$type": "Inside.Core.Formula.Definition.DefinitionAC, Inside.Core.Formula",_x000D_
        "ID": 97,_x000D_
        "Results": [_x000D_
          [_x000D_
            -1000.0_x000D_
          ]_x000D_
        ],_x000D_
        "Statistics": {_x000D_
          "CreationDate": "2026-06-02T11:40:30.9691581+02:00",_x000D_
          "LastRefreshDate": "2026-06-02T11:52:52.9187103+02:00",_x000D_
          "TotalRefreshCount": 18,_x000D_
          "CustomInfo": {}_x000D_
        }_x000D_
      },_x000D_
      "98": {_x000D_
        "$type": "Inside.Core.Formula.Definition.DefinitionAC, Inside.Core.Formula",_x000D_
        "ID": 98,_x000D_
        "Results": [_x000D_
          [_x000D_
            53000.0_x000D_
          ]_x000D_
        ],_x000D_
        "Statistics": {_x000D_
          "CreationDate": "2026-06-02T11:40:30.9691581+02:00",_x000D_
          "LastRefreshDate": "2026-06-02T11:52:52.9685059+02:00",_x000D_
          "TotalRefreshCount": 18,_x000D_
          "CustomInfo": {}_x000D_
        }_x000D_
      },_x000D_
      "99": {_x000D_
        "$type": "Inside.Core.Formula.Definition.DefinitionAC, Inside.Core.Formula",_x000D_
        "ID": 99,_x000D_
        "Results": [_x000D_
          [_x000D_
            0.0_x000D_
          ]_x000D_
        ],_x000D_
        "Statistics": {_x000D_
          "CreationDate": "2026-06-02T11:40:30.9691581+02:00",_x000D_
          "LastRefreshDate": "2026-06-02T11:52:53.3305241+02:00",_x000D_
          "TotalRefreshCount": 15,_x000D_
          "CustomInfo": {}_x000D_
        }_x000D_
      },_x000D_
      "100": {_x000D_
        "$type": "Inside.Core.Formula.Definition.DefinitionAC, Inside.Core.Formula",_x000D_
        "ID": 100,_x000D_
        "Results": [_x000D_
          [_x000D_
            -2000.0_x000D_
          ]_x000D_
        ],_x000D_
        "Statistics": {_x000D_
          "CreationDate": "2026-06-02T11:40:30.9691581+02:00",_x000D_
          "LastRefreshDate": "2026-06-02T11:52:53.07756+02:00",_x000D_
          "TotalRefreshCount": 19,_x000D_
          "CustomInfo": {}_x000D_
        }_x000D_
      },_x000D_
      "101": {_x000D_
        "$type": "Inside.Core.Formula.Definition.DefinitionAC, Inside.Core.Formula",_x000D_
        "ID": 101,_x000D_
        "Results": [_x000D_
          [_x000D_
            0.0_x000D_
          ]_x000D_
        ],_x000D_
        "Statistics": {_x000D_
          "CreationDate": "2026-06-02T11:40:30.9691581+02:00",_x000D_
          "LastRefreshDate": "2026-06-02T11:52:53.2357621+02:00",_x000D_
          "TotalRefreshCount": 15,_x000D_
          "CustomInfo": {}_x000D_
        }_x000D_
      },_x000D_
      "102": {_x000D_
        "$type": "Inside.Core.Formula.Definition.DefinitionAC, Inside.Core.Formula",_x000D_
        "ID": 102,_x000D_
        "Results": [_x000D_
          [_x000D_
            -2000.0_x000D_
          ]_x000D_
        ],_x000D_
        "Statistics": {_x000D_
          "CreationDate": "2026-06-02T11:40:30.9691581+02:00",_x000D_
          "LastRefreshDate": "2026-06-02T11:52:52.9228886+02:00",_x000D_
          "TotalRefreshCount": 18,_x000D_
          "CustomInfo": {}_x000D_
        }_x000D_
      },_x000D_
      "103": {_x000D_
        "$type": "Inside.Core.Formula.Definition.DefinitionAC, Inside.Core.Formula",_x000D_
        "ID": 103,_x000D_
        "Results": [_x000D_
          [_x000D_
            2000.0_x000D_
          ]_x000D_
        ],_x000D_
        "Statistics": {_x000D_
          "CreationDate": "2026-06-02T11:40:30.9691581+02:00",_x000D_
          "LastRefreshDate": "2026-06-02T11:52:53.0116522+02:00",_x000D_
          "TotalRefreshCount": 19,_x000D_
          "CustomInfo": {}_x000D_
        }_x000D_
      },_x000D_
      "104": {_x000D_
        "$type": "Inside.Core.Formula.Definition.DefinitionAC, Inside.Core.Formula",_x000D_
        "ID": 104,_x000D_
        "Results": [_x000D_
          [_x000D_
            0.0_x000D_
          ]_x000D_
        ],_x000D_
        "Statistics": {_x000D_
          "CreationDate": "2026-06-02T11:40:30.9691581+02:00",_x000D_
          "LastRefreshDate": "2026-06-02T11:52:53.0584675+02:00",_x000D_
          "TotalRefreshCount": 19,_x000D_
          "CustomInfo": {}_x000D_
        }_x000D_
      },_x000D_
      "105": {_x000D_
        "$type": "Inside.Core.Formula.Definition.DefinitionAC, Inside.Core.Formula",_x000D_
        "ID": 105,_x000D_
        "Results": [_x000D_
          [_x000D_
            2000.0_x000D_
          ]_x000D_
        ],_x000D_
        "Statistics": {_x000D_
          "CreationDate": "2026-06-02T11:40:30.9691581+02:00",_x000D_
          "LastRefreshDate": "2026-06-02T11:52:52.9263957+02:00",_x000D_
          "TotalRefreshCount": 18,_x000D_
          "CustomInfo": {}_x000D_
        }_x000D_
      },_x000D_
      "106": {_x000D_
        "$type": "Inside.Core.Formula.Definition.DefinitionAC, Inside.Core.Formula",_x000D_
        "ID": 106,_x000D_
        "Results": [_x000D_
          [_x000D_
            -2000.0_x000D_
          ]_x000D_
        ],_x000D_
        "Statistics": {_x000D_
          "CreationDate": "2026-06-02T11:40:30.9691581+02:00",_x000D_
          "LastRefreshDate": "2026-06-02T11:52:53.0016176+02:00",_x000D_
          "TotalRefreshCount": 19,_x000D_
          "CustomInfo": {}_x000D_
        }_x000D_
      },_x000D_
      "107": {_x000D_
        "$type": "Inside.Core.Formula.Definition.DefinitionAC, Inside.Core.Formula",_x000D_
        "ID": 107,_x000D_
        "Results": [_x000D_
          [_x000D_
            -1000.0_x000D_
          ]_x000D_
        ],_x000D_
        "Statistics": {_x000D_
          "CreationDate": "2026-06-02T11:40:30.9691581+02:00",_x000D_
          "LastRefreshDate": "2026-06-02T11:52:52.9750193+02:00",_x000D_
          "TotalRefreshCount": 18,_x000D_
          "CustomInfo": {}_x000D_
        }_x000D_
      },_x000D_
      "108": {_x000D_
        "$type": "Inside.Core.Formula.Definition.DefinitionAC, Inside.Core.Formula",_x000D_
        "ID": 108,_x000D_
        "Results": [_x000D_
          [_x000D_
            0.0_x000D_
          ]_x000D_
        ],_x000D_
        "Statistics": {_x000D_
          "CreationDate": "2026-06-02T11:40:30.9691581+02:00",_x000D_
          "LastRefreshDate": "2026-06-02T11:52:53.0061368+02:00",_x000D_
          "TotalRefreshCount": 19,_x000D_
          "CustomInfo": {}_x000D_
        }_x000D_
      },_x000D_
      "109": {_x000D_
        "$type": "Inside.Core.Formula.Definition.DefinitionAC, Inside.Core.Formula",_x000D_
        "ID": 109,_x000D_
        "Results": [_x000D_
          [_x000D_
            4000.0_x000D_
          ]_x000D_
        ],_x000D_
        "Statistics": {_x000D_
          "CreationDate": "2026-06-02T11:40:30.9691581+02:00",_x000D_
          "LastRefreshDate": "2026-06-02T11:52:53.2951205+02:00",_x000D_
          "TotalRefreshCount": 15,_x000D_
          "CustomInfo": {}_x000D_
        }_x000D_
      },_x000D_
      "110": {_x000D_
        "$type": "Inside.Core.Formula.Definition.DefinitionAC, Inside.Core.Formula",_x000D_
        "ID": 110,_x000D_
        "Results": [_x000D_
          [_x000D_
            50000.0_x000D_
          ]_x000D_
        ],_x000D_
        "Statistics": {_x000D_
          "CreationDate": "2026-06-02T11:40:30.9691581+02:00",_x000D_
          "LastRefreshDate": "2026-06-02T11:52:53.3385625+02:00",_x000D_
          "TotalRefreshCount": 15,_x000D_
          "CustomInfo": {}_x000D_
        }_x000D_
      },_x000D_
      "111": {_x000D_
        "$type": "Inside.Core.Formula.Definition.DefinitionAC, Inside.Core.Formula",_x000D_
        "ID": 111,_x000D_
        "Results": [_x000D_
          [_x000D_
            -1000.0_x000D_
          ]_x000D_
        ],_x000D_
        "Statistics": {_x000D_
          "CreationDate": "2026-06-02T11:40:30.9691581+02:00",_x000D_
          "LastRefreshDate": "2026-06-02T11:52:53.0454339+02:00",_x000D_
          "TotalRefreshCount": 19,_x000D_
          "CustomInfo": {}_x000D_
        }_x000D_
      },_x000D_
      "112": {_x000D_
        "$type": "Inside.Core.Formula.Definition.DefinitionAC, Inside.Core.Formula",_x000D_
        "ID": 112,_x000D_
        "Results": [_x000D_
          [_x000D_
            0.0_x000D_
          ]_x000D_
        ],_x000D_
        "Statistics": {_x000D_
          "CreationDate": "2026-06-02T11:40:30.9691581+02:00",_x000D_
          "LastRefreshDate": "2026-06-02T11:52:53.2442848+02:00",_x000D_
          "TotalRefreshCount": 16,_x000D_
          "CustomInfo": {}_x000D_
        }_x000D_
      },_x000D_
      "113": {_x000D_
        "$type": "Inside.Core.Formula.Definition.DefinitionAC, Inside.Core.Formula",_x000D_
        "ID": 113,_x000D_
        "Results": [_x000D_
          [_x000D_
            0.0_x000D_
          ]_x000D_
        ],_x000D_
        "Statistics": {_x000D_
          "CreationDate": "2026-06-02T11:40:30.9691581+02:00",_x000D_
          "LastRefreshDate": "2026-06-02T11:52:53.3405632+02:00",_x000D_
          "TotalRefreshCount": 15,_x000D_
          "CustomInfo": {}_x000D_
        }_x000D_
      },_x000D_
      "114": {_x000D_
        "$type": "Inside.Core.Formula.Definition.DefinitionAC, Inside.Core.Formula",_x000D_
        "ID": 114,_x000D_
        "Results": [_x000D_
          [_x000D_
            -3000.0_x000D_
          ]_x000D_
        ],_x000D_
        "Statistics": {_x000D_
          "CreationDate": "2026-06-02T11:40:30.9691581+02:00",_x000D_
          "LastRefreshDate": "2026-06-02T11:52:53.0474374+02:00",_x000D_
          "TotalRefreshCount": 19,_x000D_
          "CustomInfo": {}_x000D_
        }_x000D_
      },_x000D_
      "115": {_x000D_
        "$type": "Inside.Core.Formula.Definition.DefinitionAC, Inside.Core.Formula",_x000D_
        "ID": 115,_x000D_
        "Results": [_x000D_
          [_x000D_
            0.0_x000D_
          ]_x000D_
        ],_x000D_
        "Statistics": {_x000D_
          "CreationDate": "2026-06-02T11:40:30.9691581+02:00",_x000D_
          "LastRefreshDate": "2026-06-02T11:52:53.2996458+02:00",_x000D_
          "TotalRefreshCount": 15,_x000D_
          "CustomInfo": {}_x000D_
        }_x000D_
      },_x000D_
      "116": {_x000D_
        "$type": "Inside.Core.Formula.Definition.DefinitionAC, Inside.Core.Formula",_x000D_
        "ID": 116,_x000D_
        "Results": [_x000D_
          [_x000D_
            0.0_x000D_
          ]_x000D_
        ],_x000D_
        "Statistics": {_x000D_
          "CreationDate": "2026-06-02T11:40:30.9691581+02:00",_x000D_
          "LastRefreshDate": "2026-06-02T11:52:53.0835601+02:00",_x000D_
          "TotalRefreshCount": 19,_x000D_
          "CustomInfo": {}_x000D_
        }_x000D_
      },_x000D_
      "117": {_x000D_
        "$type": "Inside.Core.Formula.Definition.DefinitionAC, Inside.Core.Formula",_x000D_
        "ID": 117,_x000D_
        "Results": [_x000D_
          [_x000D_
            0.0_x000D_
          ]_x000D_
        ],_x000D_
        "Statistics": {_x000D_
          "CreationDate": "2026-06-02T11:40:30.9691581+02:00",_x000D_
          "LastRefreshDate": "2026-06-02T11:52:53.3016399+02:00",_x000D_
          "TotalRefreshCount": 15,_x000D_
          "CustomInfo": {}_x000D_
        }_x000D_
      },_x000D_
      "118": {_x000D_
        "$type": "Inside.Core.Formula.Definition.DefinitionAC, Inside.Core.Formula",_x000D_
        "ID": 118,_x000D_
        "Results": [_x000D_
          [_x000D_
            0.0_x000D_
          ]_x000D_
        ],_x000D_
        "Statistics": {_x000D_
          "CreationDate": "2026-06-02T11:40:30.9691581+02:00",_x000D_
          "LastRefreshDate": "2026-06-02T11:52:53.1184951+02:00",_x000D_
          "TotalRefreshCount": 19,_x000D_
          "CustomInfo": {}_x000D_
        }_x000D_
      },_x000D_
      "119": {_x000D_
        "$type": "Inside.Core.Formula.Definition.DefinitionAC, Inside.Core.Formula",_x000D_
        "ID": 119,_x000D_
        "Results": [_x000D_
          [_x000D_
            0.0_x000D_
          ]_x000D_
        ],_x000D_
        "Statistics": {_x000D_
          "CreationDate": "2026-06-02T11:40:30.9691581+02:00",_x000D_
          "LastRefreshDate": "2026-06-02T11:52:53.2603524+02:00",_x000D_
          "TotalRefreshCount": 15,_x000D_
          "CustomInfo": {}_x000D_
        }_x000D_
      },_x000D_
      "120": {_x000D_
        "$type": "Inside.Core.Formula.Definition.DefinitionAC, Inside.Core.Formula",_x000D_
        "ID": 120,_x000D_
        "Results": [_x000D_
          [_x000D_
            2000.0_x000D_
          ]_x000D_
        ],_x000D_
        "Statistics": {_x000D_
          "CreationDate": "2026-06-02T11:40:30.9691581+02:00",_x000D_
          "LastRefreshDate": "2026-06-02T11:52:53.3036396+02:00",_x000D_
          "TotalRefreshCount": 15,_x000D_
          "CustomInfo": {}_x000D_
        }_x000D_
      },_x000D_
      "121": {_x000D_
        "$type": "Inside.Core.Formula.Definition.DefinitionAC, Inside.Core.Formula",_x000D_
        "ID": 121,_x000D_
        "Results": [_x000D_
          [_x000D_
            5000.0_x000D_
          ]_x000D_
        ],_x000D_
        "Statistics": {_x000D_
          "CreationDate": "2026-06-02T11:40:30.9691581+02:00",_x000D_
          "LastRefreshDate": "2026-06-02T11:52:53.0343527+02:00",_x000D_
          "TotalRefreshCount": 19,_x000D_
          "CustomInfo": {}_x000D_
        }_x000D_
      },_x000D_
      "122": {_x000D_
        "$type": "Inside.Core.Formula.Definition.DefinitionAC, Inside.Core.Formula",_x000D_
        "ID": 122,_x000D_
        "Results": [_x000D_
          [_x000D_
            0.0_x000D_
          ]_x000D_
        ],_x000D_
        "Statistics": {_x000D_
          "CreationDate": "2026-06-02T11:40:30.9691581+02:00",_x000D_
          "LastRefreshDate": "2026-06-02T11:52:53.3051712+02:00",_x000D_
          "TotalRefreshCount": 15,_x000D_
          "CustomInfo": {}_x000D_
        }_x000D_
      },_x000D_
      "123": {_x000D_
        "$type": "Inside.Core.Formula.Definition.DefinitionAC, Inside.Core.Formula",_x000D_
        "ID": 123,_x000D_
        "Results": [_x000D_
          [_x000D_
            -6000.0_x000D_
          ]_x000D_
        ],_x000D_
        "Statistics": {_x000D_
          "CreationDate": "2026-06-02T11:40:30.9691581+02:00",_x000D_
          "LastRefreshDate": "2026-06-02T11:52:53.0036239+02:00",_x000D_
          "TotalRefreshCount": 19,_x000D_
          "CustomInfo": {}_x000D_
        }_x000D_
      },_x000D_
      "124": {_x000D_
        "$type": "Inside.Core.Formula.Definition.DefinitionAC, Inside.Core.Formula",_x000D_
        "ID": 124,_x000D_
        "Results": [_x000D_
          [_x000D_
            -3000.0_x000D_
          ]_x000D_
        ],_x000D_
        "Statistics": {_x000D_
          "CreationDate": "2026-06-02T11:40:30.9691581+02:00",_x000D_
          "LastRefreshDate": "2026-06-02T11:52:53.2648649+02:00",_x000D_
          "TotalRefreshCount": 15,_x000D_
          "CustomInfo": {}_x000D_
        }_x000D_
      },_x000D_
      "125": {_x000D_
        "$type": "Inside.Core.Formula.Definition.DefinitionAC, Inside.Core.Formula",_x000D_
        "ID": 125,_x000D_
        "Results": [_x000D_
          [_x000D_
            1000.0_x000D_
          ]_x000D_
        ],_x000D_
        "Statistics": {_x000D_
          "CreationDate": "2026-06-02T11:40:30.9691581+02:00",_x000D_
          "LastRefreshDate": "2026-06-02T11:52:53.0850814+02:00",_x000D_
          "TotalRefreshCount": 19,_x000D_
          "CustomInfo": {}_x000D_
        }_x000D_
      },_x000D_
      "126": {_x000D_
        "$type": "Inside.Core.Formula.Definition.DefinitionAC, Inside.Core.Formula",_x000D_
        "ID": 126,_x000D_
        "Results": [_x000D_
          [_x000D_
            194833.0_x000D_
          ]_x000D_
        ],_x000D_
        "Statistics": {_x000D_
          "CreationDate": "2026-06-02T11:40:30.9691581+02:00",_x000D_
          "LastRefreshDate": "2026-06-02T11:52:53.2658718+02:00",_x000D_
          "TotalRefreshCount": 15,_x000D_
          "CustomInfo": {}_x000D_
        }_x000D_
      },_x000D_
      "127": {_x000D_
        "$type": "Inside.Core.Formula.Definition.DefinitionAC, Inside.Core.Formula",_x000D_
        "ID": 127,_x000D_
        "Results": [_x000D_
          [_x000D_
            -9000.0_x000D_
          ]_x000D_
        ],_x000D_
        "Statistics": {_x000D_
          "CreationDate": "2026-06-02T11:40:30.9691581+02:00",_x000D_
          "LastRefreshDate": "2026-06-02T11:52:53.0649802+02:00",_x000D_
          "TotalRefreshCount": 19,_x000D_
          "CustomInfo": {}_x000D_
        }_x000D_
      },_x000D_
      "128": {_x000D_
        "$type": "Inside.Core.Formula.Definition.DefinitionAC, Inside.Core.Formula",_x000D_
        "ID": 128,_x000D_
        "Results": [_x000D_
          [_x000D_
            6201.16_x000D_
          ]_x000D_
        ],_x000D_
        "Statistics": {_x000D_
          "CreationDate": "2026-06-02T11:40:30.9691581+02:00",_x000D_
          "LastRefreshDate": "2026-06-02T11:52:53.2683864+02:00",_x000D_
          "TotalRefreshCount": 14,_x000D_
          "CustomInfo": {}_x000D_
        }_x000D_
      },_x000D_
      "129": {_x000D_
        "$type": "Inside.Core.Formula.Definition.DefinitionAC, Inside.Core.Formula",_x000D_
        "ID": 129,_x000D_
        "Results": [_x000D_
          [_x000D_
            0.0_x000D_
          ]_x000D_
        ],_x000D_
        "Statistics": {_x000D_
          "CreationDate": "2026-06-02T11:40:30.9691581+02:00",_x000D_
          "LastRefreshDate": "2026-06-02T11:52:52.9474404+02:00",_x000D_
          "TotalRefreshCount": 17,_x000D_
          "CustomInfo": {}_x000D_
        }_x000D_
      },_x000D_
      "130": {_x000D_
        "$type": "Inside.Core.Formula.Definition.DefinitionAC, Inside.Core.Formula",_x000D_
        "ID": 130,_x000D_
        "Results": [_x000D_
          [_x000D_
            -3000.0_x000D_
          ]_x000D_
        ],_x000D_
        "Statistics": {_x000D_
          "CreationDate": "2026-06-02T11:40:30.9691581+02:00",_x000D_
          "LastRefreshDate": "2026-06-02T11:52:53.0815617+02:00",_x000D_
          "TotalRefreshCount": 18,_x000D_
          "CustomInfo": {}_x000D_
        }_x000D_
      },_x000D_
      "131": {_x000D_
        "$type": "Inside.Core.Formula.Definition.DefinitionAC, Inside.Core.Formula",_x000D_
        "ID": 131,_x000D_
        "Results": [_x000D_
          [_x000D_
            0.0_x000D_
          ]_x000D_
        ],_x000D_
        "Statistics": {_x000D_
          "CreationDate": "2026-06-02T11:40:30.9691581+02:00",_x000D_
          "LastRefreshDate": "2026-06-02T11:52:52.9494469+02:00",_x000D_
          "TotalRefreshCount": 17,_x000D_
          "CustomInfo": {}_x000D_
        }_x000D_
      },_x000D_
      "132": {_x000D_
        "$type": "Inside.Core.Formula.Definition.DefinitionAC, Inside.Core.Formula",_x000D_
        "ID": 132,_x000D_
        "Results": [_x000D_
          [_x000D_
            -7000.0_x000D_
          ]_x000D_
        ],_x000D_
        "Statistics": {_x000D_
          "CreationDate": "2026-06-02T11:40:30.9691581+02:00",_x000D_
          "LastRefreshDate": "2026-06-02T11:52:52.9775339+02:00",_x000D_
          "TotalRefreshCount": 18,_x000D_
          "CustomInfo": {}_x000D_
        }_x000D_
      },_x000D_
      "133": {_x000D_
        "$type": "Inside.Core.Formula.Definition.DefinitionAC, Inside.Core.Formula",_x000D_
        "ID": 133,_x000D_
        "Results": [_x000D_
          [_x000D_
            0.0_x000D_
          ]_x000D_
        ],_x000D_
        "Statistics": {_x000D_
          "CreationDate": "2026-06-02T11:40:30.9691581+02:00",_x000D_
          "LastRefreshDate": "2026-06-02T11:52:53.0915957+</t>
  </si>
  <si>
    <t>02:00",_x000D_
          "TotalRefreshCount": 18,_x000D_
          "CustomInfo": {}_x000D_
        }_x000D_
      },_x000D_
      "134": {_x000D_
        "$type": "Inside.Core.Formula.Definition.DefinitionAC, Inside.Core.Formula",_x000D_
        "ID": 134,_x000D_
        "Results": [_x000D_
          [_x000D_
            0.0_x000D_
          ]_x000D_
        ],_x000D_
        "Statistics": {_x000D_
          "CreationDate": "2026-06-02T11:40:30.9691581+02:00",_x000D_
          "LastRefreshDate": "2026-06-02T11:52:52.9514434+02:00",_x000D_
          "TotalRefreshCount": 17,_x000D_
          "CustomInfo": {}_x000D_
        }_x000D_
      },_x000D_
      "135": {_x000D_
        "$type": "Inside.Core.Formula.Definition.DefinitionAC, Inside.Core.Formula",_x000D_
        "ID": 135,_x000D_
        "Results": [_x000D_
          [_x000D_
            22133.4_x000D_
          ]_x000D_
        ],_x000D_
        "Statistics": {_x000D_
          "CreationDate": "2026-06-02T11:40:30.9691581+02:00",_x000D_
          "LastRefreshDate": "2026-06-02T11:52:53.3146934+02:00",_x000D_
          "TotalRefreshCount": 14,_x000D_
          "CustomInfo": {}_x000D_
        }_x000D_
      },_x000D_
      "136": {_x000D_
        "$type": "Inside.Core.Formula.Definition.DefinitionAC, Inside.Core.Formula",_x000D_
        "ID": 136,_x000D_
        "Results": [_x000D_
          [_x000D_
            3000.0_x000D_
          ]_x000D_
        ],_x000D_
        "Statistics": {_x000D_
          "CreationDate": "2026-06-02T11:40:30.9691581+02:00",_x000D_
          "LastRefreshDate": "2026-06-02T11:52:52.9875698+02:00",_x000D_
          "TotalRefreshCount": 18,_x000D_
          "CustomInfo": {}_x000D_
        }_x000D_
      },_x000D_
      "137": {_x000D_
        "$type": "Inside.Core.Formula.Definition.DefinitionAC, Inside.Core.Formula",_x000D_
        "ID": 137,_x000D_
        "Results": [_x000D_
          [_x000D_
            0.0_x000D_
          ]_x000D_
        ],_x000D_
        "Statistics": {_x000D_
          "CreationDate": "2026-06-02T11:40:30.9691581+02:00",_x000D_
          "LastRefreshDate": "2026-06-02T11:52:53.3174811+02:00",_x000D_
          "TotalRefreshCount": 14,_x000D_
          "CustomInfo": {}_x000D_
        }_x000D_
      },_x000D_
      "138": {_x000D_
        "$type": "Inside.Core.Formula.Definition.DefinitionAC, Inside.Core.Formula",_x000D_
        "ID": 138,_x000D_
        "Results": [_x000D_
          [_x000D_
            0.0_x000D_
          ]_x000D_
        ],_x000D_
        "Statistics": {_x000D_
          "CreationDate": "2026-06-02T11:40:30.9691581+02:00",_x000D_
          "LastRefreshDate": "2026-06-02T11:52:53.2162242+02:00",_x000D_
          "TotalRefreshCount": 14,_x000D_
          "CustomInfo": {}_x000D_
        }_x000D_
      },_x000D_
      "139": {_x000D_
        "$type": "Inside.Core.Formula.Definition.DefinitionAC, Inside.Core.Formula",_x000D_
        "ID": 139,_x000D_
        "Results": [_x000D_
          [_x000D_
            0.0_x000D_
          ]_x000D_
        ],_x000D_
        "Statistics": {_x000D_
          "CreationDate": "2026-06-02T11:40:30.9691581+02:00",_x000D_
          "LastRefreshDate": "2026-06-02T11:52:52.9559564+02:00",_x000D_
          "TotalRefreshCount": 17,_x000D_
          "CustomInfo": {}_x000D_
        }_x000D_
      },_x000D_
      "140": {_x000D_
        "$type": "Inside.Core.Formula.Definition.DefinitionAC, Inside.Core.Formula",_x000D_
        "ID": 140,_x000D_
        "Results": [_x000D_
          [_x000D_
            0.0_x000D_
          ]_x000D_
        ],_x000D_
        "Statistics": {_x000D_
          "CreationDate": "2026-06-02T11:40:30.9691581+02:00",_x000D_
          "LastRefreshDate": "2026-06-02T11:52:53.2477986+02:00",_x000D_
          "TotalRefreshCount": 14,_x000D_
          "CustomInfo": {}_x000D_
        }_x000D_
      },_x000D_
      "141": {_x000D_
        "$type": "Inside.Core.Formula.Definition.DefinitionAC, Inside.Core.Formula",_x000D_
        "ID": 141,_x000D_
        "Results": [_x000D_
          [_x000D_
            0.0_x000D_
          ]_x000D_
        ],_x000D_
        "Statistics": {_x000D_
          "CreationDate": "2026-06-02T11:40:30.9691581+02:00",_x000D_
          "LastRefreshDate": "2026-06-02T11:52:53.2508082+02:00",_x000D_
          "TotalRefreshCount": 14,_x000D_
          "CustomInfo": {}_x000D_
        }_x000D_
      },_x000D_
      "142": {_x000D_
        "$type": "Inside.Core.Formula.Definition.DefinitionAC, Inside.Core.Formula",_x000D_
        "ID": 142,_x000D_
        "Results": [_x000D_
          [_x000D_
            0.0_x000D_
          ]_x000D_
        ],_x000D_
        "Statistics": {_x000D_
          "CreationDate": "2026-06-02T11:40:30.9691581+02:00",_x000D_
          "LastRefreshDate": "2026-06-02T11:52:53.246292+02:00",_x000D_
          "TotalRefreshCount": 14,_x000D_
          "CustomInfo": {}_x000D_
        }_x000D_
      },_x000D_
      "143": {_x000D_
        "$type": "Inside.Core.Formula.Definition.DefinitionAC, Inside.Core.Formula",_x000D_
        "ID": 143,_x000D_
        "Results": [_x000D_
          [_x000D_
            0.0_x000D_
          ]_x000D_
        ],_x000D_
        "Statistics": {_x000D_
          "CreationDate": "2026-06-02T11:40:30.9691581+02:00",_x000D_
          "LastRefreshDate": "2026-06-02T11:52:53.2523149+02:00",_x000D_
          "TotalRefreshCount": 14,_x000D_
          "CustomInfo": {}_x000D_
        }_x000D_
      },_x000D_
      "144": {_x000D_
        "$type": "Inside.Core.Formula.Definition.DefinitionAC, Inside.Core.Formula",_x000D_
        "ID": 144,_x000D_
        "Results": [_x000D_
          [_x000D_
            0.0_x000D_
          ]_x000D_
        ],_x000D_
        "Statistics": {_x000D_
          "CreationDate": "2026-06-02T11:40:30.9691581+02:00",_x000D_
          "LastRefreshDate": "2026-06-02T11:52:53.2242525+02:00",_x000D_
          "TotalRefreshCount": 14,_x000D_
          "CustomInfo": {}_x000D_
        }_x000D_
      },_x000D_
      "145": {_x000D_
        "$type": "Inside.Core.Formula.Definition.DefinitionAC, Inside.Core.Formula",_x000D_
        "ID": 145,_x000D_
        "Results": [_x000D_
          [_x000D_
            0.0_x000D_
          ]_x000D_
        ],_x000D_
        "Statistics": {_x000D_
          "CreationDate": "2026-06-02T11:40:30.9691581+02:00",_x000D_
          "LastRefreshDate": "2026-06-02T11:52:53.2548298+02:00",_x000D_
          "TotalRefreshCount": 14,_x000D_
          "CustomInfo": {}_x000D_
        }_x000D_
      }_x000D_
    },_x000D_
    "LastID": 145_x000D_
  }_x000D_
}</t>
  </si>
  <si>
    <t>{_x000D_
  "Formulas": {_x000D_
    "=RIK_AC(\"INF06__;INF13@E=1,S=14,G=0,T=0,P=0,C=*{0}:@R=A,S=16,V={1}:R=B,S=1,V={2}:R=C,S=21,V={3}:R=D,S=18,V={4}:R=E,S=22,V={5}:R=F,S=19,V={6}:R=G,S=3,V={7}:R=H,S=23,V={8}:R=I,S=24,V={9}:R=J,S=4,V={10}:\";$C22;$G$3;$G$4;$H$5;$G$6;$H$7;$G$5;$G$8;$G$11;$H$11;$B22)": 1,_x000D_
    "=RIK_AC(\"INF06__;INF13@E=1,S=14,G=0,T=0,P=0,C=*{0}:@R=A,S=16,V={1}:R=B,S=1,V={2}:R=C,S=21,V={3}:R=D,S=18,V={4}:R=E,S=22,V={5}:R=F,S=19,V={6}:R=G,S=3,V={7}:R=H,S=23,V={8}:R=I,S=24,V={9}:R=J,S=4,V={10}:\";$C17;$G$3;$G$4;$H$5;$G$6;$H$7;$G$5;$G$8;$G$11;$H$11;$B17)": 2,_x000D_
    "=RIK_AC(\"INF06__;INF13@E=1,S=14,G=0,T=0,P=0,C=*{0}:@R=A,S=16,V={1}:R=B,S=1,V={2}:R=C,S=21,V={3}:R=D,S=18,V={4}:R=E,S=22,V={5}:R=F,S=19,V={6}:R=G,S=3,V={7}:R=H,S=23,V={8}:R=I,S=24,V={9}:R=J,S=4,V={10}:\";$C27;$G$3;$G$4;$H$5;$G$6;$H$7;$G$5;$G$8;$G$11;$H$11;$B27)": 3,_x000D_
    "=RIK_AC(\"INF06__;INF13@E=1,S=14,G=0,T=0,P=0,C=*{0}:@R=A,S=16,V={1}:R=B,S=1,V={2}:R=C,S=21,V={3}:R=D,S=18,V={4}:R=E,S=22,V={5}:R=F,S=19,V={6}:R=G,S=3,V={7}:R=H,S=23,V={8}:R=I,S=24,V={9}:R=J,S=4,V={10}:\";$C18;$G$3;$G$4;$H$5;$G$6;$H$7;$G$5;$G$8;$G$11;$H$11;$B18)": 4,_x000D_
    "=RIK_AC(\"INF06__;INF13@E=1,S=14,G=0,T=0,P=0,C=*{0}:@R=A,S=16,V={1}:R=B,S=1,V={2}:R=C,S=21,V={3}:R=D,S=18,V={4}:R=E,S=22,V={5}:R=F,S=19,V={6}:R=G,S=3,V={7}:R=H,S=23,V={8}:R=I,S=24,V={9}:R=J,S=4,V={10}:\";$C47;$G$3;$G$4;$H$5;$G$6;$H$7;$G$5;$G$8;$G$11;$H$11;$B47)": 5,_x000D_
    "=RIK_AC(\"INF06__;INF13@E=1,S=14,G=0,T=0,P=0,C=*{0}:@R=A,S=16,V={1}:R=B,S=1,V={2}:R=C,S=21,V={3}:R=D,S=18,V={4}:R=E,S=22,V={5}:R=F,S=19,V={6}:R=G,S=3,V={7}:R=H,S=23,V={8}:R=I,S=24,V={9}:R=J,S=4,V={10}:\";$C51;$G$3;$G$4;$H$5;$G$6;$H$7;$G$5;$G$8;$G$11;$H$11;$B51)": 6,_x000D_
    "=RIK_AC(\"INF06__;INF13@E=1,S=14,G=0,T=0,P=0,C=*{0}:@R=A,S=16,V={1}:R=B,S=1,V={2}:R=C,S=21,V={3}:R=D,S=18,V={4}:R=E,S=22,V={5}:R=F,S=19,V={6}:R=G,S=3,V={7}:R=H,S=23,V={8}:R=I,S=24,V={9}:R=J,S=4,V={10}:\";$C45;$G$3;$G$4;$H$5;$G$6;$H$7;$G$5;$G$8;$G$11;$H$11;$B45)": 7,_x000D_
    "=RIK_AC(\"INF06__;INF13@E=1,S=14,G=0,T=0,P=0,C=*{0}:@R=A,S=16,V={1}:R=B,S=1,V={2}:R=C,S=21,V={3}:R=D,S=18,V={4}:R=E,S=22,V={5}:R=F,S=19,V={6}:R=G,S=3,V={7}:R=H,S=23,V={8}:R=I,S=24,V={9}:R=J,S=4,V={10}:\";$C24;$G$3;$G$4;$H$5;$G$6;$H$7;$G$5;$G$8;$G$12;$H$12;$B24)": 8,_x000D_
    "=RIK_AC(\"INF06__;INF13@E=1,S=14,G=0,T=0,P=0,C=*{0}:@R=A,S=16,V={1}:R=B,S=1,V={2}:R=C,S=21,V={3}:R=D,S=18,V={4}:R=E,S=22,V={5}:R=F,S=19,V={6}:R=G,S=3,V={7}:R=H,S=23,V={8}:R=I,S=24,V={9}:R=J,S=4,V={10}:\";$C43;$G$3;$G$4;$H$5;$G$6;$H$7;$G$5;$G$8;$G$11;$H$11;$B43)": 9,_x000D_
    "=RIK_AC(\"INF06__;INF13@E=1,S=14,G=0,T=0,P=0,C=*{0}:@R=A,S=16,V={1}:R=B,S=1,V={2}:R=C,S=21,V={3}:R=D,S=18,V={4}:R=E,S=22,V={5}:R=F,S=19,V={6}:R=G,S=3,V={7}:R=H,S=23,V={8}:R=I,S=24,V={9}:R=J,S=4,V={10}:\";$C28;$G$3;$G$4;$H$5;$G$6;$H$7;$G$5;$G$8;$G$12;$H$12;$B28)": 10,_x000D_
    "=RIK_AC(\"INF06__;INF13@E=1,S=14,G=0,T=0,P=0,C=*{0}:@R=A,S=16,V={1}:R=B,S=1,V={2}:R=C,S=21,V={3}:R=D,S=18,V={4}:R=E,S=22,V={5}:R=F,S=19,V={6}:R=G,S=3,V={7}:R=H,S=23,V={8}:R=I,S=24,V={9}:R=J,S=4,V={10}:\";$C54;$G$3;$G$4;$H$5;$G$6;$H$7;$G$5;$G$8;$G$12;$H$12;$B54)": 11,_x000D_
    "=RIK_AC(\"INF06__;INF13@E=1,S=14,G=0,T=0,P=0,C=*{0}:@R=A,S=16,V={1}:R=B,S=1,V={2}:R=C,S=21,V={3}:R=D,S=18,V={4}:R=E,S=22,V={5}:R=F,S=19,V={6}:R=G,S=3,V={7}:R=H,S=23,V={8}:R=I,S=24,V={9}:R=J,S=4,V={10}:\";$C44;$G$3;$G$4;$H$5;$G$6;$H$7;$G$5;$G$8;$G$11;$H$11;$B44)": 12,_x000D_
    "=RIK_AC(\"INF06__;INF13@E=1,S=14,G=0,T=0,P=0,C=*{0}:@R=A,S=16,V={1}:R=B,S=1,V={2}:R=C,S=21,V={3}:R=D,S=18,V={4}:R=E,S=22,V={5}:R=F,S=19,V={6}:R=G,S=3,V={7}:R=H,S=23,V={8}:R=I,S=24,V={9}:R=J,S=4,V={10}:\";$C29;$G$3;$G$4;$H$5;$G$6;$H$7;$G$5;$G$8;$G$11;$H$11;$B29)": 13,_x000D_
    "=RIK_AC(\"INF06__;INF13@E=1,S=14,G=0,T=0,P=0,C=*{0}:@R=A,S=16,V={1}:R=B,S=1,V={2}:R=C,S=21,V={3}:R=D,S=18,V={4}:R=E,S=22,V={5}:R=F,S=19,V={6}:R=G,S=3,V={7}:R=H,S=23,V={8}:R=I,S=24,V={9}:R=J,S=4,V={10}:\";$C55;$G$3;$G$4;$H$5;$G$6;$H$7;$G$5;$G$8;$G$12;$H$12;$B55)": 14,_x000D_
    "=RIK_AC(\"INF06__;INF13@E=1,S=14,G=0,T=0,P=0,C=*{0}:@R=A,S=16,V={1}:R=B,S=1,V={2}:R=C,S=21,V={3}:R=D,S=18,V={4}:R=E,S=22,V={5}:R=F,S=19,V={6}:R=G,S=3,V={7}:R=H,S=23,V={8}:R=I,S=24,V={9}:R=J,S=4,V={10}:\";$C56;$G$3;$G$4;$H$5;$G$6;$H$7;$G$5;$G$8;$G$12;$H$12;$B56)": 15,_x000D_
    "=RIK_AC(\"INF06__;INF13@E=1,S=14,G=0,T=0,P=0,C=*{0}:@R=A,S=16,V={1}:R=B,S=1,V={2}:R=C,S=21,V={3}:R=D,S=18,V={4}:R=E,S=22,V={5}:R=F,S=19,V={6}:R=G,S=3,V={7}:R=H,S=23,V={8}:R=I,S=24,V={9}:R=J,S=4,V={10}:\";$C55;$G$3;$G$4;$H$5;$G$6;$H$7;$G$5;$G$8;$G$11;$H$11;$B55)": 16,_x000D_
    "=RIK_AC(\"INF06__;INF13@E=1,S=14,G=0,T=0,P=0,C=*{0}:@R=A,S=16,V={1}:R=B,S=1,V={2}:R=C,S=21,V={3}:R=D,S=18,V={4}:R=E,S=22,V={5}:R=F,S=19,V={6}:R=G,S=3,V={7}:R=H,S=23,V={8}:R=I,S=24,V={9}:R=J,S=4,V={10}:\";$C31;$G$3;$G$4;$H$5;$G$6;$H$7;$G$5;$G$8;$G$12;$H$12;$B31)": 17,_x000D_
    "=RIK_AC(\"INF06__;INF13@E=1,S=14,G=0,T=0,P=0,C=*{0}:@R=A,S=16,V={1}:R=B,S=1,V={2}:R=C,S=21,V={3}:R=D,S=18,V={4}:R=E,S=22,V={5}:R=F,S=19,V={6}:R=G,S=3,V={7}:R=H,S=23,V={8}:R=I,S=24,V={9}:R=J,S=4,V={10}:\";$C57;$G$3;$G$4;$H$5;$G$6;$H$7;$G$5;$G$8;$G$11;$H$11;$B57)": 18,_x000D_
    "=RIK_AC(\"INF06__;INF13@E=1,S=14,G=0,T=0,P=0,C=*{0}:@R=A,S=16,V={1}:R=B,S=1,V={2}:R=C,S=21,V={3}:R=D,S=18,V={4}:R=E,S=22,V={5}:R=F,S=19,V={6}:R=G,S=3,V={7}:R=H,S=23,V={8}:R=I,S=24,V={9}:R=J,S=4,V={10}:\";$C36;$G$3;$G$4;$H$5;$G$6;$H$7;$G$5;$G$8;$G$11;$H$11;$B36)": 19,_x000D_
    "=RIK_AC(\"INF06__;INF13@E=1,S=14,G=0,T=0,P=0,C=*{0}:@R=A,S=16,V={1}:R=B,S=1,V={2}:R=C,S=21,V={3}:R=D,S=18,V={4}:R=E,S=22,V={5}:R=F,S=19,V={6}:R=G,S=3,V={7}:R=H,S=23,V={8}:R=I,S=24,V={9}:R=J,S=4,V={10}:\";$C48;$G$3;$G$4;$H$5;$G$6;$H$7;$G$5;$G$8;$G$11;$H$11;$B48)": 20,_x000D_
    "=RIK_AC(\"INF06__;INF13@E=1,S=14,G=0,T=0,P=0,C=*{0}:@R=A,S=16,V={1}:R=B,S=1,V={2}:R=C,S=21,V={3}:R=D,S=18,V={4}:R=E,S=22,V={5}:R=F,S=19,V={6}:R=G,S=3,V={7}:R=H,S=23,V={8}:R=I,S=24,V={9}:R=J,S=4,V={10}:\";$C35;$G$3;$G$4;$H$5;$G$6;$H$7;$G$5;$G$8;$G$12;$H$12;$B35)": 21,_x000D_
    "=RIK_AC(\"INF06__;INF13@E=1,S=14,G=0,T=0,P=0,C=*{0}:@R=A,S=16,V={1}:R=B,S=1,V={2}:R=C,S=21,V={3}:R=D,S=18,V={4}:R=E,S=22,V={5}:R=F,S=19,V={6}:R=G,S=3,V={7}:R=H,S=23,V={8}:R=I,S=24,V={9}:R=J,S=4,V={10}:\";$C35;$G$3;$G$4;$H$5;$G$6;$H$7;$G$5;$G$8;$G$11;$H$11;$B35)": 22,_x000D_
    "=RIK_AC(\"INF06__;INF13@E=1,S=14,G=0,T=0,P=0,C=*{0}:@R=A,S=16,V={1}:R=B,S=1,V={2}:R=C,S=21,V={3}:R=D,S=18,V={4}:R=E,S=22,V={5}:R=F,S=19,V={6}:R=G,S=3,V={7}:R=H,S=23,V={8}:R=I,S=24,V={9}:R=J,S=4,V={10}:\";$C47;$G$3;$G$4;$H$5;$G$6;$H$7;$G$5;$G$8;$G$12;$H$12;$B47)": 23,_x000D_
    "=RIK_AC(\"INF06__;INF13@E=1,S=14,G=0,T=0,P=0,C=*{0}:@R=A,S=16,V={1}:R=B,S=1,V={2}:R=C,S=21,V={3}:R=D,S=18,V={4}:R=E,S=22,V={5}:R=F,S=19,V={6}:R=G,S=3,V={7}:R=H,S=23,V={8}:R=I,S=24,V={9}:R=J,S=4,V={10}:\";$C39;$G$3;$G$4;$H$5;$G$6;$H$7;$G$5;$G$8;$G$12;$H$12;$B39)": 24,_x000D_
    "=RIK_AC(\"INF06__;INF13@E=1,S=14,G=0,T=0,P=0,C=*{0}:@R=A,S=16,V={1}:R=B,S=1,V={2}:R=C,S=21,V={3}:R=D,S=18,V={4}:R=E,S=22,V={5}:R=F,S=19,V={6}:R=G,S=3,V={7}:R=H,S=23,V={8}:R=I,S=24,V={9}:R=J,S=4,V={10}:\";$C51;$G$3;$G$4;$H$5;$G$6;$H$7;$G$5;$G$8;$G$12;$H$12;$B51)": 25,_x000D_
    "=RIK_AC(\"INF06__;INF13@E=1,S=14,G=0,T=0,P=0,C=*{0}:@R=A,S=16,V={1}:R=B,S=1,V={2}:R=C,S=21,V={3}:R=D,S=18,V={4}:R=E,S=22,V={5}:R=F,S=19,V={6}:R=G,S=3,V={7}:R=H,S=23,V={8}:R=I,S=24,V={9}:R=J,S=4,V={10}:\";$C45;$G$3;$G$4;$H$5;$G$6;$H$7;$G$5;$G$8;$G$12;$H$12;$B45)": 26,_x000D_
    "=RIK_AC(\"INF06__;INF13@E=1,S=14,G=0,T=0,P=0,C=*{0}:@R=A,S=16,V={1}:R=B,S=1,V={2}:R=C,S=21,V={3}:R=D,S=18,V={4}:R=E,S=22,V={5}:R=F,S=19,V={6}:R=G,S=3,V={7}:R=H,S=23,V={8}:R=I,S=24,V={9}:R=J,S=4,V={10}:\";$C39;$G$3;$G$4;$H$5;$G$6;$H$7;$G$5;$G$8;$G$11;$H$11;$B39)": 27,_x000D_
    "=RIK_AC(\"INF06__;INF13@E=1,S=14,G=0,T=0,P=0,C=*{0}:@R=A,S=16,V={1}:R=B,S=1,V={2}:R=C,S=21,V={3}:R=D,S=18,V={4}:R=E,S=22,V={5}:R=F,S=19,V={6}:R=G,S=3,V={7}:R=H,S=23,V={8}:R=I,S=24,V={9}:R=J,S=4,V={10}:\";$C43;$G$3;$G$4;$H$5;$G$6;$H$7;$G$5;$G$8;$G$12;$H$12;$B43)": 28,_x000D_
    "=RIK_AC(\"INF06__;INF13@E=1,S=14,G=0,T=0,P=0,C=*{0}:@R=A,S=16,V={1}:R=B,S=1,V={2}:R=C,S=21,V={3}:R=D,S=18,V={4}:R=E,S=22,V={5}:R=F,S=19,V={6}:R=G,S=3,V={7}:R=H,S=23,V={8}:R=I,S=24,V={9}:R=J,S=4,V={10}:\";$C50;$G$3;$G$4;$H$5;$G$6;$H$7;$G$5;$G$8;$G$11;$H$11;$B50)": 29,_x000D_
    "=RIK_AC(\"INF06__;INF13@E=1,S=14,G=0,T=0,P=0,C=*{0}:@R=A,S=16,V={1}:R=B,S=1,V={2}:R=C,S=21,V={3}:R=D,S=18,V={4}:R=E,S=22,V={5}:R=F,S=19,V={6}:R=G,S=3,V={7}:R=H,S=23,V={8}:R=I,S=24,V={9}:R=J,S=4,V={10}:\";$C24;$G$3;$G$4;$H$5;$G$6;$H$7;$G$5;$G$8;$G$11;$H$11;$B24)": 30,_x000D_
    "=RIK_AC(\"INF06__;INF13@E=1,S=14,G=0,T=0,P=0,C=*{0}:@R=A,S=16,V={1}:R=B,S=1,V={2}:R=C,S=21,V={3}:R=D,S=18,V={4}:R=E,S=22,V={5}:R=F,S=19,V={6}:R=G,S=3,V={7}:R=H,S=23,V={8}:R=I,S=24,V={9}:R=J,S=4,V={10}:\";$C54;$G$3;$G$4;$H$5;$G$6;$H$7;$G$5;$G$8;$G$11;$H$11;$B54)": 31,_x000D_
    "=RIK_AC(\"INF06__;INF13@E=1,S=14,G=0,T=0,P=0,C=*{0}:@R=A,S=16,V={1}:R=B,S=1,V={2}:R=C,S=21,V={3}:R=D,S=18,V={4}:R=E,S=22,V={5}:R=F,S=19,V={6}:R=G,S=3,V={7}:R=H,S=23,V={8}:R=I,S=24,V={9}:R=J,S=4,V={10}:\";$C20;$G$3;$G$4;$H$5;$G$6;$H$7;$G$5;$G$8;$G$12;$H$12;$B20)": 32,_x000D_
    "=RIK_AC(\"INF06__;INF13@E=1,S=14,G=0,T=0,P=0,C=*{0}:@R=A,S=16,V={1}:R=B,S=1,V={2}:R=C,S=21,V={3}:R=D,S=18,V={4}:R=E,S=22,V={5}:R=F,S=19,V={6}:R=G,S=3,V={7}:R=H,S=23,V={8}:R=I,S=24,V={9}:R=J,S=4,V={10}:\";$C30;$G$3;$G$4;$H$5;$G$6;$H$7;$G$5;$G$8;$G$11;$H$11;$B30)": 33,_x000D_
    "=RIK_AC(\"INF06__;INF13@E=1,S=14,G=0,T=0,P=0,C=*{0}:@R=A,S=16,V={1}:R=B,S=1,V={2}:R=C,S=21,V={3}:R=D,S=18,V={4}:R=E,S=22,V={5}:R=F,S=19,V={6}:R=G,S=3,V={7}:R=H,S=23,V={8}:R=I,S=24,V={9}:R=J,S=4,V={10}:\";$C21;$G$3;$G$4;$H$5;$G$6;$H$7;$G$5;$G$8;$G$12;$H$12;$B21)": 34,_x000D_
    "=RIK_AC(\"INF06__;INF13@E=1,S=14,G=0,T=0,P=0,C=*{0}:@R=A,S=16,V={1}:R=B,S=1,V={2}:R=C,S=21,V={3}:R=D,S=18,V={4}:R=E,S=22,V={5}:R=F,S=19,V={6}:R=G,S=3,V={7}:R=H,S=23,V={8}:R=I,S=24,V={9}:R=J,S=4,V={10}:\";$C57;$G$3;$G$4;$H$5;$G$6;$H$7;$G$5;$G$8;$G$12;$H$12;$B57)": 35,_x000D_
    "=RIK_AC(\"INF06__;INF13@E=1,S=14,G=0,T=0,P=0,C=*{0}:@R=A,S=16,V={1}:R=B,S=1,V={2}:R=C,S=21,V={3}:R=D,S=18,V={4}:R=E,S=22,V={5}:R=F,S=19,V={6}:R=G,S=3,V={7}:R=H,S=23,V={8}:R=I,S=24,V={9}:R=J,S=4,V={10}:\";$C23;$G$3;$G$4;$H$5;$G$6;$H$7;$G$5;$G$8;$G$11;$H$11;$B23)": 36,_x000D_
    "=RIK_AC(\"INF06__;INF13@E=1,S=14,G=0,T=0,P=0,C=*{0}:@R=A,S=16,V={1}:R=B,S=1,V={2}:R=C,S=21,V={3}:R=D,S=18,V={4}:R=E,S=22,V={5}:R=F,S=19,V={6}:R=G,S=3,V={7}:R=H,S=23,V={8}:R=I,S=24,V={9}:R=J,S=4,V={10}:\";$C33;$G$3;$G$4;$H$5;$G$6;$H$7;$G$5;$G$8;$G$11;$H$11;$B33)": 37,_x000D_
    "=RIK_AC(\"INF06__;INF13@E=1,S=14,G=0,T=0,P=0,C=*{0}:@R=A,S=16,V={1}:R=B,S=1,V={2}:R=C,S=21,V={3}:R=D,S=18,V={4}:R=E,S=22,V={5}:R=F,S=19,V={6}:R=G,S=3,V={7}:R=H,S=23,V={8}:R=I,S=24,V={9}:R=J,S=4,V={10}:\";$C34;$G$3;$G$4;$H$5;$G$6;$H$7;$G$5;$G$8;$G$11;$H$11;$B34)": 38,_x000D_
    "=RIK_AC(\"INF06__;INF13@E=1,S=14,G=0,T=0,P=0,C=*{0}:@R=A,S=16,V={1}:R=B,S=1,V={2}:R=C,S=21,V={3}:R=D,S=18,V={4}:R=E,S=22,V={5}:R=F,S=19,V={6}:R=G,S=3,V={7}:R=H,S=23,V={8}:R=I,S=24,V={9}:R=J,S=4,V={10}:\";$C22;$G$3;$G$4;$H$5;$G$6;$H$7;$G$5;$G$8;$G$12;$H$12;$B22)": 39,_x000D_
    "=RIK_AC(\"INF06__;INF13@E=1,S=14,G=0,T=0,P=0,C=*{0}:@R=A,S=16,V={1}:R=B,S=1,V={2}:R=C,S=21,V={3}:R=D,S=18,V={4}:R=E,S=22,V={5}:R=F,S=19,V={6}:R=G,S=3,V={7}:R=H,S=23,V={8}:R=I,S=24,V={9}:R=J,S=4,V={10}:\";$C50;$G$3;$G$4;$H$5;$G$6;$H$7;$G$5;$G$8;$G$12;$H$12;$B50)": 40,_x000D_
    "=RIK_AC(\"INF06__;INF13@E=1,S=14,G=0,T=0,P=0,C=*{0}:@R=A,S=16,V={1}:R=B,S=1,V={2}:R=C,S=21,V={3}:R=D,S=18,V={4}:R=E,S=22,V={5}:R=F,S=19,V={6}:R=G,S=3,V={7}:R=H,S=23,V={8}:R=I,S=24,V={9}:R=J,S=4,V={10}:\";$C53;$G$3;$G$4;$H$5;$G$6;$H$7;$G$5;$G$8;$G$12;$H$12;$B53)": 41,_x000D_
    "=RIK_AC(\"INF06__;INF13@E=1,S=14,G=0,T=0,P=0,C=*{0}:@R=A,S=16,V={1}:R=B,S=1,V={2}:R=C,S=21,V={3}:R=D,S=18,V={4}:R=E,S=22,V={5}:R=F,S=19,V={6}:R=G,S=3,V={7}:R=H,S=23,V={8}:R=I,S=24,V={9}:R=J,S=4,V={10}:\";$C53;$G$3;$G$4;$H$5;$G$6;$H$7;$G$5;$G$8;$G$11;$H$11;$B53)": 42,_x000D_
    "=RIK_AC(\"INF06__;INF13@E=1,S=14,G=0,T=0,P=0,C=*{0}:@R=A,S=16,V={1}:R=B,S=1,V={2}:R=C,S=21,V={3}:R=D,S=18,V={4}:R=E,S=22,V={5}:R=F,S=19,V={6}:R=G,S=3,V={7}:R=H,S=23,V={8}:R=I,S=24,V={9}:R=J,S=4,V={10}:\";$C44;$G$3;$G$4;$H$5;$G$6;$H$7;$G$5;$G$8;$G$12;$H$12;$B44)": 43,_x000D_
    "=RIK_AC(\"INF06__;INF13@E=1,S=14,G=0,T=0,P=0,C=*{0}:@R=A,S=16,V={1}:R=B,S=1,V={2}:R=C,S=21,V={3}:R=D,S=18,V={4}:R=E,S=22,V={5}:R=F,S=19,V={6}:R=G,S=3,V={7}:R=H,S=23,V={8}:R=I,S=24,V={9}:R=J,S=4,V={10}:\";$C30;$G$3;$G$4;$H$5;$G$6;$H$7;$G$5;$G$8;$G$12;$H$12;$B30)": 44,_x000D_
    "=RIK_AC(\"INF06__;INF13@E=1,S=14,G=0,T=0,P=0,C=*{0}:@R=A,S=16,V={1}:R=B,S=1,V={2}:R=C,S=21,V={3}:R=D,S=18,V={4}:R=E,S=22,V={5}:R=F,S=19,V={6}:R=G,S=3,V={7}:R=H,S=23,V={8}:R=I,S=24,V={9}:R=J,S=4,V={10}:\";$C21;$G$3;$G$4;$H$5;$G$6;$H$7;$G$5;$G$8;$G$11;$H$11;$B21)": 45,_x000D_
    "=RIK_AC(\"INF06__;INF13@E=1,S=14,G=0,T=0,P=0,C=*{0}:@R=A,S=16,V={1}:R=B,S=1,V={2}:R=C,S=21,V={3}:R=D,S=18,V={4}:R=E,S=22,V={5}:R=F,S=19,V={6}:R=G,S=3,V={7}:R=H,S=23,V={8}:R=I,S=24,V={9}:R=J,S=4,V={10}:\";$C46;$G$3;$G$4;$H$5;$G$6;$H$7;$G$5;$G$8;$G$12;$H$12;$B46)": 46,_x000D_
    "=RIK_AC(\"INF06__;INF13@E=1,S=14,G=0,T=0,P=0,C=*{0}:@R=A,S=16,V={1}:R=B,S=1,V={2}:R=C,S=21,V={3}:R=D,S=18,V={4}:R=E,S=22,V={5}:R=F,S=19,V={6}:R=G,S=3,V={7}:R=H,S=23,V={8}:R=I,S=24,V={9}:R=J,S=4,V={10}:\";$C36;$G$3;$G$4;$H$5;$G$6;$H$7;$G$5;$G$8;$G$12;$H$12;$B36)": 47,_x000D_
    "=RIK_AC(\"INF06__;INF13@E=1,S=14,G=0,T=0,P=0,C=*{0}:@R=A,S=16,V={1}:R=B,S=1,V={2}:R=C,S=21,V={3}:R=D,S=18,V={4}:R=E,S=22,V={5}:R=F,S=19,V={6}:R=G,S=3,V={7}:R=H,S=23,V={8}:R=I,S=24,V={9}:R=J,S=4,V={10}:\";$C33;$G$3;$G$4;$H$5;$G$6;$H$7;$G$5;$G$8;$G$12;$H$12;$B33)": 48,_x000D_
    "=RIK_AC(\"INF06__;INF13@E=1,S=14,G=0,T=0,P=0,C=*{0}:@R=A,S=16,V={1}:R=B,S=1,V={2}:R=C,S=21,V={3}:R=D,S=18,V={4}:R=E,S=22,V={5}:R=F,S=19,V={6}:R=G,S=3,V={7}:R=H,S=23,V={8}:R=I,S=24,V={9}:R=J,S=4,V={10}:\";$C49;$G$3;$G$4;$H$5;$G$6;$H$7;$G$5;$G$8;$G$12;$H$12;$B49)": 49,_x000D_
    "=RIK_AC(\"INF06__;INF13@E=1,S=14,G=0,T=0,P=0,C=*{0}:@R=A,S=16,V={1}:R=B,S=1,V={2}:R=C,S=21,V={3}:R=D,S=18,V={4}:R=E,S=22,V={5}:R=F,S=19,V={6}:R=G,S=3,V={7}:R=H,S=23,V={8}:R=I,S=24,V={9}:R=J,S=4,V={10}:\";$C40;$G$3;$G$4;$H$5;$G$6;$H$7;$G$5;$G$8;$G$12;$H$12;$B40)": 50,_x000D_
    "=RIK_AC(\"INF06__;INF13@E=1,S=14,G=0,T=0,P=0,C=*{0}:@R=A,S=16,V={1}:R=B,S=1,V={2}:R=C,S=21,V={3}:R=D,S=18,V={4}:R=E,S=22,V={5}:R=F,S=19,V={6}:R=G,S=3,V={7}:R=H,S=23,V={8}:R=I,S=24,V={9}:R=J,S=4,V={10}:\";$C40;$G$3;$G$4;$H$5;$G$6;$H$7;$G$5;$G$8;$G$11;$H$11;$B40)": 51,_x000D_
    "=RIK_AC(\"INF06__;INF13@E=1,S=14,G=0,T=0,P=0,C=*{0}:@R=A,S=16,V={1}:R=B,S=1,V={2}:R=C,S=21,V={3}:R=D,S=18,V={4}:R=E,S=22,V={5}:R=F,S=19,V={6}:R=G,S=3,V={7}:R=H,S=23,V={8}:R=I,S=24,V={9}:R=J,S=4,V={10}:\";$C20;$G$3;$G$4;$H$5;$G$6;$H$7;$G$5;$G$8;$G$11;$H$11;$B20)": 52,_x000D_
    "=RIK_AC(\"INF06__;INF13@E=1,S=14,G=0,T=0,P=0,C=*{0}:@R=A,S=16,V={1}:R=B,S=1,V={2}:R=C,S=21,V={3}:R=D,S=18,V={4}:R=E,S=22,V={5}:R=F,S=19,V={6}:R=G,S=3,V={7}:R=H,S=23,V={8}:R=I,S=24,V={9}:R=J,S=4,V={10}:\";$C23;$G$3;$G$4;$H$5;$G$6;$H$7;$G$5;$G$8;$G$12;$H$12;$B23)": 53,_x000D_
    "=RIK_AC(\"INF06__;INF13@E=1,S=14,G=0,T=0,P=0,C=*{0}:@R=A,S=16,V={1}:R=B,S=1,V={2}:R=C,S=21,V={3}:R=D,S=18,V={4}:R=E,S=22,V={5}:R=F,S=19,V={6}:R=G,S=3,V={7}:R=H,S=23,V={8}:R=I,S=24,V={9}:R=J,S=4,V={10}:\";$C48;$G$3;$G$4;$H$5;$G$6;$H$7;$G$5;$G$8;$G$12;$H$12;$B48)": 54,_x000D_
    "=RIK_AC(\"INF06__;INF13@E=1,S=14,G=0,T=0,P=0,C=*{0}:@R=A,S=16,V={1}:R=B,S=1,V={2}:R=C,S=21,V={3}:R=D,S=18,V={4}:R=E,S=22,V={5}:R=F,S=19,V={6}:R=G,S=3,V={7}:R=H,S=23,V={8}:R=I,S=24,V={9}:R=J,S=4,V={10}:\";$C38;$G$3;$G$4;$H$5;$G$6;$H$7;$G$5;$G$8;$G$12;$H$12;$B38)": 55,_x000D_
    "=RIK_AC(\"INF06__;INF13@E=1,S=14,G=0,T=0,P=0,C=*{0}:@R=A,S=16,V={1}:R=B,S=1,V={2}:R=C,S=21,V={3}:R=D,S=18,V={4}:R=E,S=22,V={5}:R=F,S=19,V={6}:R=G,S=3,V={7}:R=H,S=23,V={8}:R=I,S=24,V={9}:R=J,S=4,V={10}:\";$C17;$G$3;$G$4;$H$5;$G$6;$H$7;$G$5;$G$8;$G$12;$H$12;$B17)": 56,_x000D_
    "=RIK_AC(\"INF06__;INF13@E=1,S=14,G=0,T=0,P=0,C=*{0}:@R=A,S=16,V={1}:R=B,S=1,V={2}:R=C,S=21,V={3}:R=D,S=18,V={4}:R=E,S=22,V={5}:R=F,S=19,V={6}:R=G,S=3,V={7}:R=H,S=23,V={8}:R=I,S=24,V={9}:R=J,S=4,V={10}:\";$C28;$G$3;$G$4;$H$5;$G$6;$H$7;$G$5;$G$8;$G$11;$H$11;$B28)": 57,_x000D_
    "=RIK_AC(\"INF06__;INF13@E=1,S=14,G=0,T=0,P=0,C=*{0}:@R=A,S=16,V={1}:R=B,S=1,V={2}:R=C,S=21,V={3}:R=D,S=18,V={4}:R=E,S=22,V={5}:R=F,S=19,V={6}:R=G,S=3,V={7}:R=H,S=23,V={8}:R=I,S=24,V={9}:R=J,S=4,V={10}:\";$C56;$G$3;$G$4;$H$5;$G$6;$H$7;$G$5;$G$8;$G$11;$H$11;$B56)": 58,_x000D_
    "=RIK_AC(\"INF06__;INF13@E=1,S=14,G=0,T=0,P=0,C=*{0}:@R=A,S=16,V={1}:R=B,S=1,V={2}:R=C,S=21,V={3}:R=D,S=18,V={4}:R=E,S=22,V={5}:R=F,S=19,V={6}:R=G,S=3,V={7}:R=H,S=23,V={8}:R=I,S=24,V={9}:R=J,S=4,V={10}:\";$C31;$G$3;$G$4;$H$5;$G$6;$H$7;$G$5;$G$8;$G$11;$H$11;$B31)": 59,_x000D_
    "=RIK_AC(\"INF06__;INF13@E=1,S=14,G=0,T=0,P=0,C=*{0}:@R=A,S=16,V={1}:R=B,S=1,V={2}:R=C,S=21,V={3}:R=D,S=18,V={4}:R=E,S=22,V={5}:R=F,S=19,V={6}:R=G,S=3,V={7}:R=H,S=23,V={8}:R=I,S=24,V={9}:R=J,S=4,V={10}:\";$C32;$G$3;$G$4;$H$5;$G$6;$H$7;$G$5;$G$8;$G$12;$H$12;$B32)": 60,_x000D_
    "=RIK_AC(\"INF06__;INF13@E=1,S=14,G=0,T=0,P=0,C=*{0}:@R=A,S=16,V={1}:R=B,S=1,V={2}:R=C,S=21,V={3}:R=D,S=18,V={4}:R=E,S=22,V={5}:R=F,S=19,V={6}:R=G,S=3,V={7}:R=H,S=23,V={8}:R=I,S=24,V={9}:R=J,S=4,V={10}:\";$C37;$G$3;$G$4;$H$5;$G$6;$H$7;$G$5;$G$8;$G$12;$H$12;$B37)": 61,_x000D_
    "=RIK_AC(\"INF06__;INF13@E=1,S=14,G=0,T=0,P=0,C=*{0}:@R=A,S=16,V={1}:R=B,S=1,V={2}:R=C,S=21,V={3}:R=D,S=18,V={4}:R=E,S=22,V={5}:R=F,S=19,V={6}:R=G,S=3,V={7}:R=H,S=23,V={8}:R=I,S=24,V={9}:R=J,S=4,V={10}:\";$C34;$G$3;$G$4;$H$5;$G$6;$H$7;$G$5;$G$8;$G$12;$H$12;$B34)": 62,_x000D_
    "=RIK_AC(\"INF06__;INF13@E=1,S=14,G=0,T=0,P=0,C=*{0}:@R=A,S=16,V={1}:R=B,S=1,V={2}:R=C,S=21,V={3}:R=D,S=18,V={4}:R=E,S=22,V={5}:R=F,S=19,V={6}:R=G,S=3,V={7}:R=H,S=23,V={8}:R=I,S=24,V={9}:R=J,S=4,V={10}:\";$C49;$G$3;$G$4;$H$5;$G$6;$H$7;$G$5;$G$8;$G$11;$H$11;$B49)": 63,_x000D_
    "=RIK_AC(\"INF06__;INF13@E=1,S=14,G=0,T=0,P=0,C=*{0}:@R=A,S=16,V={1}:R=B,S=1,V={2}:R=C,S=21,V={3}:R=D,S=18,V={4}:R=E,S=22,V={5}:R=F,S=19,V={6}:R=G,S=3,V={7}:R=H,S=23,V={8}:R=I,S=24,V={9}:R=J,S=4,V={10}:\";$C25;$G$3;$G$4;$H$5;$G$6;$H$7;$G$5;$G$8;$G$12;$H$12;$B25)": 64,_x000D_
    "=RIK_AC(\"INF06__;INF13@E=1,S=14,G=0,T=0,P=0,C=*{0}:@R=A,S=16,V={1}:R=B,S=1,V={2}:R=C,S=21,V={3}:R=D,S=18,V={4}:R=E,S=22,V={5}:R=F,S=19,V={6}:R=G,S=3,V={7}:R=H,S=23,V={8}:R=I,S=24,V={9}:R=J,S=4,V={10}:\";$C25;$G$3;$G$4;$H$5;$G$6;$H$7;$G$5;$G$8;$G$11;$H$11;$B25)": 65,_x000D_
    "=RIK_AC(\"INF06__;INF13@E=1,S=14,G=0,T=0,P=0,C=*{0}:@R=A,S=16,V={1}:R=B,S=1,V={2}:R=C,S=21,V={3}:R=D,S=18,V={4}:R=E,S=22,V={5}:R=F,S=19,V={6}:R=G,S=3,V={7}:R=H,S=23,V={8}:R=I,S=24,V={9}:R=J,S=4,V={10}:\";$C18;$G$3;$G$4;$H$5;$G$6;$H$7;$G$5;$G$8;$G$12;$H$12;$B18)": 66,_x000D_
    "=RIK_AC(\"INF06__;INF13@E=1,S=14,G=0,T=0,P=0,C=*{0}:@R=A,S=16,V={1}:R=B,S=1,V={2}:R=C,S=21,V={3}:R=D,S=18,V={4}:R=E,S=22,V={5}:R=F,S=19,V={6}:R=G,S=3,V={7}:R=H,S=23,V={8}:R=I,S=24,V={9}:R=J,S=4,V={10}:\";$C29;$G$3;$G$4;$H$5;$G$6;$H$7;$G$5;$G$8;$G$12;$H$12;$B29)": 67,_x000D_
    "=RIK_AC(\"INF06__;INF13@E=1,S=14,G=0,T=0,P=0,C=*{0}:@R=A,S=16,V={1}:R=B,S=1,V={2}:R=C,S=21,V={3}:R=D,S=18,V={4}:R=E,S=22,V={5}:R=F,S=19,V={6}:R=G,S=3,V={7}:R=H,S=23,V={8}:R=I,S=24,V={9}:R=J,S=4,V={10}:\";$C46;$G$3;$G$4;$H$5;$G$6;$H$7;$G$5;$G$8;$G$11;$H$11;$B46)": 68,_x000D_
    "=RIK_AC(\"INF06__;INF13@E=1,S=14,G=0,T=0,P=0,C=*{0}:@R=A,S=16,V={1}:R=B,S=1,V={2}:R=C,S=21,V={3}:R=D,S=18,V={4}:R=E,S=22,V={5}:R=F,S=19,V={6}:R=G,S=3,V={7}:R=H,S=23,V={8}:R=I,S=24,V={9}:R=J,S=4,V={10}:\";$C32;$G$3;$G$4;$H$5;$G$6;$H$7;$G$5;$G$8;$G$11;$H$11;$B32)": 69,_x000D_
    "=RIK_AC(\"INF06__;INF13@E=1,S=14,G=0,T=0,P=0,C=*{0}:@R=A,S=16,V={1}:R=B,S=1,V={2}:R=C,S=21,V={3}:R=D,S=18,V={4}:R=E,S=22,V={5}:R=F,S=19,V={6}:R=G,S=3,V={7}:R=H,S=23,V={8}:R=I,S=24,V={9}:R=J,S=4,V={10}:\";$C37;$G$3;$G$4;$H$5;$G$6;$H$7;$G$5;$G$8;$G$11;$H$11;$B37)": 70,_x000D_
    "=RIK_AC(\"INF06__;INF13@E=1,S=14,G=0,T=0,P=0,C=*{0}:@R=A,S=16,V={1}:R=B,S=1,V={2}:R=C,S=21,V={3}:R=D,S=18,V={4}:R=E,S=22,V={5}:R=F,S=19,V={6}:R=G,S=3,V={7}:R=H,S=23,V={8}:R=I,S=24,V={9}:R=J,S=4,V={10}:\";$C38;$G$3;$G$4;$H$5;$G$6;$H$7;$G$5;$G$8;$G$11;$H$11;$B38)": 71,_x000D_
    "=RIK_AC(\"INF06__;INF13@E=1,S=14,G=0,T=0,P=0,C=*{0}:@R=A,S=16,V={1}:R=B,S=1,V={2}:R=C,S=21,V={3}:R=D,S=18,V={4}:R=E,S=22,V={5}:R=F,S=19,V={6}:R=G,S=3,V={7}:R=H,S=23,V={8}:R=I,S=24,V={9}:R=J,S=4,V={10}:\";$C27;$G$3;$G$4;$H$5;$G$6;$H$7;$G$5;$G$8;$G$12;$H$12;$B27)": 72,_x000D_
    "=RIK_AC(\"INF06__;INF13@E=1,S=14,G=0,T=0,P=0,C=*{0}:@R=A,S=16,V={1}:R=B,S=1,V={2}:R=C,S=21,V={3}:R=D,S=18,V={4}:R=E,S=22,V={5}:R=F,S=19,V={6}:R=G,S=3,V={7}:R=H,S=23,V={8}:R=I,S=24,V={9}:R=J,S=4,V={10}:\";$C61;$G$3;$G$4;$H$5;$G$6;$H$7;$G$5;$G$8;$G$12;$H$12;$B61)": 73,_x000D_
    "=RIK_AC(\"INF06__;INF13@E=1,S=14,G=0,T=0,P=0,C=*{0}:@R=A,S=16,V={1}:R=B,S=1,V={2}:R=C,S=21,V={3}:R=D,S=18,V={4}:R=E,S=22,V={5}:R=F,S=19,V={6}:R=G,S=3,V={7}:R=H,S=23,V={8}:R=I,S=24,V={9}:R=J,S=4,V={10}:\";$C61;$G$3;$G$4;$H$5;$G$6;$H$7;$G$5;$G$8;$G$11;$H$11;$B61)": 74,_x000D_
    "=RIK_AC(\"INF06__;INF13@E=1,S=14,G=0,T=0,P=0,C=*{0}:@R=A,S=16,V={1}:R=B,S=1,V={2}:R=C,S=21,V={3}:R=D,S=18,V={4}:R=E,S=22,V={5}:R=F,S=19,V={6}:R=G,S=3,V={7}:R=H,S=23,V={8}:R=I,S=24,V={9}:R=J,S=4,V={10}:\";$C62;$G$3;$G$4;$H$5;$G$6;$H$7;$G$5;$G$8;$G$11;$H$11;$B62)": 75,_x000D_
    "=RIK_AC(\"INF06__;INF13@E=1,S=14,G=0,T=0,P=0,C=*{0}:@R=A,S=16,V={1}:R=B,S=1,V={2}:R=C,S=21,V={3}:R=D,S=18,V={4}:R=E,S=22,V={5}:R=F,S=19,V={6}:R=G,S=3,V={7}:R=H,S=23,V={8}:R=I,S=24,V={9}:R=J,S=4,V={10}:\";$C62;$G$3;$G$4;$H$5;$G$6;$H$7;$G$5;$G$8;$G$12;$H$12;$B62)": 76,_x000D_
    "=RIK_AC(\"INF06__;INF13@E=1,S=14,G=0,T=0,P=0,C=*{0}:@R=A,S=16,V={1}:R=B,S=1,V={2}:R=C,S=21,V={3}:R=D,S=18,V={4}:R=E,S=22,V={5}:R=F,S=19,V={6}:R=G,S=3,V={7}:R=H,S=23,V={8}:R=I,S=24,V={9}:R=J,S=4,V={10}:\";$C64;$G$3;$G$4;$H$5;$G$6;$H$7;$G$5;$G$8;$G$11;$H$11;$B64)": 77,_x000D_
    "=RIK_AC(\"INF06__;INF13@E=1,S=14,G=0,T=0,P=0,C=*{0}:@R=A,S=16,V={1}:R=B,S=1,V={2}:R=C,S=21,V={3}:R=D,S=18,V={4}:R=E,S=22,V={5}:R=F,S=19,V={6}:R=G,S=3,V={7}:R=H,S=23,V={8}:R=I,S=24,V={9}:R=J,S=4,V={10}:\";$C64;$G$3;$G$4;$H$5;$G$6;$H$7;$G$5;$G$8;$G$12;$H$12;$B64)": 78,_x000D_
    "=RIK_AC(\"INF06__;INF13@E=1,S=14,G=0,T=0,P=0,C=*{0}:@R=A,S=16,V={1}:R=B,S=1,V={2}:R=C,S=21,V={3}:R=D,S=18,V={4}:R=E,S=22,V={5}:R=F,S=19,V={6}:R=G,S=3,V={7}:R=H,S=23,V={8}:R=I,S=24,V={9}:R=J,S=4,V={10}:\";$C65;$G$3;$G$4;$H$5;$G$6;$H$7;$G$5;$G$8;$G$11;$H$11;$B65)": 79,_x000D_
    "=RIK_AC(\"INF06__;INF13@E=1,S=14,G=0,T=0,P=0,C=*{0}:@R=A,S=16,V={1}:R=B,S=1,V={2}:R=C,S=21,V={3}:R=D,S=18,V={4}:R=E,S=22,V={5}:R=F,S=19,V={6}:R=G,S=3,V={7}:R=H,S=23,V={8}:R=I,S=24,V={9}:R=J,S=4,V={10}:\";$C65;$G$3;$G$4;$H$5;$G$6;$H$7;$G$5;$G$8;$G$12;$H$12;$B65)": 80_x000D_
  },_x000D_
  "ItemPool": {_x000D_
    "Items": {_x000D_
      "1": {_x000D_
        "$type": "Inside.Core.Formula.Definition.DefinitionAC, Inside.Core.Formula",_x000D_
        "ID": 1,_x000D_
        "Results": [_x000D_
          [_x000D_
            0.0_x000D_
          ]_x000D_
        ],_x000D_
        "Statistics": {_x000D_
          "CreationDate": "2026-06-02T11:40:48.7381974+02:00",_x000D_
          "LastRefreshDate": "2026-06-02T11:53:19.1361363+02:00",_x000D_
          "TotalRefreshCount": 15,_x000D_
          "CustomInfo": {}_x000D_
        }_x000D_
      },_x000D_
      "2": {_x000D_
        "$type": "Inside.Core.Formula.Definition.DefinitionAC, Inside.Core.Formula",_x000D_
        "ID": 2,_x000D_
        "Results": [_x000D_
          [_x000D_
            6150.0_x000D_
          ]_x000D_
        ],_x000D_
        "Statistics": {_x000D_
          "CreationDate": "2026-06-02T11:40:48.7381974+02:00",_x000D_
          "LastRefreshDate": "2026-06-02T11:53:19.1276083+02:00",_x000D_
          "TotalRefreshCount": 15,_x000D_
          "CustomInfo": {}_x000D_
        }_x000D_
      },_x000D_
      "3": {_x000D_
        "$type": "Inside.Core.Formula.Definition.DefinitionAC, Inside.Core.Formula",_x000D_
        "ID": 3,_x000D_
        "Results": [_x000D_
          [_x000D_
            190.0_x000D_
          ]_x000D_
        ],_x000D_
        "Statistics": {_x000D_
          "CreationDate": "2026-06-02T11:40:48.7381974+02:00",_x000D_
          "LastRefreshDate": "2026-06-02T11:53:19.1446526+02:00",_x000D_
          "TotalRefreshCount": 15,_x000D_
          "CustomInfo": {}_x000D_
        }_x000D_
      },_x000D_
      "4": {_x000D_
        "$type": "Inside.Core.Formula.Definition.DefinitionAC, Inside.Core.Formula",_x000D_
        "ID": 4,_x000D_
        "Results": [_x000D_
          [_x000D_
            60000.0_x000D_
          ]_x000D_
        ],_x000D_
        "Statistics": {_x000D_
          "CreationDate": "2026-06-02T11:40:48.7381974+02:00",_x000D_
          "LastRefreshDate": "2026-06-02T11:53:19.1296174+02:00",_x000D_
          "TotalRefreshCount": 15,_x000D_
          "CustomInfo": {}_x000D_
        }_x000D_
      },_x000D_
      "5": {_x000D_
        "$type": "Inside.Core.Formula.Definition.DefinitionAC, Inside.Core.Formula",_x000D_
        "ID": 5,_x000D_
        "Results": [_x000D_
          [_x000D_
            10.0_x000D_
          ]_x000D_
        ],_x000D_
        "Statistics": {_x000D_
          "CreationDate": "2026-06-02T11:40:48.7381974+02:00",_x000D_
          "LastRefreshDate": "2026-06-02T11:53:19.1816429+02:00",_x000D_
          "TotalRefreshCount": 15,_x000D_
          "CustomInfo": {}_x000D_
        }_x000D_
      },_x000D_
      "6": {_x000D_
        "$type": "Inside.Core.Formula.Definition.DefinitionAC, Inside.Core.Formula",_x000D_
        "ID": 6,_x000D_
        "Results": [_x000D_
          [_x000D_
            0.0_x000D_
          ]_x000D_
        ],_x000D_
        "Statistics": {_x000D_
          "CreationDate": "2026-06-02T11:40:48.7381974+02:00",_x000D_
          "LastRefreshDate": "2026-06-02T11:53:19.1906678+02:00",_x000D_
          "TotalRefreshCount": 15,_x000D_
          "CustomInfo": {}_x000D_
        }_x000D_
      },_x000D_
      "7": {_x000D_
        "$type": "Inside.Core.Formula.Definition.DefinitionAC, Inside.Core.Formula",_x000D_
        "ID": 7,_x000D_
        "Results": [_x000D_
          [_x000D_
            0.0_x000D_
          ]_x000D_
        ],_x000D_
        "Statistics": {_x000D_
          "CreationDate": "2026-06-02T11:40:48.7381974+02:00",_x000D_
          "LastRefreshDate": "2026-06-02T11:53:19.1776344+02:00",_x000D_
          "TotalRefreshCount": 15,_x000D_
          "CustomInfo": {}_x000D_
        }_x000D_
      },_x000D_
      "8": {_x000D_
        "$type": "Inside.Core.Formula.Definition.DefinitionAC, Inside.Core.Formula",_x000D_
        "ID": 8,_x000D_
        "Results": [_x000D_
          [_x000D_
            0.0_x000D_
          ]_x000D_
        ],_x000D_
        "Statistics": {_x000D_
          "CreationDate": "2026-06-02T11:40:48.7381974+02:00",_x000D_
          "LastRefreshDate": "2026-06-02T11:53:18.9743545+02:00",_x000D_
          "TotalRefreshCount": 15,_x000D_
          "CustomInfo": {}_x000D_
        }_x000D_
      },_x000D_
      "9": {_x000D_
        "$type": "Inside.Core.Formula.Definition.DefinitionAC, Inside.Core.Formula",_x000D_
        "ID": 9,_x000D_
        "Results": [_x000D_
          [_x000D_
            0.0_x000D_
          ]_x000D_
        ],_x000D_
        "Statistics": {_x000D_
          "CreationDate": "2026-06-02T11:40:48.7381974+02:00",_x000D_
          "LastRefreshDate": "2026-06-02T11:53:19.1736111+02:00",_x000D_
          "TotalRefreshCount": 15,_x000D_
          "CustomInfo": {}_x000D_
        }_x000D_
      },_x000D_
      "10": {_x000D_
        "$type": "Inside.Core.Formula.Definition.DefinitionAC, Inside.Core.Formula",_x000D_
        "ID": 10,_x000D_
        "Results": [_x000D_
          [_x000D_
            0.0_x000D_
          ]_x000D_
        ],_x000D_
        "Statistics": {_x000D_
          "CreationDate": "2026-06-02T11:40:48.7381974+02:00",_x000D_
          "LastRefreshDate": "2026-06-02T11:53:19.0117177+02:00",_x000D_
          "TotalRefreshCount": 15,_x000D_
          "CustomInfo": {}_x000D_
        }_x000D_
      },_x000D_
      "11": {_x000D_
        "$type": "Inside.Core.Formula.Definition.DefinitionAC, Inside.Core.Formula",_x000D_
        "ID": 11,_x000D_
        "Results": [_x000D_
          [_x000D_
            11000.0_x000D_
          ]_x000D_
        ],_x000D_
        "Statistics": {_x000D_
          "CreationDate": "2026-06-02T11:40:48.7381974+02:00",_x000D_
          "LastRefreshDate": "2026-06-02T11:53:19.1105456+02:00",_x000D_
          "TotalRefreshCount": 15,_x000D_
          "CustomInfo": {}_x000D_
        }_x000D_
      },_x000D_
      "12": {_x000D_
        "$type": "Inside.Core.Formula.Definition.DefinitionAC, Inside.Core.Formula",_x000D_
        "ID": 12,_x000D_
        "Results": [_x000D_
          [_x000D_
            0.0_x000D_
          ]_x000D_
        ],_x000D_
        "Statistics": {_x000D_
          "CreationDate": "2026-06-02T11:40:48.7381974+02:00",_x000D_
          "LastRefreshDate": "2026-06-02T11:53:19.1761253+02:00",_x000D_
          "TotalRefreshCount": 15,_x000D_
          "CustomInfo": {}_x000D_
        }_x000D_
      },_x000D_
      "13": {_x000D_
        "$type": "Inside.Core.Formula.Definition.DefinitionAC, Inside.Core.Formula",_x000D_
        "ID": 13,_x000D_
        "Results": [_x000D_
          [_x000D_
            800.0_x000D_
          ]_x000D_
        ],_x000D_
        "Statistics": {_x000D_
          "CreationDate": "2026-06-02T11:40:48.7381974+02:00",_x000D_
          "LastRefreshDate": "2026-06-02T11:53:19.1487769+02:00",_x000D_
          "TotalRefreshCount": 15,_x000D_
          "CustomInfo": {}_x000D_
        }_x000D_
      },_x000D_
      "14": {_x000D_
        "$type": "Inside.Core.Formula.Definition.DefinitionAC, Inside.Core.Formula",_x000D_
        "ID": 14,_x000D_
        "Results": [_x000D_
          [_x000D_
            2000.0_x000D_
          ]_x000D_
        ],_x000D_
        "Statistics": {_x000D_
          "CreationDate": "2026-06-02T11:40:48.7381974+02:00",_x000D_
          "LastRefreshDate": "2026-06-02T11:53:19.112547+02:00",_x000D_
          "TotalRefreshCount": 15,_x000D_
          "CustomInfo": {}_x000D_
        }_x000D_
      },_x000D_
      "15": {_x000D_
        "$type": "Inside.Core.Formula.Definition.DefinitionAC, Inside.Core.Formula",_x000D_
        "ID": 15,_x000D_
        "Results": [_x000D_
          [_x000D_
            0.0_x000D_
          ]_x000D_
        ],_x000D_
        "Statistics": {_x000D_
          "CreationDate": "2026-06-02T11:40:48.7381974+02:00",_x000D_
          "LastRefreshDate": "2026-06-02T11:53:19.114541+02:00",_x000D_
          "TotalRefreshCount": 15,_x000D_
          "CustomInfo": {}_x000D_
        }_x000D_
      },_x000D_
      "16": {_x000D_
        "$type": "Inside.Core.Formula.Definition.DefinitionAC, Inside.Core.Formula",_x000D_
        "ID": 16,_x000D_
        "Results": [_x000D_
          [_x000D_
            0.0_x000D_
          ]_x000D_
        ],_x000D_
        "Statistics": {_x000D_
          "CreationDate": "2026-06-02T11:40:48.7381974+02:00",_x000D_
          "LastRefreshDate": "2026-06-02T11:53:19.1961775+02:00",_x000D_
          "TotalRefreshCount": 15,_x000D_
          "CustomInfo": {}_x000D_
        }_x000D_
      },_x000D_
      "17": {_x000D_
        "$type": "Inside.Core.Formula.Definition.DefinitionAC, Inside.Core.Formula",_x000D_
        "ID": 17,_x000D_
        "Results": [_x000D_
          [_x000D_
            221000.0_x000D_
          ]_x000D_
        ],_x000D_
        "Statistics": {_x000D_
          "CreationDate": "2026-06-02T11:40:48.7381974+02:00",_x000D_
          "LastRefreshDate": "2026-06-02T11:53:19.0263112+02:00",_x000D_
          "TotalRefreshCount": 15,_x000D_
          "CustomInfo": {}_x000D_
        }_x000D_
      },_x000D_
      "18": {_x000D_
        "$type": "Inside.Core.Formula.Definition.DefinitionAC, Inside.Core.Formula",_x000D_
        "ID": 18,_x000D_
        "Results": [_x000D_
          [_x000D_
            0.0_x000D_
          ]_x000D_
        ],_x000D_
        "Statistics": {_x000D_
          "CreationDate": "2026-06-02T11:40:48.7381974+02:00",_x000D_
          "LastRefreshDate": "2026-06-02T11:53:19.2016925+02:00",_x000D_
          "TotalRefreshCount": 15,_x000D_
          "CustomInfo": {}_x000D_
        }_x000D_
      },_x000D_
      "19": {_x000D_
        "$type": "Inside.Core.Formula.Definition.DefinitionAC, Inside.Core.Formula",_x000D_
        "ID": 19,_x000D_
        "Results": [_x000D_
          [_x000D_
            0.0_x000D_
          ]_x000D_
        ],_x000D_
        "Statistics": {_x000D_
          "CreationDate": "2026-06-02T11:40:48.7381974+02:00",_x000D_
          "LastRefreshDate": "2026-06-02T11:53:19.1633193+02:00",_x000D_
          "TotalRefreshCount": 15,_x000D_
          "CustomInfo": {}_x000D_
        }_x000D_
      },_x000D_
      "20": {_x000D_
        "$type": "Inside.Core.Formula.Definition.DefinitionAC, Inside.Core.Formula",_x000D_
        "ID": 20,_x000D_
        "Results": [_x000D_
          [_x000D_
            0.0_x000D_
          ]_x000D_
        ],_x000D_
        "Statistics": {_x000D_
          "CreationDate": "2026-06-02T11:40:48.7381974+02:00",_x000D_
          "LastRefreshDate": "2026-06-02T11:53:19.1846443+02:00",_x000D_
          "TotalRefreshCount": 15,_x000D_
          "CustomInfo": {}_x000D_
        }_x000D_
      },_x000D_
      "21": {_x000D_
        "$type": "Inside.Core.Formula.Definition.DefinitionAC, Inside.Core.Formula",_x000D_
        "ID": 21,_x000D_
        "Results": [_x000D_
          [_x000D_
            2000.0_x000D_
          ]_x000D_
        ],_x000D_
        "Statistics": {_x000D_
          "CreationDate": "2026-06-02T11:40:48.7381974+02:00",_x000D_
          "LastRefreshDate": "2026-06-02T11:53:19.0475071+02:00",_x000D_
          "TotalRefreshCount": 15,_x000D_
          "CustomInfo": {}_x000D_
        }_x000D_
      },_x000D_
      "22": {_x000D_
        "$type": "Inside.Core.Formula.Definition.DefinitionAC, Inside.Core.Formula",_x000D_
        "ID": 22,_x000D_
        "Results": [_x000D_
          [_x000D_
            0.0_x000D_
          ]_x000D_
        ],_x000D_
        "Statistics": {_x000D_
          "CreationDate": "2026-06-02T11:40:48.7381974+02:00",_x000D_
          "LastRefreshDate": "2026-06-02T11:53:19.1608039+02:00",_x000D_
          "TotalRefreshCount": 15,_x000D_
          "CustomInfo": {}_x000D_
        }_x000D_
      },_x000D_
      "23": {_x000D_
        "$type": "Inside.Core.Formula.Definition.DefinitionAC, Inside.Core.Formula",_x000D_
        "ID": 23,_x000D_
        "Results": [_x000D_
          [_x000D_
            6000.0_x000D_
          ]_x000D_
        ],_x000D_
        "Statistics": {_x000D_
          "CreationDate": "2026-06-02T11:40:48.7381974+02:00",_x000D_
          "LastRefreshDate": "2026-06-02T11:53:19.094969+02:00",_x000D_
          "TotalRefreshCount": 15,_x000D_
          "CustomInfo": {}_x000D_
        }_x000D_
      },_x000D_
      "24": {_x000D_
        "$type": "Inside.Core.Formula.Definition.DefinitionAC, Inside.Core.Formula",_x000D_
        "ID": 24,_x000D_
        "Results": [_x000D_
          [_x000D_
            0.0_x000D_
          ]_x000D_
        ],_x000D_
        "Statistics": {_x000D_
          "CreationDate": "2026-06-02T11:40:48.7381974+02:00",_x000D_
          "LastRefreshDate": "2026-06-02T11:53:19.068626+02:00",_x000D_
          "TotalRefreshCount": 15,_x000D_
          "CustomInfo": {}_x000D_
        }_x000D_
      },_x000D_
      "25": {_x000D_
        "$type": "Inside.Core.Formula.Definition.DefinitionAC, Inside.Core.Formula",_x000D_
        "ID": 25,_x000D_
        "Results": [_x000D_
          [_x000D_
            0.0_x000D_
          ]_x000D_
        ],_x000D_
        "Statistics": {_x000D_
          "CreationDate": "2026-06-02T11:40:48.7381974+0</t>
  </si>
  <si>
    <t>2:00",_x000D_
          "LastRefreshDate": "2026-06-02T11:53:19.1060207+02:00",_x000D_
          "TotalRefreshCount": 15,_x000D_
          "CustomInfo": {}_x000D_
        }_x000D_
      },_x000D_
      "26": {_x000D_
        "$type": "Inside.Core.Formula.Definition.DefinitionAC, Inside.Core.Formula",_x000D_
        "ID": 26,_x000D_
        "Results": [_x000D_
          [_x000D_
            5000.0_x000D_
          ]_x000D_
        ],_x000D_
        "Statistics": {_x000D_
          "CreationDate": "2026-06-02T11:40:48.7381974+02:00",_x000D_
          "LastRefreshDate": "2026-06-02T11:53:19.0884615+02:00",_x000D_
          "TotalRefreshCount": 15,_x000D_
          "CustomInfo": {}_x000D_
        }_x000D_
      },_x000D_
      "27": {_x000D_
        "$type": "Inside.Core.Formula.Definition.DefinitionAC, Inside.Core.Formula",_x000D_
        "ID": 27,_x000D_
        "Results": [_x000D_
          [_x000D_
            0.0_x000D_
          ]_x000D_
        ],_x000D_
        "Statistics": {_x000D_
          "CreationDate": "2026-06-02T11:40:48.7381974+02:00",_x000D_
          "LastRefreshDate": "2026-06-02T11:53:19.1695889+02:00",_x000D_
          "TotalRefreshCount": 15,_x000D_
          "CustomInfo": {}_x000D_
        }_x000D_
      },_x000D_
      "28": {_x000D_
        "$type": "Inside.Core.Formula.Definition.DefinitionAC, Inside.Core.Formula",_x000D_
        "ID": 28,_x000D_
        "Results": [_x000D_
          [_x000D_
            2000.0_x000D_
          ]_x000D_
        ],_x000D_
        "Statistics": {_x000D_
          "CreationDate": "2026-06-02T11:40:48.7381974+02:00",_x000D_
          "LastRefreshDate": "2026-06-02T11:53:19.0784323+02:00",_x000D_
          "TotalRefreshCount": 15,_x000D_
          "CustomInfo": {}_x000D_
        }_x000D_
      },_x000D_
      "29": {_x000D_
        "$type": "Inside.Core.Formula.Definition.DefinitionAC, Inside.Core.Formula",_x000D_
        "ID": 29,_x000D_
        "Results": [_x000D_
          [_x000D_
            0.0_x000D_
          ]_x000D_
        ],_x000D_
        "Statistics": {_x000D_
          "CreationDate": "2026-06-02T11:40:48.7381974+02:00",_x000D_
          "LastRefreshDate": "2026-06-02T11:53:19.1886648+02:00",_x000D_
          "TotalRefreshCount": 15,_x000D_
          "CustomInfo": {}_x000D_
        }_x000D_
      },_x000D_
      "30": {_x000D_
        "$type": "Inside.Core.Formula.Definition.DefinitionAC, Inside.Core.Formula",_x000D_
        "ID": 30,_x000D_
        "Results": [_x000D_
          [_x000D_
            0.0_x000D_
          ]_x000D_
        ],_x000D_
        "Statistics": {_x000D_
          "CreationDate": "2026-06-02T11:40:48.7381974+02:00",_x000D_
          "LastRefreshDate": "2026-06-02T11:53:19.1406494+02:00",_x000D_
          "TotalRefreshCount": 15,_x000D_
          "CustomInfo": {}_x000D_
        }_x000D_
      },_x000D_
      "31": {_x000D_
        "$type": "Inside.Core.Formula.Definition.DefinitionAC, Inside.Core.Formula",_x000D_
        "ID": 31,_x000D_
        "Results": [_x000D_
          [_x000D_
            0.0_x000D_
          ]_x000D_
        ],_x000D_
        "Statistics": {_x000D_
          "CreationDate": "2026-06-02T11:40:48.7381974+02:00",_x000D_
          "LastRefreshDate": "2026-06-02T11:53:19.1951724+02:00",_x000D_
          "TotalRefreshCount": 15,_x000D_
          "CustomInfo": {}_x000D_
        }_x000D_
      },_x000D_
      "32": {_x000D_
        "$type": "Inside.Core.Formula.Definition.DefinitionAC, Inside.Core.Formula",_x000D_
        "ID": 32,_x000D_
        "Results": [_x000D_
          [_x000D_
            10000.0_x000D_
          ]_x000D_
        ],_x000D_
        "Statistics": {_x000D_
          "CreationDate": "2026-06-02T11:40:48.7381974+02:00",_x000D_
          "LastRefreshDate": "2026-06-02T11:53:18.9544117+02:00",_x000D_
          "TotalRefreshCount": 15,_x000D_
          "CustomInfo": {}_x000D_
        }_x000D_
      },_x000D_
      "33": {_x000D_
        "$type": "Inside.Core.Formula.Definition.DefinitionAC, Inside.Core.Formula",_x000D_
        "ID": 33,_x000D_
        "Results": [_x000D_
          [_x000D_
            0.0_x000D_
          ]_x000D_
        ],_x000D_
        "Statistics": {_x000D_
          "CreationDate": "2026-06-02T11:40:48.7381974+02:00",_x000D_
          "LastRefreshDate": "2026-06-02T11:53:19.1507757+02:00",_x000D_
          "TotalRefreshCount": 15,_x000D_
          "CustomInfo": {}_x000D_
        }_x000D_
      },_x000D_
      "34": {_x000D_
        "$type": "Inside.Core.Formula.Definition.DefinitionAC, Inside.Core.Formula",_x000D_
        "ID": 34,_x000D_
        "Results": [_x000D_
          [_x000D_
            2000.0_x000D_
          ]_x000D_
        ],_x000D_
        "Statistics": {_x000D_
          "CreationDate": "2026-06-02T11:40:48.7381974+02:00",_x000D_
          "LastRefreshDate": "2026-06-02T11:53:18.9596583+02:00",_x000D_
          "TotalRefreshCount": 15,_x000D_
          "CustomInfo": {}_x000D_
        }_x000D_
      },_x000D_
      "35": {_x000D_
        "$type": "Inside.Core.Formula.Definition.DefinitionAC, Inside.Core.Formula",_x000D_
        "ID": 35,_x000D_
        "Results": [_x000D_
          [_x000D_
            0.0_x000D_
          ]_x000D_
        ],_x000D_
        "Statistics": {_x000D_
          "CreationDate": "2026-06-02T11:40:48.7381974+02:00",_x000D_
          "LastRefreshDate": "2026-06-02T11:53:19.1175929+02:00",_x000D_
          "TotalRefreshCount": 15,_x000D_
          "CustomInfo": {}_x000D_
        }_x000D_
      },_x000D_
      "36": {_x000D_
        "$type": "Inside.Core.Formula.Definition.DefinitionAC, Inside.Core.Formula",_x000D_
        "ID": 36,_x000D_
        "Results": [_x000D_
          [_x000D_
            0.0_x000D_
          ]_x000D_
        ],_x000D_
        "Statistics": {_x000D_
          "CreationDate": "2026-06-02T11:40:48.7381974+02:00",_x000D_
          "LastRefreshDate": "2026-06-02T11:53:19.1386509+02:00",_x000D_
          "TotalRefreshCount": 15,_x000D_
          "CustomInfo": {}_x000D_
        }_x000D_
      },_x000D_
      "37": {_x000D_
        "$type": "Inside.Core.Formula.Definition.DefinitionAC, Inside.Core.Formula",_x000D_
        "ID": 37,_x000D_
        "Results": [_x000D_
          [_x000D_
            0.0_x000D_
          ]_x000D_
        ],_x000D_
        "Statistics": {_x000D_
          "CreationDate": "2026-06-02T11:40:48.7381974+02:00",_x000D_
          "LastRefreshDate": "2026-06-02T11:53:19.1562896+02:00",_x000D_
          "TotalRefreshCount": 15,_x000D_
          "CustomInfo": {}_x000D_
        }_x000D_
      },_x000D_
      "38": {_x000D_
        "$type": "Inside.Core.Formula.Definition.DefinitionAC, Inside.Core.Formula",_x000D_
        "ID": 38,_x000D_
        "Results": [_x000D_
          [_x000D_
            0.0_x000D_
          ]_x000D_
        ],_x000D_
        "Statistics": {_x000D_
          "CreationDate": "2026-06-02T11:40:48.7381974+02:00",_x000D_
          "LastRefreshDate": "2026-06-02T11:53:19.1588068+02:00",_x000D_
          "TotalRefreshCount": 15,_x000D_
          "CustomInfo": {}_x000D_
        }_x000D_
      },_x000D_
      "39": {_x000D_
        "$type": "Inside.Core.Formula.Definition.DefinitionAC, Inside.Core.Formula",_x000D_
        "ID": 39,_x000D_
        "Results": [_x000D_
          [_x000D_
            1000.0_x000D_
          ]_x000D_
        ],_x000D_
        "Statistics": {_x000D_
          "CreationDate": "2026-06-02T11:40:48.7381974+02:00",_x000D_
          "LastRefreshDate": "2026-06-02T11:53:18.9636554+02:00",_x000D_
          "TotalRefreshCount": 15,_x000D_
          "CustomInfo": {}_x000D_
        }_x000D_
      },_x000D_
      "40": {_x000D_
        "$type": "Inside.Core.Formula.Definition.DefinitionAC, Inside.Core.Formula",_x000D_
        "ID": 40,_x000D_
        "Results": [_x000D_
          [_x000D_
            0.0_x000D_
          ]_x000D_
        ],_x000D_
        "Statistics": {_x000D_
          "CreationDate": "2026-06-02T11:40:48.7381974+02:00",_x000D_
          "LastRefreshDate": "2026-06-02T11:53:19.1044977+02:00",_x000D_
          "TotalRefreshCount": 15,_x000D_
          "CustomInfo": {}_x000D_
        }_x000D_
      },_x000D_
      "41": {_x000D_
        "$type": "Inside.Core.Formula.Definition.DefinitionAC, Inside.Core.Formula",_x000D_
        "ID": 41,_x000D_
        "Results": [_x000D_
          [_x000D_
            2000.0_x000D_
          ]_x000D_
        ],_x000D_
        "Statistics": {_x000D_
          "CreationDate": "2026-06-02T11:40:48.7381974+02:00",_x000D_
          "LastRefreshDate": "2026-06-02T11:53:19.108542+02:00",_x000D_
          "TotalRefreshCount": 15,_x000D_
          "CustomInfo": {}_x000D_
        }_x000D_
      },_x000D_
      "42": {_x000D_
        "$type": "Inside.Core.Formula.Definition.DefinitionAC, Inside.Core.Formula",_x000D_
        "ID": 42,_x000D_
        "Results": [_x000D_
          [_x000D_
            0.0_x000D_
          ]_x000D_
        ],_x000D_
        "Statistics": {_x000D_
          "CreationDate": "2026-06-02T11:40:48.7381974+02:00",_x000D_
          "LastRefreshDate": "2026-06-02T11:53:19.1926669+02:00",_x000D_
          "TotalRefreshCount": 15,_x000D_
          "CustomInfo": {}_x000D_
        }_x000D_
      },_x000D_
      "43": {_x000D_
        "$type": "Inside.Core.Formula.Definition.DefinitionAC, Inside.Core.Formula",_x000D_
        "ID": 43,_x000D_
        "Results": [_x000D_
          [_x000D_
            2000.0_x000D_
          ]_x000D_
        ],_x000D_
        "Statistics": {_x000D_
          "CreationDate": "2026-06-02T11:40:48.7381974+02:00",_x000D_
          "LastRefreshDate": "2026-06-02T11:53:19.0834288+02:00",_x000D_
          "TotalRefreshCount": 15,_x000D_
          "CustomInfo": {}_x000D_
        }_x000D_
      },_x000D_
      "44": {_x000D_
        "$type": "Inside.Core.Formula.Definition.DefinitionAC, Inside.Core.Formula",_x000D_
        "ID": 44,_x000D_
        "Results": [_x000D_
          [_x000D_
            7000.0_x000D_
          ]_x000D_
        ],_x000D_
        "Statistics": {_x000D_
          "CreationDate": "2026-06-02T11:40:48.7381974+02:00",_x000D_
          "LastRefreshDate": "2026-06-02T11:53:19.0207922+02:00",_x000D_
          "TotalRefreshCount": 15,_x000D_
          "CustomInfo": {}_x000D_
        }_x000D_
      },_x000D_
      "45": {_x000D_
        "$type": "Inside.Core.Formula.Definition.DefinitionAC, Inside.Core.Formula",_x000D_
        "ID": 45,_x000D_
        "Results": [_x000D_
          [_x000D_
            0.0_x000D_
          ]_x000D_
        ],_x000D_
        "Statistics": {_x000D_
          "CreationDate": "2026-06-02T11:40:48.7381974+02:00",_x000D_
          "LastRefreshDate": "2026-06-02T11:53:19.1336152+02:00",_x000D_
          "TotalRefreshCount": 15,_x000D_
          "CustomInfo": {}_x000D_
        }_x000D_
      },_x000D_
      "46": {_x000D_
        "$type": "Inside.Core.Formula.Definition.DefinitionAC, Inside.Core.Formula",_x000D_
        "ID": 46,_x000D_
        "Results": [_x000D_
          [_x000D_
            4000.0_x000D_
          ]_x000D_
        ],_x000D_
        "Statistics": {_x000D_
          "CreationDate": "2026-06-02T11:40:48.7381974+02:00",_x000D_
          "LastRefreshDate": "2026-06-02T11:53:19.0914592+02:00",_x000D_
          "TotalRefreshCount": 15,_x000D_
          "CustomInfo": {}_x000D_
        }_x000D_
      },_x000D_
      "47": {_x000D_
        "$type": "Inside.Core.Formula.Definition.DefinitionAC, Inside.Core.Formula",_x000D_
        "ID": 47,_x000D_
        "Results": [_x000D_
          [_x000D_
            0.0_x000D_
          ]_x000D_
        ],_x000D_
        "Statistics": {_x000D_
          "CreationDate": "2026-06-02T11:40:48.7381974+02:00",_x000D_
          "LastRefreshDate": "2026-06-02T11:53:19.0525151+02:00",_x000D_
          "TotalRefreshCount": 15,_x000D_
          "CustomInfo": {}_x000D_
        }_x000D_
      },_x000D_
      "48": {_x000D_
        "$type": "Inside.Core.Formula.Definition.DefinitionAC, Inside.Core.Formula",_x000D_
        "ID": 48,_x000D_
        "Results": [_x000D_
          [_x000D_
            7000.0_x000D_
          ]_x000D_
        ],_x000D_
        "Statistics": {_x000D_
          "CreationDate": "2026-06-02T11:40:48.7381974+02:00",_x000D_
          "LastRefreshDate": "2026-06-02T11:53:19.0358563+02:00",_x000D_
          "TotalRefreshCount": 15,_x000D_
          "CustomInfo": {}_x000D_
        }_x000D_
      },_x000D_
      "49": {_x000D_
        "$type": "Inside.Core.Formula.Definition.DefinitionAC, Inside.Core.Formula",_x000D_
        "ID": 49,_x000D_
        "Results": [_x000D_
          [_x000D_
            1000.0_x000D_
          ]_x000D_
        ],_x000D_
        "Statistics": {_x000D_
          "CreationDate": "2026-06-02T11:40:48.7381974+02:00",_x000D_
          "LastRefreshDate": "2026-06-02T11:53:19.099497+02:00",_x000D_
          "TotalRefreshCount": 15,_x000D_
          "CustomInfo": {}_x000D_
        }_x000D_
      },_x000D_
      "50": {_x000D_
        "$type": "Inside.Core.Formula.Definition.DefinitionAC, Inside.Core.Formula",_x000D_
        "ID": 50,_x000D_
        "Results": [_x000D_
          [_x000D_
            7000.0_x000D_
          ]_x000D_
        ],_x000D_
        "Statistics": {_x000D_
          "CreationDate": "2026-06-02T11:40:48.7381974+02:00",_x000D_
          "LastRefreshDate": "2026-06-02T11:53:19.0744196+02:00",_x000D_
          "TotalRefreshCount": 15,_x000D_
          "CustomInfo": {}_x000D_
        }_x000D_
      },_x000D_
      "51": {_x000D_
        "$type": "Inside.Core.Formula.Definition.DefinitionAC, Inside.Core.Formula",_x000D_
        "ID": 51,_x000D_
        "Results": [_x000D_
          [_x000D_
            0.0_x000D_
          ]_x000D_
        ],_x000D_
        "Statistics": {_x000D_
          "CreationDate": "2026-06-02T11:40:48.7381974+02:00",_x000D_
          "LastRefreshDate": "2026-06-02T11:53:19.171097+02:00",_x000D_
          "TotalRefreshCount": 15,_x000D_
          "CustomInfo": {}_x000D_
        }_x000D_
      },_x000D_
      "52": {_x000D_
        "$type": "Inside.Core.Formula.Definition.DefinitionAC, Inside.Core.Formula",_x000D_
        "ID": 52,_x000D_
        "Results": [_x000D_
          [_x000D_
            0.0_x000D_
          ]_x000D_
        ],_x000D_
        "Statistics": {_x000D_
          "CreationDate": "2026-06-02T11:40:48.7381974+02:00",_x000D_
          "LastRefreshDate": "2026-06-02T11:53:19.1316162+02:00",_x000D_
          "TotalRefreshCount": 15,_x000D_
          "CustomInfo": {}_x000D_
        }_x000D_
      },_x000D_
      "53": {_x000D_
        "$type": "Inside.Core.Formula.Definition.DefinitionAC, Inside.Core.Formula",_x000D_
        "ID": 53,_x000D_
        "Results": [_x000D_
          [_x000D_
            9000.0_x000D_
          ]_x000D_
        ],_x000D_
        "Statistics": {_x000D_
          "CreationDate": "2026-06-02T11:40:48.7381974+02:00",_x000D_
          "LastRefreshDate": "2026-06-02T11:53:18.9685632+02:00",_x000D_
          "TotalRefreshCount": 15,_x000D_
          "CustomInfo": {}_x000D_
        }_x000D_
      },_x000D_
      "54": {_x000D_
        "$type": "Inside.Core.Formula.Definition.DefinitionAC, Inside.Core.Formula",_x000D_
        "ID": 54,_x000D_
        "Results": [_x000D_
          [_x000D_
            -1000.0_x000D_
          ]_x000D_
        ],_x000D_
        "Statistics": {_x000D_
          "CreationDate": "2026-06-02T11:40:48.7381974+02:00",_x000D_
          "LastRefreshDate": "2026-06-02T11:53:19.097486+02:00",_x000D_
          "TotalRefreshCount": 15,_x000D_
          "CustomInfo": {}_x000D_
        }_x000D_
      },_x000D_
      "55": {_x000D_
        "$type": "Inside.Core.Formula.Definition.DefinitionAC, Inside.Core.Formula",_x000D_
        "ID": 55,_x000D_
        "Results": [_x000D_
          [_x000D_
            1000.0_x000D_
          ]_x000D_
        ],_x000D_
        "Statistics": {_x000D_
          "CreationDate": "2026-06-02T11:40:48.7381974+02:00",_x000D_
          "LastRefreshDate": "2026-06-02T11:53:19.0635704+02:00",_x000D_
          "TotalRefreshCount": 15,_x000D_
          "CustomInfo": {}_x000D_
        }_x000D_
      },_x000D_
      "56": {_x000D_
        "$type": "Inside.Core.Formula.Definition.DefinitionAC, Inside.Core.Formula",_x000D_
        "ID": 56,_x000D_
        "Results": [_x000D_
          [_x000D_
            119000.0_x000D_
          ]_x000D_
        ],_x000D_
        "Statistics": {_x000D_
          "CreationDate": "2026-06-02T11:40:48.7381974+02:00",_x000D_
          "LastRefreshDate": "2026-06-02T11:53:18.9448918+02:00",_x000D_
          "TotalRefreshCount": 15,_x000D_
          "CustomInfo": {}_x000D_
        }_x000D_
      },_x000D_
      "57": {_x000D_
        "$type": "Inside.Core.Formula.Definition.DefinitionAC, Inside.Core.Formula",_x000D_
        "ID": 57,_x000D_
        "Results": [_x000D_
          [_x000D_
            0.0_x000D_
          ]_x000D_
        ],_x000D_
        "Statistics": {_x000D_
          "CreationDate": "2026-06-02T11:40:48.7381974+02:00",_x000D_
          "LastRefreshDate": "2026-06-02T11:53:19.1467685+02:00",_x000D_
          "TotalRefreshCount": 15,_x000D_
          "CustomInfo": {}_x000D_
        }_x000D_
      },_x000D_
      "58": {_x000D_
        "$type": "Inside.Core.Formula.Definition.DefinitionAC, Inside.Core.Formula",_x000D_
        "ID": 58,_x000D_
        "Results": [_x000D_
          [_x000D_
            0.0_x000D_
          ]_x000D_
        ],_x000D_
        "Statistics": {_x000D_
          "CreationDate": "2026-06-02T11:40:48.7381974+02:00",_x000D_
          "LastRefreshDate": "2026-06-02T11:53:19.1996914+02:00",_x000D_
          "TotalRefreshCount": 15,_x000D_
          "CustomInfo": {}_x000D_
        }_x000D_
      },_x000D_
      "59": {_x000D_
        "$type": "Inside.Core.Formula.Definition.DefinitionAC, Inside.Core.Formula",_x000D_
        "ID": 59,_x000D_
        "Results": [_x000D_
          [_x000D_
            36923.1_x000D_
          ]_x000D_
        ],_x000D_
        "Statistics": {_x000D_
          "CreationDate": "2026-06-02T11:40:48.7381974+02:00",_x000D_
          "LastRefreshDate": "2026-06-02T11:53:19.1527756+02:00",_x000D_
          "TotalRefreshCount": 15,_x000D_
          "CustomInfo": {}_x000D_
        }_x000D_
      },_x000D_
      "60": {_x000D_
        "$type": "Inside.Core.Formula.Definition.DefinitionAC, Inside.Core.Formula",_x000D_
        "ID": 60,_x000D_
        "Results": [_x000D_
          [_x000D_
            94000.0_x000D_
          ]_x000D_
        ],_x000D_
        "Statistics": {_x000D_
          "CreationDate": "2026-06-02T11:40:48.7381974+02:00",_x000D_
          "LastRefreshDate": "2026-06-02T11:53:19.030827+02:00",_x000D_
          "TotalRefreshCount": 15,_x000D_
          "CustomInfo": {}_x000D_
        }_x000D_
      },_x000D_
      "61": {_x000D_
        "$type": "Inside.Core.Formula.Definition.DefinitionAC, Inside.Core.Formula",_x000D_
        "ID": 61,_x000D_
        "Results": [_x000D_
          [_x000D_
            0.0_x000D_
          ]_x000D_
        ],_x000D_
        "Statistics": {_x000D_
          "CreationDate": "2026-06-02T11:40:48.7381974+02:00",_x000D_
          "LastRefreshDate": "2026-06-02T11:53:19.0585523+02:00",_x000D_
          "TotalRefreshCount": 15,_x000D_
          "CustomInfo": {}_x000D_
        }_x000D_
      },_x000D_
      "62": {_x000D_
        "$type": "Inside.Core.Formula.Definition.DefinitionAC, Inside.Core.Formula",_x000D_
        "ID": 62,_x000D_
        "Results": [_x000D_
          [_x000D_
            12000.0_x000D_
          ]_x000D_
        ],_x000D_
        "Statistics": {_x000D_
          "CreationDate": "2026-06-02T11:40:48.7381974+02:00",_x000D_
          "LastRefreshDate": "2026-06-02T11:53:19.0423701+02:00",_x000D_
          "TotalRefreshCount": 15,_x000D_
          "CustomInfo": {}_x000D_
        }_x000D_
      },_x000D_
      "63": {_x000D_
        "$type": "Inside.Core.Formula.Definition.DefinitionAC, Inside.Core.Formula",_x000D_
        "ID": 63,_x000D_
        "Results": [_x000D_
          [_x000D_
            0.0_x000D_
          ]_x000D_
        ],_x000D_
        "Statistics": {_x000D_
          "CreationDate": "2026-06-02T11:40:48.7381974+02:00",_x000D_
          "LastRefreshDate": "2026-06-02T11:53:19.1861542+02:00",_x000D_
          "TotalRefreshCount": 15,_x000D_
          "CustomInfo": {}_x000D_
        }_x000D_
      },_x000D_
      "64": {_x000D_
        "$type": "Inside.Core.Formula.Definition.DefinitionAC, Inside.Core.Formula",_x000D_
        "ID": 64,_x000D_
        "Results": [_x000D_
          [_x000D_
            12000.0_x000D_
          ]_x000D_
        ],_x000D_
        "Statistics": {_x000D_
          "CreationDate": "2026-06-02T11:40:48.7381974+02:00",_x000D_
          "LastRefreshDate": "2026-06-02T11:53:18.9803796+02:00",_x000D_
          "TotalRefreshCount": 14,_x000D_
          "CustomInfo": {}_x000D_
        }_x000D_
      },_x000D_
      "65": {_x000D_
        "$type": "Inside.Core.Formula.Definition.DefinitionAC, Inside.Core.Formula",_x000D_
        "ID": 65,_x000D_
        "Results": [_x000D_
          [_x000D_
            0.0_x000D_
          ]_x000D_
        ],_x000D_
        "Statistics": {_x000D_
          "CreationDate": "2026-06-02T11:40:48.7381974+02:00",_x000D_
          "LastRefreshDate": "2026-06-02T11:53:19.1426508+02:00",_x000D_
          "TotalRefreshCount": 14,_x000D_
          "CustomInfo": {}_x000D_
        }_x000D_
      },_x000D_
      "66": {_x000D_
        "$type": "Inside.Core.Formula.Definition.DefinitionAC, Inside.Core.Formula",_x000D_
        "ID": 66,_x000D_
        "Results": [_x000D_
          [_x000D_
            460877.56_x000D_
          ]_x000D_
        ],_x000D_
        "Statistics": {_x000D_
          "CreationDate": "2026-06-02T11:40:48.7381974+02:00",_x000D_
          "LastRefreshDate": "2026-06-02T11:53:18.9494117+02:00",_x000D_
          "TotalRefreshCount": 14,_x000D_
          "CustomInfo": {}_x000D_
        }_x000D_
      },_x000D_
      "67": {_x000D_
        "$type": "Inside.Core.Formula.Definition.DefinitionAC, Inside.Core.Formula",_x000D_
        "ID": 67,_x000D_
        "Results": [_x000D_
          [_x000D_
            77500.0_x000D_
          ]_x000D_
        ],_x000D_
        "Statistics": {_x000D_
          "CreationDate": "2026-06-02T11:40:48.7381974+02:00",_x000D_
          "LastRefreshDate": "2026-06-02T11:53:19.016791+02:00",_x000D_
          "TotalRefreshCount": 14,_x000D_
          "CustomInfo": {}_x000D_
        }_x000D_
      },_x000D_
      "68": {_x000D_
        "$type": "Inside.Core.Formula.Definition.DefinitionAC, Inside.Core.Formula",_x000D_
        "ID": 68,_x000D_
        "Results": [_x000D_
          [_x000D_
            0.0_x000D_
          ]_x000D_
        ],_x000D_
        "Statistics": {_x000D_
          "CreationDate": "2026-06-02T11:40:48.7381974+02:00",_x000D_
          "LastRefreshDate": "2026-06-02T11:53:19.1796483+02:00",_x000D_
          "TotalRefreshCount": 14,_x000D_
          "CustomInfo": {}_x000D_
        }_x000D_
      },_x000D_
      "69": {_x000D_
        "$type": "Inside.Core.Formula.Definition.DefinitionAC, Inside.Core.Formula",_x000D_
        "ID": 69,_x000D_
        "Results": [_x000D_
          [_x000D_
            0.0_x000D_
          ]_x000D_
        ],_x000D_
        "Statistics": {_x000D_
          "CreationDate": "2026-06-02T11:40:48.7381974+02:00",_x000D_
          "LastRefreshDate": "2026-06-02T11:53:19.1552883+02:00",_x000D_
          "TotalRefreshCount": 14,_x000D_
          "CustomInfo": {}_x000D_
        }_x000D_
      },_x000D_
      "70": {_x000D_
        "$type": "Inside.Core.Formula.Definition.DefinitionAC, Inside.Core.Formula",_x000D_
        "ID": 70,_x000D_
        "Results": [_x000D_
          [_x000D_
            0.0_x000D_
          ]_x000D_
        ],_x000D_
        "Statistics": {_x000D_
          "CreationDate": "2026-06-02T11:40:48.7381974+02:00",_x000D_
          "LastRefreshDate": "2026-06-02T11:53:19.1655902+02:00",_x000D_
          "TotalRefreshCount": 14,_x000D_
          "CustomInfo": {}_x000D_
        }_x000D_
      },_x000D_
      "71": {_x000D_
        "$type": "Inside.Core.Formula.Definition.DefinitionAC, Inside.Core.Formula",_x000D_
        "ID": 71,_x000D_
        "Results": [_x000D_
          [_x000D_
            0.0_x000D_
          ]_x000D_
        ],_x000D_
        "Statistics": {_x000D_
          "CreationDate": "2026-06-02T11:40:48.7381974+02:00",_x000D_
          "LastRefreshDate": "2026-06-02T11:53:19.1675914+02:00",_x000D_
          "TotalRefreshCount": 14,_x000D_
          "CustomInfo": {}_x000D_
        }_x000D_
      },_x000D_
      "72": {_x000D_
        "$type": "Inside.Core.Formula.Definition.DefinitionAC, Inside.Core.Formula",_x000D_
        "ID": 72,_x000D_
        "Results": [_x000D_
          [_x000D_
            46000.0_x000D_
          ]_x000D_
        ],_x000D_
        "Statistics": {_x000D_
          "CreationDate": "2026-06-02T11:40:48.7381974+02:00",_x000D_
          "LastRefreshDate": "2026-06-02T11:53:19.0067193+02:00",_x000D_
          "TotalRefreshCount": 14,_x000D_
          "CustomInfo": {}_x000D_
        }_x000D_
      },_x000D_
      "73": {_x000D_
        "$type": "Inside.Core.Formula.Definition.DefinitionAC, Inside.Core.Formula",_x000D_
        "ID": 73,_x000D_
        "Results": [_x000D_
          [_x000D_
            35000.0_x000D_
          ]_x000D_
        ],_x000D_
        "Statistics": {_x000D_
          "CreationDate": "2026-06-02T11:40:48.7381974+02:00",_x000D_
          "LastRefreshDate": "2026-06-02T11:53:19.1195964+02:00",_x000D_
          "TotalRefreshCount": 13,_x000D_
          "CustomInfo": {}_x000D_
        }_x000D_
      },_x000D_
      "74": {_x000D_
        "$type": "Inside.Core.Formula.Definition.DefinitionAC, Inside.Core.Formula",_x000D_
        "ID": 74,_x000D_
        "Results": [_x000D_
          [_x000D_
            0.0_x000D_
          ]_x000D_
        ],_x000D_
        "Statistics": {_x000D_
          "CreationDate": "2026-06-02T11:40:48.7381974+02:00",_x000D_
          "LastRefreshDate": "2026-06-02T11:53:19.2036919+02:00",_x000D_
          "TotalRefreshCount": 13,_x000D_
          "CustomInfo": {}_x000D_
        }_x000D_
      },_x000D_
      "75": {_x000D_
        "$type": "Inside.Core.Formula.Definition.DefinitionAC, Inside.Core.Formula",_x000D_
        "ID": 75,_x000D_
        "Results": [_x000D_
          [_x000D_
            0.0_x000D_
          ]_x000D_
        ],_x000D_
        "Statistics": {_x000D_
          "CreationDate": "2026-06-02T11:40:48.7381974+02:00",_x000D_
          "LastRefreshDate": "2026-06-02T11:53:19.2062027+02:00",_x000D_
          "TotalRefreshCount": 13,_x000D_
          "CustomInfo": {}_x000D_
        }_x000D_
      },_x000D_
      "76": {_x000D_
        "$type": "Inside.Core.Formula.Definition.DefinitionAC, Inside.Core.Formula",_x000D_
        "ID": 76,_x000D_
        "Results": [_x000D_
          [_x000D_
            29000.0_x000D_
          ]_x000D_
        ],_x000D_
        "Statistics": {_x000D_
          "CreationDate": "2026-06-02T11:40:48.7381974+02:00",_x000D_
          "LastRefreshDate": "2026-06-02T11:53:19.1215928+02:00",_x000D_
          "TotalRefreshCount": 13,_x000D_
          "CustomInfo": {}_x000D_
        }_x000D_
      },_x000D_
      "77": {_x000D_
        "$type": "Inside.Core.Formula.Definition.DefinitionAC, Inside.Core.Formula",_x000D_
        "ID": 77,_x000D_
        "Results": [_x000D_
          [_x000D_
            0.0_x000D_
          ]_x000D_
        ],_x000D_
        "Statistics": {_x000D_
          "CreationDate": "2026-06-02T11:40:48.7381974+02:00",_x000D_
          "LastRefreshDate": "2026-06-02T11:53:19.207709+02:00",_x000D_
          "TotalRefreshCount": 13,_x000D_
          "CustomInfo": {}_x000D_
        }_x000D_
      },_x000D_
      "78": {_x000D_
        "$type": "Inside.Core.Formula.Definition.DefinitionAC, Inside.Core.Formula",_x000D_
        "ID": 78,_x000D_
        "Results": [_x000D_
          [_x000D_
            5000.0_x000D_
          ]_x000D_
        ],_x000D_
        "Statistics": {_x000D_
          "CreationDate": "2026-06-02T11:40:48.7381974+02:00",_x000D_
          "LastRefreshDate": "2026-06-02T11:53:19.123593+02:00",_x000D_
          "TotalRefreshCount": 13,_x000D_
          "CustomInfo": {}_x000D_
        }_x000D_
      },_x000D_
      "79": {_x000D_
        "$type": "Inside.Core.Formula.Definition.DefinitionAC, Inside.Core.Formula",_x000D_
        "ID": 79,_x000D_
        "Results": [_x000D_
          [_x000D_
            0.0_x000D_
          ]_x000D_
        ],_x000D_
        "Statistics": {_x000D_
          "CreationDate": "2026-06-02T11:40:48.7381974+02:00",_x000D_
          "LastRefreshDate": "2026-06-02T11:53:19.2097164+02:00",_x000D_
          "TotalRefreshCount": 13,_x000D_
          "CustomInfo": {}_x000D_
        }_x000D_
      },_x000D_
      "80": {_x000D_
        "$type": "Inside.Core.Formula.Definition.DefinitionAC, Inside.Core.Formula",_x000D_
        "ID": 80,_x000D_
        "Results": [_x000D_
          [_x000D_
            16000.0_x000D_
          ]_x000D_
        ],_x000D_
        "Statistics": {_x000D_
          "CreationDate": "2026-06-02T11:40:48.7381974+02:00",_x000D_
          "LastRefreshDate": "2026-06-02T11:53:19.126103+02:00",_x000D_
          "TotalRefreshCount": 13,_x000D_
          "CustomInfo": {}_x000D_
        }_x000D_
      }_x000D_
    },_x000D_
    "LastID": 80_x000D_
  }_x000D_
}</t>
  </si>
  <si>
    <t xml:space="preserve">{_x000D_
  "Formulas": {_x000D_
    "=RIK_AC(\"INF06__;INF13@E=1,S=14,G=0,T=0,P=0,C=*{0}:@R=A,S=16,V={1}:R=B,S=1,V={2}:R=C,S=21,V={3}:R=D,S=18,V={4}:R=E,S=22,V={5}:R=F,S=19,V={6}:R=G,S=3,V={7}:R=H,S=23,V={8}:R=I,S=24,V={9}:R=J,S=4,V={10}:\";$C39;$E$3;$E$4;$F$5;$E$6;$F$7;$E$5;$E$8;$E$11;$F$11;$B39)": 1,_x000D_
    "=RIK_AC(\"INF06__;INF13@E=1,S=14,G=0,T=0,P=0,C=*{0}:@R=A,S=16,V={1}:R=B,S=1,V={2}:R=C,S=21,V={3}:R=D,S=18,V={4}:R=E,S=22,V={5}:R=F,S=19,V={6}:R=G,S=3,V={7}:R=H,S=23,V={8}:R=I,S=24,V={9}:R=J,S=4,V={10}:\";$C43;$E$3;$E$4;$F$5;$E$6;$F$7;$E$5;$E$8;$E$12;$F$12;$B43)": 2,_x000D_
    "=RIK_AC(\"INF06__;INF13@E=1,S=14,G=0,T=0,P=0,C=*{0}:@R=A,S=16,V={1}:R=B,S=1,V={2}:R=C,S=21,V={3}:R=D,S=18,V={4}:R=E,S=22,V={5}:R=F,S=19,V={6}:R=G,S=3,V={7}:R=H,S=23,V={8}:R=I,S=24,V={9}:R=J,S=4,V={10}:\";$C38;$E$3;$E$4;$F$5;$E$6;$F$7;$E$5;$E$8;$E$11;$F$11;$B38)": 3,_x000D_
    "=RIK_AC(\"INF06__;INF13@E=1,S=14,G=0,T=0,P=0,C=*{0}:@R=A,S=16,V={1}:R=B,S=1,V={2}:R=C,S=21,V={3}:R=D,S=18,V={4}:R=E,S=22,V={5}:R=F,S=19,V={6}:R=G,S=3,V={7}:R=H,S=23,V={8}:R=I,S=24,V={9}:R=J,S=4,V={10}:\";$C40;$E$3;$E$4;$F$5;$E$6;$F$7;$E$5;$E$8;$E$12;$F$12;$B40)": 4,_x000D_
    "=RIK_AC(\"INF06__;INF13@E=1,S=14,G=0,T=0,P=0,C=*{0}:@R=A,S=16,V={1}:R=B,S=1,V={2}:R=C,S=21,V={3}:R=D,S=18,V={4}:R=E,S=22,V={5}:R=F,S=19,V={6}:R=G,S=3,V={7}:R=H,S=23,V={8}:R=I,S=24,V={9}:R=J,S=4,V={10}:\";$C37;$E$3;$E$4;$F$5;$E$6;$F$7;$E$5;$E$8;$E$11;$F$11;$B37)": 5,_x000D_
    "=RIK_AC(\"INF06__;INF13@E=1,S=14,G=0,T=0,P=0,C=*{0}:@R=A,S=16,V={1}:R=B,S=1,V={2}:R=C,S=21,V={3}:R=D,S=18,V={4}:R=E,S=22,V={5}:R=F,S=19,V={6}:R=G,S=3,V={7}:R=H,S=23,V={8}:R=I,S=24,V={9}:R=J,S=4,V={10}:\";$C34;$E$3;$E$4;$F$5;$E$6;$F$7;$E$5;$E$8;$E$11;$F$11;$B34)": 6,_x000D_
    "=RIK_AC(\"INF06__;INF13@E=1,S=14,G=0,T=0,P=0,C=*{0}:@R=A,S=16,V={1}:R=B,S=1,V={2}:R=C,S=21,V={3}:R=D,S=18,V={4}:R=E,S=22,V={5}:R=F,S=19,V={6}:R=G,S=3,V={7}:R=H,S=23,V={8}:R=I,S=24,V={9}:R=J,S=4,V={10}:\";$C38;$E$3;$E$4;$F$5;$E$6;$F$7;$E$5;$E$8;$E$12;$F$12;$B38)": 7,_x000D_
    "=RIK_AC(\"INF06__;INF13@E=1,S=14,G=0,T=0,P=0,C=*{0}:@R=A,S=16,V={1}:R=B,S=1,V={2}:R=C,S=21,V={3}:R=D,S=18,V={4}:R=E,S=22,V={5}:R=F,S=19,V={6}:R=G,S=3,V={7}:R=H,S=23,V={8}:R=I,S=24,V={9}:R=J,S=4,V={10}:\";$C37;$E$3;$E$4;$F$5;$E$6;$F$7;$E$5;$E$8;$E$12;$F$12;$B37)": 8,_x000D_
    "=RIK_AC(\"INF06__;INF13@E=1,S=14,G=0,T=0,P=0,C=*{0}:@R=A,S=16,V={1}:R=B,S=1,V={2}:R=C,S=21,V={3}:R=D,S=18,V={4}:R=E,S=22,V={5}:R=F,S=19,V={6}:R=G,S=3,V={7}:R=H,S=23,V={8}:R=I,S=24,V={9}:R=J,S=4,V={10}:\";$C23;$E$3;$E$4;$F$5;$E$6;$F$7;$E$5;$E$8;$E$11;$F$11;$B23)": 9,_x000D_
    "=RIK_AC(\"INF06__;INF13@E=1,S=14,G=0,T=0,P=0,C=*{0}:@R=A,S=16,V={1}:R=B,S=1,V={2}:R=C,S=21,V={3}:R=D,S=18,V={4}:R=E,S=22,V={5}:R=F,S=19,V={6}:R=G,S=3,V={7}:R=H,S=23,V={8}:R=I,S=24,V={9}:R=J,S=4,V={10}:\";$C21;$E$3;$E$4;$F$5;$E$6;$F$7;$E$5;$E$8;$E$11;$F$11;$B21)": 10,_x000D_
    "=RIK_AC(\"INF06__;INF13@E=1,S=14,G=0,T=0,P=0,C=*{0}:@R=A,S=16,V={1}:R=B,S=1,V={2}:R=C,S=21,V={3}:R=D,S=18,V={4}:R=E,S=22,V={5}:R=F,S=19,V={6}:R=G,S=3,V={7}:R=H,S=23,V={8}:R=I,S=24,V={9}:R=J,S=4,V={10}:\";$C21;$E$3;$E$4;$F$5;$E$6;$F$7;$E$5;$E$8;$E$12;$F$12;$B21)": 11,_x000D_
    "=RIK_AC(\"INF06__;INF13@E=1,S=14,G=0,T=0,P=0,C=*{0}:@R=A,S=16,V={1}:R=B,S=1,V={2}:R=C,S=21,V={3}:R=D,S=18,V={4}:R=E,S=22,V={5}:R=F,S=19,V={6}:R=G,S=3,V={7}:R=H,S=23,V={8}:R=I,S=24,V={9}:R=J,S=4,V={10}:\";$C58;$E$3;$E$4;$F$5;$E$6;$F$7;$E$5;$E$8;$E$12;$F$12;$B58)": 12,_x000D_
    "=RIK_AC(\"INF06__;INF13@E=1,S=14,G=0,T=0,P=0,C=*{0}:@R=A,S=16,V={1}:R=B,S=1,V={2}:R=C,S=21,V={3}:R=D,S=18,V={4}:R=E,S=22,V={5}:R=F,S=19,V={6}:R=G,S=3,V={7}:R=H,S=23,V={8}:R=I,S=24,V={9}:R=J,S=4,V={10}:\";$C17;$E$3;$E$4;$F$5;$E$6;$F$7;$E$5;$E$8;$E$12;$F$12;$B17)": 13,_x000D_
    "=RIK_AC(\"INF06__;INF13@E=1,S=14,G=0,T=0,P=0,C=*{0}:@R=A,S=16,V={1}:R=B,S=1,V={2}:R=C,S=21,V={3}:R=D,S=18,V={4}:R=E,S=22,V={5}:R=F,S=19,V={6}:R=G,S=3,V={7}:R=H,S=23,V={8}:R=I,S=24,V={9}:R=J,S=4,V={10}:\";$C54;$E$3;$E$4;$F$5;$E$6;$F$7;$E$5;$E$8;$E$12;$F$12;$B54)": 14,_x000D_
    "=RIK_AC(\"INF06__;INF13@E=1,S=14,G=0,T=0,P=0,C=*{0}:@R=A,S=16,V={1}:R=B,S=1,V={2}:R=C,S=21,V={3}:R=D,S=18,V={4}:R=E,S=22,V={5}:R=F,S=19,V={6}:R=G,S=3,V={7}:R=H,S=23,V={8}:R=I,S=24,V={9}:R=J,S=4,V={10}:\";$C53;$E$3;$E$4;$F$5;$E$6;$F$7;$E$5;$E$8;$E$12;$F$12;$B53)": 15,_x000D_
    "=RIK_AC(\"INF06__;INF13@E=1,S=14,G=0,T=0,P=0,C=*{0}:@R=A,S=16,V={1}:R=B,S=1,V={2}:R=C,S=21,V={3}:R=D,S=18,V={4}:R=E,S=22,V={5}:R=F,S=19,V={6}:R=G,S=3,V={7}:R=H,S=23,V={8}:R=I,S=24,V={9}:R=J,S=4,V={10}:\";$C50;$E$3;$E$4;$F$5;$E$6;$F$7;$E$5;$E$8;$E$12;$F$12;$B50)": 16,_x000D_
    "=RIK_AC(\"INF06__;INF13@E=1,S=14,G=0,T=0,P=0,C=*{0}:@R=A,S=16,V={1}:R=B,S=1,V={2}:R=C,S=21,V={3}:R=D,S=18,V={4}:R=E,S=22,V={5}:R=F,S=19,V={6}:R=G,S=3,V={7}:R=H,S=23,V={8}:R=I,S=24,V={9}:R=J,S=4,V={10}:\";$C49;$E$3;$E$4;$F$5;$E$6;$F$7;$E$5;$E$8;$E$12;$F$12;$B49)": 17,_x000D_
    "=RIK_AC(\"INF06__;INF13@E=1,S=14,G=0,T=0,P=0,C=*{0}:@R=A,S=16,V={1}:R=B,S=1,V={2}:R=C,S=21,V={3}:R=D,S=18,V={4}:R=E,S=22,V={5}:R=F,S=19,V={6}:R=G,S=3,V={7}:R=H,S=23,V={8}:R=I,S=24,V={9}:R=J,S=4,V={10}:\";$C46;$E$3;$E$4;$F$5;$E$6;$F$7;$E$5;$E$8;$E$12;$F$12;$B46)": 18,_x000D_
    "=RIK_AC(\"INF06__;INF13@E=1,S=14,G=0,T=0,P=0,C=*{0}:@R=A,S=16,V={1}:R=B,S=1,V={2}:R=C,S=21,V={3}:R=D,S=18,V={4}:R=E,S=22,V={5}:R=F,S=19,V={6}:R=G,S=3,V={7}:R=H,S=23,V={8}:R=I,S=24,V={9}:R=J,S=4,V={10}:\";$C43;$E$3;$E$4;$F$5;$E$6;$F$7;$E$5;$E$8;$E$11;$F$11;$B43)": 19,_x000D_
    "=RIK_AC(\"INF06__;INF13@E=1,S=14,G=0,T=0,P=0,C=*{0}:@R=A,S=16,V={1}:R=B,S=1,V={2}:R=C,S=21,V={3}:R=D,S=18,V={4}:R=E,S=22,V={5}:R=F,S=19,V={6}:R=G,S=3,V={7}:R=H,S=23,V={8}:R=I,S=24,V={9}:R=J,S=4,V={10}:\";$C39;$E$3;$E$4;$F$5;$E$6;$F$7;$E$5;$E$8;$E$12;$F$12;$B39)": 20,_x000D_
    "=RIK_AC(\"INF06__;INF13@E=1,S=14,G=0,T=0,P=0,C=*{0}:@R=A,S=16,V={1}:R=B,S=1,V={2}:R=C,S=21,V={3}:R=D,S=18,V={4}:R=E,S=22,V={5}:R=F,S=19,V={6}:R=G,S=3,V={7}:R=H,S=23,V={8}:R=I,S=24,V={9}:R=J,S=4,V={10}:\";$C33;$E$3;$E$4;$F$5;$E$6;$F$7;$E$5;$E$8;$E$11;$F$11;$B33)": 21,_x000D_
    "=RIK_AC(\"INF06__;INF13@E=1,S=14,G=0,T=0,P=0,C=*{0}:@R=A,S=16,V={1}:R=B,S=1,V={2}:R=C,S=21,V={3}:R=D,S=18,V={4}:R=E,S=22,V={5}:R=F,S=19,V={6}:R=G,S=3,V={7}:R=H,S=23,V={8}:R=I,S=24,V={9}:R=J,S=4,V={10}:\";$C29;$E$3;$E$4;$F$5;$E$6;$F$7;$E$5;$E$8;$E$12;$F$12;$B29)": 22,_x000D_
    "=RIK_AC(\"INF06__;INF13@E=1,S=14,G=0,T=0,P=0,C=*{0}:@R=A,S=16,V={1}:R=B,S=1,V={2}:R=C,S=21,V={3}:R=D,S=18,V={4}:R=E,S=22,V={5}:R=F,S=19,V={6}:R=G,S=3,V={7}:R=H,S=23,V={8}:R=I,S=24,V={9}:R=J,S=4,V={10}:\";$C24;$E$3;$E$4;$F$5;$E$6;$F$7;$E$5;$E$8;$E$12;$F$12;$B24)": 23,_x000D_
    "=RIK_AC(\"INF06__;INF13@E=1,S=14,G=0,T=0,P=0,C=*{0}:@R=A,S=16,V={1}:R=B,S=1,V={2}:R=C,S=21,V={3}:R=D,S=18,V={4}:R=E,S=22,V={5}:R=F,S=19,V={6}:R=G,S=3,V={7}:R=H,S=23,V={8}:R=I,S=24,V={9}:R=J,S=4,V={10}:\";$C23;$E$3;$E$4;$F$5;$E$6;$F$7;$E$5;$E$8;$E$12;$F$12;$B23)": 24,_x000D_
    "=RIK_AC(\"INF06__;INF13@E=1,S=14,G=0,T=0,P=0,C=*{0}:@R=A,S=16,V={1}:R=B,S=1,V={2}:R=C,S=21,V={3}:R=D,S=18,V={4}:R=E,S=22,V={5}:R=F,S=19,V={6}:R=G,S=3,V={7}:R=H,S=23,V={8}:R=I,S=24,V={9}:R=J,S=4,V={10}:\";$C22;$E$3;$E$4;$F$5;$E$6;$F$7;$E$5;$E$8;$E$12;$F$12;$B22)": 25,_x000D_
    "=RIK_AC(\"INF06__;INF13@E=1,S=14,G=0,T=0,P=0,C=*{0}:@R=A,S=16,V={1}:R=B,S=1,V={2}:R=C,S=21,V={3}:R=D,S=18,V={4}:R=E,S=22,V={5}:R=F,S=19,V={6}:R=G,S=3,V={7}:R=H,S=23,V={8}:R=I,S=24,V={9}:R=J,S=4,V={10}:\";$C57;$E$3;$E$4;$F$5;$E$6;$F$7;$E$5;$E$8;$E$11;$F$11;$B57)": 26,_x000D_
    "=RIK_AC(\"INF06__;INF13@E=1,S=14,G=0,T=0,P=0,C=*{0}:@R=A,S=16,V={1}:R=B,S=1,V={2}:R=C,S=21,V={3}:R=D,S=18,V={4}:R=E,S=22,V={5}:R=F,S=19,V={6}:R=G,S=3,V={7}:R=H,S=23,V={8}:R=I,S=24,V={9}:R=J,S=4,V={10}:\";$C18;$E$3;$E$4;$F$5;$E$6;$F$7;$E$5;$E$8;$E$12;$F$12;$B18)": 27,_x000D_
    "=RIK_AC(\"INF06__;INF13@E=1,S=14,G=0,T=0,P=0,C=*{0}:@R=A,S=16,V={1}:R=B,S=1,V={2}:R=C,S=21,V={3}:R=D,S=18,V={4}:R=E,S=22,V={5}:R=F,S=19,V={6}:R=G,S=3,V={7}:R=H,S=23,V={8}:R=I,S=24,V={9}:R=J,S=4,V={10}:\";$C53;$E$3;$E$4;$F$5;$E$6;$F$7;$E$5;$E$8;$E$11;$F$11;$B53)": 28,_x000D_
    "=RIK_AC(\"INF06__;INF13@E=1,S=14,G=0,T=0,P=0,C=*{0}:@R=A,S=16,V={1}:R=B,S=1,V={2}:R=C,S=21,V={3}:R=D,S=18,V={4}:R=E,S=22,V={5}:R=F,S=19,V={6}:R=G,S=3,V={7}:R=H,S=23,V={8}:R=I,S=24,V={9}:R=J,S=4,V={10}:\";$C49;$E$3;$E$4;$F$5;$E$6;$F$7;$E$5;$E$8;$E$11;$F$11;$B49)": 29,_x000D_
    "=RIK_AC(\"INF06__;INF13@E=1,S=14,G=0,T=0,P=0,C=*{0}:@R=A,S=16,V={1}:R=B,S=1,V={2}:R=C,S=21,V={3}:R=D,S=18,V={4}:R=E,S=22,V={5}:R=F,S=19,V={6}:R=G,S=3,V={7}:R=H,S=23,V={8}:R=I,S=24,V={9}:R=J,S=4,V={10}:\";$C45;$E$3;$E$4;$F$5;$E$6;$F$7;$E$5;$E$8;$E$11;$F$11;$B45)": 30,_x000D_
    "=RIK_AC(\"INF06__;INF13@E=1,S=14,G=0,T=0,P=0,C=*{0}:@R=A,S=16,V={1}:R=B,S=1,V={2}:R=C,S=21,V={3}:R=D,S=18,V={4}:R=E,S=22,V={5}:R=F,S=19,V={6}:R=G,S=3,V={7}:R=H,S=23,V={8}:R=I,S=24,V={9}:R=J,S=4,V={10}:\";$C44;$E$3;$E$4;$F$5;$E$6;$F$7;$E$5;$E$8;$E$11;$F$11;$B44)": 31,_x000D_
    "=RIK_AC(\"INF06__;INF13@E=1,S=14,G=0,T=0,P=0,C=*{0}:@R=A,S=16,V={1}:R=B,S=1,V={2}:R=C,S=21,V={3}:R=D,S=18,V={4}:R=E,S=22,V={5}:R=F,S=19,V={6}:R=G,S=3,V={7}:R=H,S=23,V={8}:R=I,S=24,V={9}:R=J,S=4,V={10}:\";$C45;$E$3;$E$4;$F$5;$E$6;$F$7;$E$5;$E$8;$E$12;$F$12;$B45)": 32,_x000D_
    "=RIK_AC(\"INF06__;INF13@E=1,S=14,G=0,T=0,P=0,C=*{0}:@R=A,S=16,V={1}:R=B,S=1,V={2}:R=C,S=21,V={3}:R=D,S=18,V={4}:R=E,S=22,V={5}:R=F,S=19,V={6}:R=G,S=3,V={7}:R=H,S=23,V={8}:R=I,S=24,V={9}:R=J,S=4,V={10}:\";$C32;$E$3;$E$4;$F$5;$E$6;$F$7;$E$5;$E$8;$E$11;$F$11;$B32)": 33,_x000D_
    "=RIK_AC(\"INF06__;INF13@E=1,S=14,G=0,T=0,P=0,C=*{0}:@R=A,S=16,V={1}:R=B,S=1,V={2}:R=C,S=21,V={3}:R=D,S=18,V={4}:R=E,S=22,V={5}:R=F,S=19,V={6}:R=G,S=3,V={7}:R=H,S=23,V={8}:R=I,S=24,V={9}:R=J,S=4,V={10}:\";$C34;$E$3;$E$4;$F$5;$E$6;$F$7;$E$5;$E$8;$E$12;$F$12;$B34)": 34,_x000D_
    "=RIK_AC(\"INF06__;INF13@E=1,S=14,G=0,T=0,P=0,C=*{0}:@R=A,S=16,V={1}:R=B,S=1,V={2}:R=C,S=21,V={3}:R=D,S=18,V={4}:R=E,S=22,V={5}:R=F,S=19,V={6}:R=G,S=3,V={7}:R=H,S=23,V={8}:R=I,S=24,V={9}:R=J,S=4,V={10}:\";$C29;$E$3;$E$4;$F$5;$E$6;$F$7;$E$5;$E$8;$E$11;$F$11;$B29)": 35,_x000D_
    "=RIK_AC(\"INF06__;INF13@E=1,S=14,G=0,T=0,P=0,C=*{0}:@R=A,S=16,V={1}:R=B,S=1,V={2}:R=C,S=21,V={3}:R=D,S=18,V={4}:R=E,S=22,V={5}:R=F,S=19,V={6}:R=G,S=3,V={7}:R=H,S=23,V={8}:R=I,S=24,V={9}:R=J,S=4,V={10}:\";$C33;$E$3;$E$4;$F$5;$E$6;$F$7;$E$5;$E$8;$E$12;$F$12;$B33)": 36,_x000D_
    "=RIK_AC(\"INF06__;INF13@E=1,S=14,G=0,T=0,P=0,C=*{0}:@R=A,S=16,V={1}:R=B,S=1,V={2}:R=C,S=21,V={3}:R=D,S=18,V={4}:R=E,S=22,V={5}:R=F,S=19,V={6}:R=G,S=3,V={7}:R=H,S=23,V={8}:R=I,S=24,V={9}:R=J,S=4,V={10}:\";$C24;$E$3;$E$4;$F$5;$E$6;$F$7;$E$5;$E$8;$E$11;$F$11;$B24)": 37,_x000D_
    "=RIK_AC(\"INF06__;INF13@E=1,S=14,G=0,T=0,P=0,C=*{0}:@R=A,S=16,V={1}:R=B,S=1,V={2}:R=C,S=21,V={3}:R=D,S=18,V={4}:R=E,S=22,V={5}:R=F,S=19,V={6}:R=G,S=3,V={7}:R=H,S=23,V={8}:R=I,S=24,V={9}:R=J,S=4,V={10}:\";$C32;$E$3;$E$4;$F$5;$E$6;$F$7;$E$5;$E$8;$E$12;$F$12;$B32)": 38,_x000D_
    "=RIK_AC(\"INF06__;INF13@E=1,S=14,G=0,T=0,P=0,C=*{0}:@R=A,S=16,V={1}:R=B,S=1,V={2}:R=C,S=21,V={3}:R=D,S=18,V={4}:R=E,S=22,V={5}:R=F,S=19,V={6}:R=G,S=3,V={7}:R=H,S=23,V={8}:R=I,S=24,V={9}:R=J,S=4,V={10}:\";$C22;$E$3;$E$4;$F$5;$E$6;$F$7;$E$5;$E$8;$E$11;$F$11;$B22)": 39,_x000D_
    "=RIK_AC(\"INF06__;INF13@E=1,S=14,G=0,T=0,P=0,C=*{0}:@R=A,S=16,V={1}:R=B,S=1,V={2}:R=C,S=21,V={3}:R=D,S=18,V={4}:R=E,S=22,V={5}:R=F,S=19,V={6}:R=G,S=3,V={7}:R=H,S=23,V={8}:R=I,S=24,V={9}:R=J,S=4,V={10}:\";$C58;$E$3;$E$4;$F$5;$E$6;$F$7;$E$5;$E$8;$E$11;$F$11;$B58)": 40,_x000D_
    "=RIK_AC(\"INF06__;INF13@E=1,S=14,G=0,T=0,P=0,C=*{0}:@R=A,S=16,V={1}:R=B,S=1,V={2}:R=C,S=21,V={3}:R=D,S=18,V={4}:R=E,S=22,V={5}:R=F,S=19,V={6}:R=G,S=3,V={7}:R=H,S=23,V={8}:R=I,S=24,V={9}:R=J,S=4,V={10}:\";$C17;$E$3;$E$4;$F$5;$E$6;$F$7;$E$5;$E$8;$E$11;$F$11;$B17)": 41,_x000D_
    "=RIK_AC(\"INF06__;INF13@E=1,S=14,G=0,T=0,P=0,C=*{0}:@R=A,S=16,V={1}:R=B,S=1,V={2}:R=C,S=21,V={3}:R=D,S=18,V={4}:R=E,S=22,V={5}:R=F,S=19,V={6}:R=G,S=3,V={7}:R=H,S=23,V={8}:R=I,S=24,V={9}:R=J,S=4,V={10}:\";$C54;$E$3;$E$4;$F$5;$E$6;$F$7;$E$5;$E$8;$E$11;$F$11;$B54)": 42,_x000D_
    "=RIK_AC(\"INF06__;INF13@E=1,S=14,G=0,T=0,P=0,C=*{0}:@R=A,S=16,V={1}:R=B,S=1,V={2}:R=C,S=21,V={3}:R=D,S=18,V={4}:R=E,S=22,V={5}:R=F,S=19,V={6}:R=G,S=3,V={7}:R=H,S=23,V={8}:R=I,S=24,V={9}:R=J,S=4,V={10}:\";$C57;$E$3;$E$4;$F$5;$E$6;$F$7;$E$5;$E$8;$E$12;$F$12;$B57)": 43,_x000D_
    "=RIK_AC(\"INF06__;INF13@E=1,S=14,G=0,T=0,P=0,C=*{0}:@R=A,S=16,V={1}:R=B,S=1,V={2}:R=C,S=21,V={3}:R=D,S=18,V={4}:R=E,S=22,V={5}:R=F,S=19,V={6}:R=G,S=3,V={7}:R=H,S=23,V={8}:R=I,S=24,V={9}:R=J,S=4,V={10}:\";$C40;$E$3;$E$4;$F$5;$E$6;$F$7;$E$5;$E$8;$E$11;$F$11;$B40)": 44,_x000D_
    "=RIK_AC(\"INF06__;INF13@E=1,S=14,G=0,T=0,P=0,C=*{0}:@R=A,S=16,V={1}:R=B,S=1,V={2}:R=C,S=21,V={3}:R=D,S=18,V={4}:R=E,S=22,V={5}:R=F,S=19,V={6}:R=G,S=3,V={7}:R=H,S=23,V={8}:R=I,S=24,V={9}:R=J,S=4,V={10}:\";$C18;$E$3;$E$4;$F$5;$E$6;$F$7;$E$5;$E$8;$E$11;$F$11;$B18)": 45,_x000D_
    "=RIK_AC(\"INF06__;INF13@E=1,S=14,G=0,T=0,P=0,C=*{0}:@R=A,S=16,V={1}:R=B,S=1,V={2}:R=C,S=21,V={3}:R=D,S=18,V={4}:R=E,S=22,V={5}:R=F,S=19,V={6}:R=G,S=3,V={7}:R=H,S=23,V={8}:R=I,S=24,V={9}:R=J,S=4,V={10}:\";$C50;$E$3;$E$4;$F$5;$E$6;$F$7;$E$5;$E$8;$E$11;$F$11;$B50)": 46,_x000D_
    "=RIK_AC(\"INF06__;INF13@E=1,S=14,G=0,T=0,P=0,C=*{0}:@R=A,S=16,V={1}:R=B,S=1,V={2}:R=C,S=21,V={3}:R=D,S=18,V={4}:R=E,S=22,V={5}:R=F,S=19,V={6}:R=G,S=3,V={7}:R=H,S=23,V={8}:R=I,S=24,V={9}:R=J,S=4,V={10}:\";$C46;$E$3;$E$4;$F$5;$E$6;$F$7;$E$5;$E$8;$E$11;$F$11;$B46)": 47,_x000D_
    "=RIK_AC(\"INF06__;INF13@E=1,S=14,G=0,T=0,P=0,C=*{0}:@R=A,S=16,V={1}:R=B,S=1,V={2}:R=C,S=21,V={3}:R=D,S=18,V={4}:R=E,S=22,V={5}:R=F,S=19,V={6}:R=G,S=3,V={7}:R=H,S=23,V={8}:R=I,S=24,V={9}:R=J,S=4,V={10}:\";$C44;$E$3;$E$4;$F$5;$E$6;$F$7;$E$5;$E$8;$E$12;$F$12;$B44)": 48_x000D_
  },_x000D_
  "ItemPool": {_x000D_
    "Items": {_x000D_
      "1": {_x000D_
        "$type": "Inside.Core.Formula.Definition.DefinitionAC, Inside.Core.Formula",_x000D_
        "ID": 1,_x000D_
        "Results": [_x000D_
          [_x000D_
            0.0_x000D_
          ]_x000D_
        ],_x000D_
        "Statistics": {_x000D_
          "CreationDate": "2026-06-02T11:40:48.7381974+02:00",_x000D_
          "LastRefreshDate": "2026-06-02T11:53:29.8334734+02:00",_x000D_
          "TotalRefreshCount": 17,_x000D_
          "CustomInfo": {}_x000D_
        }_x000D_
      },_x000D_
      "2": {_x000D_
        "$type": "Inside.Core.Formula.Definition.DefinitionAC, Inside.Core.Formula",_x000D_
        "ID": 2,_x000D_
        "Results": [_x000D_
          [_x000D_
            2000.0_x000D_
          ]_x000D_
        ],_x000D_
        "Statistics": {_x000D_
          "CreationDate": "2026-06-02T11:40:48.7381974+02:00",_x000D_
          "LastRefreshDate": "2026-06-02T11:53:29.7898205+02:00",_x000D_
          "TotalRefreshCount": 17,_x000D_
          "CustomInfo": {}_x000D_
        }_x000D_
      },_x000D_
      "3": {_x000D_
        "$type": "Inside.Core.Formula.Definition.DefinitionAC, Inside.Core.Formula",_x000D_
        "ID": 3,_x000D_
        "Results": [_x000D_
          [_x000D_
            0.0_x000D_
          ]_x000D_
        ],_x000D_
        "Statistics": {_x000D_
          "CreationDate": "2026-06-02T11:40:48.7381974+02:00",_x000D_
          "LastRefreshDate": "2026-06-02T11:53:29.8309233+02:00",_x000D_
          "TotalRefreshCount": 17,_x000D_
          "CustomInfo": {}_x000D_
        }_x000D_
      },_x000D_
      "4": {_x000D_
        "$type": "Inside.Core.Formula.Definition.DefinitionAC, Inside.Core.Formula",_x000D_
        "ID": 4,_x000D_
        "Results": [_x000D_
          [_x000D_
            7000.0_x000D_
          ]_x000D_
        ],_x000D_
        "Statistics": {_x000D_
          "CreationDate": "2026-06-02T11:40:48.7381974+02:00",_x000D_
          "LastRefreshDate": "2026-06-02T11:53:29.7877978+02:00",_x000D_
          "TotalRefreshCount": 17,_x000D_
          "CustomInfo": {}_x000D_
        }_x000D_
      },_x000D_
      "5": {_x000D_
        "$type": "Inside.Core.Formula.Definition.DefinitionAC, Inside.Core.Formula",_x000D_
        "ID": 5,_x000D_
        "Results": [_x000D_
          [_x000D_
            0.0_x000D_
          ]_x000D_
        ],_x000D_
        "Statistics": {_x000D_
          "CreationDate": "2026-06-02T11:40:48.7381974+02:00",_x000D_
          "LastRefreshDate": "2026-06-02T11:53:29.8289237+02:00",_x000D_
          "TotalRefreshCount": 17,_x000D_
          "CustomInfo": {}_x000D_
        }_x000D_
      },_x000D_
      "6": {_x000D_
        "$type": "Inside.Core.Formula.Definition.DefinitionAC, Inside.Core.Formula",_x000D_
        "ID": 6,_x000D_
        "Results": [_x000D_
          [_x000D_
            0.0_x000D_
          ]_x000D_
        ],_x000D_
        "Statistics": {_x000D_
          "CreationDate": "2026-06-02T11:40:48.7381974+02:00",_x000D_
          "LastRefreshDate": "2026-06-02T11:53:29.8269071+02:00",_x000D_
          "TotalRefreshCount": 17,_x000D_
          "CustomInfo": {}_x000D_
        }_x000D_
      },_x000D_
      "7": {_x000D_
        "$type": "Inside.Core.Formula.Definition.DefinitionAC, Inside.Core.Formula",_x000D_
        "ID": 7,_x000D_
        "Results": [_x000D_
          [_x000D_
            8000.0_x000D_
          ]_x000D_
        ],_x000D_
        "Statistics": {_x000D_
          "CreationDate": "2026-06-02T11:40:48.7381974+02:00",_x000D_
          "LastRefreshDate": "2026-06-02T11:53:29.7827472+02:00",_x000D_
          "TotalRefreshCount": 17,_x000D_
          "CustomInfo": {}_x000D_
        }_x000D_
      },_x000D_
      "8": {_x000D_
        "$type": "Inside.Core.Formula.Definition.DefinitionAC, Inside.Core.Formula",_x000D_
        "ID": 8,_x000D_
        "Results": [_x000D_
          [_x000D_
            9000.0_x000D_
          ]_x000D_
        ],_x000D_
        "Statistics": {_x000D_
          "CreationDate": "2026-06-02T11:40:48.7381974+02:00",_x000D_
          "LastRefreshDate": "2026-06-02T11:53:29.7807479+02:00",_x000D_
          "TotalRefreshCount": 17,_x000D_
          "CustomInfo": {}_x000D_
        }_x000D_
      },_x000D_
      "9": {_x000D_
        "$type": "Inside.Core.Formula.Definition.DefinitionAC, Inside.Core.Formula",_x000D_
        "ID": 9,_x000D_
        "Results": [_x000D_
          [_x000D_
            0.0_x000D_
          ]_x000D_
        ],_x000D_
        "Statistics": {_x000D_
          "CreationDate": "2026-06-02T11:40:48.7381974+02:00",_x000D_
          "LastRefreshDate": "2026-06-02T11:53:29.8161819+02:00",_x000D_
          "TotalRefreshCount": 17,_x000D_
          "CustomInfo": {}_x000D_
        }_x000D_
      },_x000D_
      "10": {_x000D_
        "$type": "Inside.Core.Formula.Definition.DefinitionAC, Inside.Core.Formula",_x000D_
        "ID": 10,_x000D_
        "Results": [_x000D_
          [_x000D_
            60000.0_x000D_
          ]_x000D_
        ],_x000D_
        "Statistics": {_x000D_
          "CreationDate": "2026-06-02T11:40:48.7381974+02:00",_x000D_
          "LastRefreshDate": "2026-06-02T11:53:29.8116526+02:00",_x000D_
          "TotalRefreshCount": 17,_x000D_
          "CustomInfo": {}_x000D_
        }_x000D_
      },_x000D_
      "11": {_x000D_
        "$type": "Inside.Core.Formula.Definition.DefinitionAC, Inside.Core.Formula",_x000D_
        "ID": 11,_x000D_
        "Results": [_x000D_
          [_x000D_
            460877.56_x000D_
          ]_x000D_
        ],_x000D_
        "Statistics": {_x000D_
          "CreationDate": "2026-06-02T11:40:48.7381974+02:00",_x000D_
          "LastRefreshDate": "2026-06-02T11:53:29.7608522+02:00",_x000D_
          "TotalRefreshCount": 17,_x000D_
          "CustomInfo": {}_x000D_
        }_x000D_
      },_x000D_
      "12": {_x000D_
        "$type": "Inside.Core.Formula.Definition.DefinitionAC, Inside.Core.Formula",_x000D_
        "ID": 12,_x000D_
        "Results": [_x000D_
          [_x000D_
            0.0_x000D_
          ]_x000D_
        ],_x000D_
        "Statistics": {_x000D_
          "CreationDate": "2026-06-02T11:40:48.7381974+02:00",_x000D_
          "LastRefreshDate": "2026-06-02T11:53:29.8612305+02:00",_x000D_
          "TotalRefreshCount": 17,_x000D_
          "CustomInfo": {}_x000D_
        }_x000D_
      },_x000D_
      "13": {_x000D_
        "$type": "Inside.Core.Formula.Definition.DefinitionAC, Inside.Core.Formula",_x000D_
        "ID": 13,_x000D_
        "Results": [_x000D_
          [_x000D_
            89000.0_x000D_
          ]_x000D_
        ],_x000D_
        "Statistics": {_x000D_
          "CreationDate": "2026-06-02T11:40:48.7381974+02:00",_x000D_
          "LastRefreshDate": "2026-06-02T11:53:29.7527951+02:00",_x000D_
          "TotalRefreshCount": 17,_x000D_
          "CustomInfo": {}_x000D_
        }_x000D_
      },_x000D_
      "14": {_x000D_
        "$type": "Inside.Core.Formula.Definition.DefinitionAC, Inside.Core.Formula",_x000D_
        "ID": 14,_x000D_
        "Results": [_x000D_
          [_x000D_
            16000.0_x000D_
          ]_x000D_
        ],_x000D_
        "Statistics": {_x000D_
          "CreationDate": "2026-06-02T11:40:48.7381974+02:00",_x000D_
          "LastRefreshDate": "2026-06-02T11:53:29.8051242+02:00",_x000D_
          "TotalRefreshCount": 17,_x000D_
          "CustomInfo": {}_x000D_
        }_x000D_
      },_x000D_
      "15": {_x000D_
        "$type": "Inside.Core.Formula.Definition.DefinitionAC, Inside.Core.Formula",_x000D_
        "ID": 15,_x000D_
        "Results": [_x000D_
          [_x000D_
            5000.0_x000D_
          ]_x000D_
        ],_x000D_
        "Statistics": {_x000D_
          "CreationDate": "2026-06-02T11:40:48.7381974+02:00",_x000D_
          "LastRefreshDate": "2026-06-02T11:53:29.803615+02:00",_x000D_
          "TotalRefreshCount": 17,_x000D_
          "CustomInfo": {}_x000D_
        }_x000D_
      },_x000D_
      "16": {_x000D_
        "$type": "Inside.Core.Formula.Definition.DefinitionAC, Inside.Core.Formula",_x000D_
        "ID": 16,_x000D_
        "Results": [_x000D_
          [_x000D_
            29000.0_x000D_
          ]_x000D_
        ],_x000D_
        "Statistics": {_x000D_
          "CreationDate": "2026-06-02T11:40:48.7381974+02:00",_x000D_
          "LastRefreshDate": "2026-06-02T11:53:29.8006188+02:00",_x000D_
          "TotalRefreshCount": 16,_x000D_
          "CustomInfo": {}_x000D_
        }_x000D_
      },_x000D_
      "17": {_x000D_
        "$type": "Inside.Core.Formula.Definition.DefinitionAC, Inside.Core.Formula",_x000D_
        "ID": 17,_x000D_
        "Results": [_x000D_
          [_x000D_
            35000.0_x000D_
          ]_x000D_
        ],_x000D_
        "Statistics": {_x000D_
          "CreationDate": "2026-06-02T11:40:48.7381974+02:00",_x000D_
          "LastRefreshDate": "2026-06-02T11:53:29.7986113+02:00",_x000D_
          "TotalRefreshCount": 16,_x000D_
          "CustomInfo": {}_x000D_
        }_x000D_
      },_x000D_
      "18": {_x000D_
        "$type": "Inside.Core.Formula.Definition.DefinitionAC, Inside.Core.Formula",_x000D_
        "ID": 18,_x000D_
        "Results": [_x000D_
          [_x000D_
            16000.0_x000D_
          ]_x000D_
        ],_x000D_
        "Statistics": {_x000D_
          "CreationDate": "2026-06-02T11:40:48.7381974+02:00",_x000D_
          "LastRefreshDate": "2026-06-02T11:53:29.7966188+02:00",_x000D_
          "TotalRefreshCount": 16,_x000D_
          "CustomInfo": {}_x000D_
        }_x000D_
      },_x000D_
      "19": {_x000D_
        "$type": "Inside.Core.Formula.Definition.DefinitionAC, Inside.Core.Formula",_x000D_
        "ID": 19,_x000D_
        "Results": [_x000D_
          [_x000D_
            0.0_x000D_
          ]_x000D_
        ],_x000D_
        "Statistics": {_x000D_
          "CreationDate": "2026-06-02T11:40:48.7381974+02:00",_x000D_
          "LastRefreshDate": "2026-06-02T11:53:29.837499+02:00",_x000D_
          "TotalRefreshCount": 17,_x000D_
          "CustomInfo": {}_x000D_
        }_x000D_
      },_x000D_
      "20": {_x000D_
        "$type": "Inside.Core.Formula.Definition.DefinitionAC, Inside.Core.Formula",_x000D_
        "ID": 20,_x000D_
        "Results": [_x000D_
          [_x000D_
            3000.0_x000D_
          ]_x000D_
        ],_x000D_
        "Statistics": {_x000D_
          "CreationDate": "2026-06-02T11:40:48.7381974+02:00",_x000D_
          "LastRefreshDate": "2026-06-02T11:53:29.7852776+02:00",_x000D_
          "TotalRefreshCount": 17,_x000D_
          "CustomInfo": {}_x000D_
        }_x000D_
      },_x000D_
      "21": {_x000D_
        "$type": "Inside.Core.Formula.Definition.DefinitionAC, Inside.Core.Formula",_x000D_
        "ID": 21,_x000D_
        "Results": [_x000D_
          [_x000D_
            0.0_x000D_
          ]_x000D_
        ],_x000D_
        "Statistics": {_x000D_
          "CreationDate": "2026-06-02T11:40:48.7381974+02:00",_x000D_
          "LastRefreshDate": "2026-06-02T11:53:29.8247115+02:00",_x000D_
          "TotalRefreshCount": 17,_x000D_
          "CustomInfo": {}_x000D_
        }_x000D_
      },_x000D_
      "22": {_x000D_
        "$type": "Inside.Core.Formula.Definition.DefinitionAC, Inside.Core.Formula",_x000D_
        "ID": 22,_x000D_
        "Results": [_x000D_
          [_x000D_
            313500.0_x000D_
          ]_x000D_
        ],_x000D_
        "Statistics": {_x000D_
          "CreationDate": "2026-06-02T11:40:48.7381974+02:00",_x000D_
          "LastRefreshDate": "2026-06-02T11:53:29.771703+02:00",_x000D_
          "TotalRefreshCount": 18,_x000D_
          "CustomInfo": {}_x000D_
        }_x000D_
      },_x000D_
      "23": {_x000D_
        "$type": "Inside.Core.Formula.Definition.DefinitionAC, Inside.Core.Formula",_x000D_
        "ID": 23,_x000D_
        "Results": [_x000D_
          [_x000D_
            6000.0_x000D_
          ]_x000D_
        ],_x000D_
        "Statistics": {_x000D_
          "CreationDate": "2026-06-02T11:40:48.7381974+02:00",_x000D_
          "LastRefreshDate": "2026-06-02T11:53:29.7697041+02:00",_x000D_
          "TotalRefreshCount": 17,_x000D_
          "CustomInfo": {}_x000D_
        }_x000D_
      },_x000D_
      "24": {_x000D_
        "$type": "Inside.Core.Formula.Definition.DefinitionAC, Inside.Core.Formula",_x000D_
        "ID": 24,_x000D_
        "Results": [_x000D_
          [_x000D_
            0.0_x000D_
          ]_x000D_
        ],_x000D_
        "Statistics": {_x000D_
          "CreationDate": "2026-06-02T11:40:48.7381974+02:00",_x000D_
          "LastRefreshDate": "2026-06-02T11:53:29.7677024+02:00",_x000D_
          "TotalRefreshCount": 17,_x000D_
          "CustomInfo": {}_x000D_
        }_x000D_
      },_x000D_
      "25": {_x000D_
        "$type": "Inside.Core.Formula.Definition.DefinitionAC, Inside.Core.Formula",_x000D_
        "ID": 25,_x000D_
        "Results": [_x000D_
          [_x000D_
            10000.0_x000D_
          ]_x000D_
        ],_x000D_
        "Statistics": {_x000D_
          "CreationDate": "2026-06-02T11:40:48.7381974+02:00",_x000D_
          "LastRefreshDate": "2026-06-02T11:53:29.7657026+02:00",_x000D_
          "TotalRefreshCount": 17,_x000D_
          "CustomInfo": {}_x000D_
        }_x000D_
      },_x000D_
      "26": {_x000D_
        "$type": "Inside.Core.Formula.Definition.DefinitionAC, Inside.Core.Formula",_x000D_
        "ID": 26,_x000D_
        "Results": [_x000D_
          [_x000D_
            0.0_x000D_
          ]_x000D_
        ],_x000D_
        "Statistics": {_x000D_
          "CreationDate": "2026-06-02T11:40:48.7381974+02:00",_x000D_
          "LastRefreshDate": "2026-06-02T11:53:29.8664088+02:00",_x000D_
          "TotalRefreshCount": 17,_x000D_
          "CustomInfo": {}_x000D_
        }_x000D_
      },_x000D_
      "27": {_x000D_
        "$type": "Inside.Core.Formula.Definition.DefinitionAC, Inside.Core.Formula",_x000D_
        "ID": 27,_x000D_
        "Results": [_x000D_
          [_x000D_
            50000.0_x000D_
          ]_x000D_
        ],_x000D_
        "Statistics": {_x000D_
          "CreationDate": "2026-06-02T11:40:48.7381974+02:00",_x000D_
          "LastRefreshDate": "2026-06-02T11:53:29.7563201+02:00",_x000D_
          "TotalRefreshCount": 17,_x000D_
          "CustomInfo": {}_x000D_
        }_x000D_
      },_x000D_
      "28": {_x000D_
        "$type": "Inside.Core.Formula.Definition.DefinitionAC, Inside.Core.Formula",_x000D_
        "ID": 28,_x000D_
        "Results": [_x000D_
          [_x000D_
            0.0_x000D_
          ]_x000D_
        ],_x000D_
        "Statistics": {_x000D_
          "CreationDate": "2026-06-02T11:40:48.7381974+02:00",_x000D_
          "LastRefreshDate": "2026-06-02T11:53:29.8514638+02:00",_x000D_
          "TotalRefreshCount": 17,_x000D_
          "CustomInfo": {}_x000D_
        }_x000D_
      },_x000D_
      "29": {_x000D_
        "$type": "Inside.Core.Formula.Definition.DefinitionAC, Inside.Core.Formula",_x000D_
        "ID": 29,_x000D_
        "Results": [_x000D_
          [_x000D_
            0.0_x000D_
          ]_x000D_
        ],_x000D_
        "Statistics": {_x000D_
          "CreationDate": "2026-06-02T11:40:48.7381974+02:00",_x000D_
          "LastRefreshDate": "2026-06-02T11:53:29.8464699+02:00",_x000D_
          "TotalRefreshCount": 17,_x000D_
          "CustomInfo": {}_x000D_
        }_x000D_
      },_x000D_
      "30": {_x000D_
        "$type": "Inside.Core.Formula.Definition.DefinitionAC, Inside.Core.Formula",_x000D_
        "ID": 30,_x000D_
        "Results": [_x000D_
          [_x000D_
            0.0_x000D_
          ]_x000D_
        ],_x000D_
        "Statistics": {_x000D_
          "CreationDate": "2026-06-02T11:40:48.7381974+02:00",_x000D_
          "LastRefreshDate": "2026-06-02T11:53:29.8427376+02:00",_x000D_
          "TotalRefreshCount": 17,_x000D_
          "CustomInfo": {}_x000D_
        }_x000D_
      },_x000D_
      "31": {_x000D_
        "$type": "Inside.Core.Formula.Definition.DefinitionAC, Inside.Core.Formula",_x000D_
        "ID": 31,_x000D_
        "Results": [_x000D_
          [_x000D_
            10.0_x000D_
          ]_x000D_
        ],_x000D_
        "Statistics": {_x000D_
          "CreationDate": "2026-06-02T11:40:48.7381974+02:00",_x000D_
          "LastRefreshDate": "2026-06-02T11:53:29.839749+02:00",_x000D_
          "TotalRefreshCount": 17,_x000D_
          "CustomInfo": {}_x000D_
        }_x000D_
      },_x000D_
      "32": {_x000D_
        "$type": "Inside.Core.Formula.Definition.DefinitionAC, Inside.Core.Formula",_x000D_
        "ID": 32,_x000D_
        "Results": [_x000D_
          [_x000D_
            2000.0_x000D_
          ]_x000D_
        ],_x000D_
        "Statistics": {_x000D_
          "CreationDate": "2026-06-02T11:40:48.7381974+02:00",_x000D_
          "LastRefreshDate": "2026-06-02T11:53:29.7943495+02:00",_x000D_
          "TotalRefreshCount": 17,_x000D_
          "CustomInfo": {}_x000D_
        }_x000D_
      },_x000D_
      "33": {_x000D_
        "$type": "Inside.Core.Formula.Definition.DefinitionAC, Inside.Core.Formula",_x000D_
        "ID": 33,_x000D_
        "Results": [_x000D_
          [_x000D_
            0.0_x000D_
          ]_x000D_
        ],_x000D_
        "Statistics": {_x000D_
          "CreationDate": "2026-06-02T11:40:48.7381974+02:00",_x000D_
          "LastRefreshDate": "2026-06-02T11:53:29.8227109+02:00",_x000D_
          "TotalRefreshCount": 17,_x000D_
          "CustomInfo": {}_x000D_
        }_x000D_
      },_x000D_
      "34": {_x000D_
        "$type": "Inside.Core.Formula.Definition.DefinitionAC, Inside.Core.Formula",_x000D_
        "ID": 34,_x000D_
        "Results": [_x000D_
          [_x000D_
            19000.0_x000D_
          ]_x000D_
        ],_x000D_
        "Statistics": {_x000D_
          "CreationDate": "2026-06-02T11:40:48.7381974+02:00",_x000D_
          "LastRefreshDate": "2026-06-02T11:53:29.7787467+02:00",_x000D_
          "TotalRefreshCount": 17,_x000D_
          "CustomInfo": {}_x000D_
        }_x000D_
      },_x000D_
      "35": {_x000D_
        "$type": "Inside.Core.Formula.Definition.DefinitionAC, Inside.Core.Formula",_x000D_
        "ID": 35,_x000D_
        "Results": [_x000D_
          [_x000D_
            37723.1_x000D_
          ]_x000D_
        ],_x000D_
        "Statistics": {_x000D_
          "CreationDate": "2026-06-02T11:40:48.7381974+02:00",_x000D_
          "LastRefreshDate": "2026-06-02T11:53:29.8207005+02:00",_x000D_
          "TotalRefreshCount": 18,_x000D_
          "CustomInfo": {}_x000D_
        }_x000D_
      },_x000D_
      "36": {_x000D_
        "$type": "Inside.Core.Formula.Definition.DefinitionAC, Inside.Core.Formula",_x000D_
        "ID": 36,_x000D_
        "Results": [_x000D_
          [_x000D_
            94000.0_x000D_
          ]_x000D_
        ],_x000D_
        "Statistics": {_x000D_
          "CreationDate": "2026-06-02T11:40:48.7381974+02:00",_x000D_
          "LastRefreshDate": "2026-06-02T11:53:29.7762234+02:00",_x000D_
          "TotalRefreshCount": 17,_x000D_
          "CustomInfo": {}_x000D_
        }_x000D_
      },_x000D_
      "37": {_x000D_
        "$type": "Inside.Core.Formula.Definition.DefinitionAC, Inside.Core.Formula",_x000D_
        "ID": 37,_x000D_
        "Results": [_x000D_
          [_x000D_
            0.0_x000D_
          ]_x000D_
        ],_x000D_
        "Statistics": {_x000D_
          "CreationDate": "2026-06-02T11:40:48.7381974+02:00",_x000D_
          "LastRefreshDate": "2026-06-02T11:53:29.8187056+02:00",_x000D_
          "TotalRefreshCount": 17,_x000D_
          "CustomInfo": {}_x000D_
        }_x000D_
      },_x000D_
      "38": {_x000D_
        "$type": "Inside.Core.Formula.Definition.DefinitionAC, Inside.Core.Formula",_x000D_
        "ID": 38,_x000D_
        "Results": [_x000D_
          [_x000D_
            1000.0_x000D_
          ]_x000D_
        ],_x000D_
        "Statistics": {_x000D_
          "CreationDate": "2026-06-02T11:40:48.7381974+02:00",_x000D_
          "LastRefreshDate": "2026-06-02T11:53:29.7747032+02:00",_x000D_
          "TotalRefreshCount": 17,_x000D_
          "CustomInfo": {}_x000D_
        }_x000D_
      },_x000D_
      "39": {_x000D_
        "$type": "Inside.Core.Formula.Definition.DefinitionAC, Inside.Core.Formula",_x000D_
        "ID": 39,_x000D_
        "Results": [_x000D_
          [_x000D_
            0.0_x000D_
          ]_x000D_
        ],_x000D_
        "Statistics": {_x000D_
          "CreationDate": "2026-06-02T11:40:48.7381974+02:00",_x000D_
          "LastRefreshDate": "2026-06-02T11:53:29.8136541+02:00",_x000D_
          "TotalRefreshCount": 17,_x000D_
          "CustomInfo": {}_x000D_
        }_x000D_
      },_x000D_
      "40": {_x000D_
        "$type": "Inside.Core.Formula.Definition.DefinitionAC, Inside.Core.Formula",_x000D_
        "ID": 40,_x000D_
        "Results": [_x000D_
          [_x000D_
            0.0_x000D_
          ]_x000D_
        ],_x000D_
        "Statistics": {_x000D_
          "CreationDate": "2026-06-02T11:40:48.7381974+02:00",_x000D_
          "LastRefreshDate": "2026-06-02T11:53:29.8704193+02:00",_x000D_
          "TotalRefreshCount": 17,_x000D_
          "CustomInfo": {}_x000D_
        }_x000D_
      },_x000D_
      "41": {_x000D_
        "$type": "Inside.Core.Formula.Definition.DefinitionAC, Inside.Core.Formula",_x000D_
        "ID": 41,_x000D_
        "Results": [_x000D_
          [_x000D_
            6150.0_x000D_
          ]_x000D_
        ],_x000D_
        "Statistics": {_x000D_
          "CreationDate": "2026-06-02T11:40:48.7381974+02:00",_x000D_
          "LastRefreshDate": "2026-06-02T11:53:29.8076396+02:00",_x000D_
          "TotalRefreshCount": 17,_x000D_
          "CustomInfo": {}_x000D_
        }_x000D_
      },_x000D_
      "42": {_x000D_
        "$type": "Inside.Core.Formula.Definition.DefinitionAC, Inside.Core.Formula",_x000D_
        "ID": 42,_x000D_
        "Results": [_x000D_
          [_x000D_
            0.0_x000D_
          ]_x000D_
        ],_x000D_
        "Statistics": {_x000D_
          "CreationDate": "2026-06-02T11:40:48.7381974+02:00",_x000D_
          "LastRefreshDate": "2026-06-02T11:53:29.8529807+02:00",_x000D_
          "TotalRefreshCount": 17,_x000D_
          "CustomInfo": {}_x000D_
        }_x000D_
      },_x000D_
      "43": {_x000D_
        "$type": "Inside.Core.Formula.Definition.DefinitionAC, Inside.Core.Formula",_x000D_
        "ID": 43,_x000D_
        "Results": [_x000D_
          [_x000D_
            10000.0_x000D_
          ]_x000D_
        ],_x000D_
        "Statistics": {_x000D_
          "CreationDate": "2026-06-02T11:40:48.7381974+02:00",_x000D_
          "LastRefreshDate": "2026-06-02T11:53:29.8565003+02:00",_x000D_
          "TotalRefreshCount": 17,_x000D_
          "CustomInfo": {}_x000D_
        }_x000D_
      },_x000D_
      "44": {_x000D_
        "$type": "Inside.Core.Formula.Definition.DefinitionAC, Inside.Core.Formula",_x000D_
        "ID": 44,_x000D_
        "Results": [_x000D_
          [_x000D_
            0.0_x000D_
          ]_x000D_
        ],_x000D_
        "Statistics": {_x000D_
          "CreationDate": "2026-06-02T11:40:48.7381974+02:00",_x000D_
          "LastRefreshDate": "2026-06-02T11:53:29.8359858+02:00",_x000D_
          "TotalRefreshCount": 17,_x000D_
          "CustomInfo": {}_x000D_
        }_x000D_
      },_x000D_
      "45": {_x000D_
        "$type": "Inside.Core.Formula.Definition.DefinitionAC, Inside.Core.Formula",_x000D_
        "ID": 45,_x000D_
        "Results": [_x000D_
          [_x000D_
            190.0_x000D_
          ]_x000D_
        ],_x000D_
        "Statistics": {_x000D_
  </t>
  </si>
  <si>
    <t xml:space="preserve">        "CreationDate": "2026-06-02T11:40:48.7381974+02:00",_x000D_
          "LastRefreshDate": "2026-06-02T11:53:29.8096613+02:00",_x000D_
          "TotalRefreshCount": 17,_x000D_
          "CustomInfo": {}_x000D_
        }_x000D_
      },_x000D_
      "46": {_x000D_
        "$type": "Inside.Core.Formula.Definition.DefinitionAC, Inside.Core.Formula",_x000D_
        "ID": 46,_x000D_
        "Results": [_x000D_
          [_x000D_
            0.0_x000D_
          ]_x000D_
        ],_x000D_
        "Statistics": {_x000D_
          "CreationDate": "2026-06-02T11:40:48.7381974+02:00",_x000D_
          "LastRefreshDate": "2026-06-02T11:53:29.8484712+02:00",_x000D_
          "TotalRefreshCount": 17,_x000D_
          "CustomInfo": {}_x000D_
        }_x000D_
      },_x000D_
      "47": {_x000D_
        "$type": "Inside.Core.Formula.Definition.DefinitionAC, Inside.Core.Formula",_x000D_
        "ID": 47,_x000D_
        "Results": [_x000D_
          [_x000D_
            0.0_x000D_
          ]_x000D_
        ],_x000D_
        "Statistics": {_x000D_
          "CreationDate": "2026-06-02T11:40:48.7381974+02:00",_x000D_
          "LastRefreshDate": "2026-06-02T11:53:29.8442484+02:00",_x000D_
          "TotalRefreshCount": 17,_x000D_
          "CustomInfo": {}_x000D_
        }_x000D_
      },_x000D_
      "48": {_x000D_
        "$type": "Inside.Core.Formula.Definition.DefinitionAC, Inside.Core.Formula",_x000D_
        "ID": 48,_x000D_
        "Results": [_x000D_
          [_x000D_
            16000.0_x000D_
          ]_x000D_
        ],_x000D_
        "Statistics": {_x000D_
          "CreationDate": "2026-06-02T11:40:48.7381974+02:00",_x000D_
          "LastRefreshDate": "2026-06-02T11:53:29.7923324+02:00",_x000D_
          "TotalRefreshCount": 17,_x000D_
          "CustomInfo": {}_x000D_
        }_x000D_
      }_x000D_
    },_x000D_
    "LastID": 48_x000D_
  }_x000D_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</si>
</sst>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\ ###\ ###\ ###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0"/>
      <name val="Univers"/>
      <family val="2"/>
    </font>
    <font>
      <b/>
      <sz val="9"/>
      <color rgb="FF253237"/>
      <name val="Univers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9"/>
      <color rgb="FF080000"/>
      <name val="Univers"/>
      <family val="2"/>
    </font>
    <font>
      <b/>
      <sz val="10"/>
      <color rgb="FF080000"/>
      <name val="Univers"/>
      <family val="2"/>
    </font>
    <font>
      <b/>
      <sz val="8"/>
      <color rgb="FF080000"/>
      <name val="Univers"/>
      <family val="2"/>
    </font>
    <font>
      <sz val="8"/>
      <color theme="1"/>
      <name val="Univers"/>
      <family val="2"/>
    </font>
    <font>
      <b/>
      <sz val="8"/>
      <color theme="1"/>
      <name val="Univers"/>
      <family val="2"/>
    </font>
    <font>
      <sz val="8"/>
      <color theme="0" tint="-0.249977111117893"/>
      <name val="Univers"/>
      <family val="2"/>
    </font>
    <font>
      <b/>
      <sz val="9"/>
      <color rgb="FF080000"/>
      <name val="Univers"/>
      <family val="2"/>
    </font>
    <font>
      <b/>
      <sz val="9"/>
      <color theme="1"/>
      <name val="Univers"/>
      <family val="2"/>
    </font>
    <font>
      <sz val="8"/>
      <color rgb="FF080000"/>
      <name val="Univers"/>
      <family val="2"/>
    </font>
    <font>
      <b/>
      <sz val="8"/>
      <color rgb="FF253237"/>
      <name val="Univers"/>
      <family val="2"/>
    </font>
    <font>
      <i/>
      <sz val="7"/>
      <color rgb="FF080000"/>
      <name val="Univers"/>
      <family val="2"/>
    </font>
    <font>
      <b/>
      <sz val="12"/>
      <color theme="0"/>
      <name val="Univers"/>
      <family val="2"/>
    </font>
    <font>
      <b/>
      <sz val="9"/>
      <color indexed="81"/>
      <name val="Tahoma"/>
      <family val="2"/>
    </font>
    <font>
      <b/>
      <sz val="10"/>
      <color rgb="FF5C6B73"/>
      <name val="Univers"/>
      <family val="2"/>
    </font>
    <font>
      <sz val="10"/>
      <color rgb="FF000000"/>
      <name val="Calibri"/>
      <family val="2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Univers"/>
      <family val="2"/>
    </font>
    <font>
      <b/>
      <sz val="20"/>
      <color theme="1"/>
      <name val="Univers"/>
      <family val="2"/>
    </font>
    <font>
      <b/>
      <sz val="20"/>
      <color theme="1"/>
      <name val="Aptos Narrow"/>
      <family val="2"/>
      <scheme val="minor"/>
    </font>
    <font>
      <i/>
      <sz val="8"/>
      <color rgb="FF080000"/>
      <name val="Univers"/>
      <family val="2"/>
    </font>
    <font>
      <sz val="11"/>
      <color theme="2" tint="-0.249977111117893"/>
      <name val="Aptos Narrow"/>
      <family val="2"/>
      <scheme val="minor"/>
    </font>
    <font>
      <b/>
      <sz val="9"/>
      <color theme="0"/>
      <name val="Univers"/>
      <family val="2"/>
    </font>
    <font>
      <b/>
      <sz val="10"/>
      <color rgb="FFFFFFFF"/>
      <name val="Calibri"/>
      <family val="2"/>
    </font>
    <font>
      <sz val="10"/>
      <color rgb="FFFF0000"/>
      <name val="Univers"/>
      <family val="2"/>
    </font>
    <font>
      <sz val="11"/>
      <color theme="0"/>
      <name val="Aptos Narrow"/>
      <family val="2"/>
      <scheme val="minor"/>
    </font>
    <font>
      <sz val="11"/>
      <color rgb="FF5C6B73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color theme="0"/>
      <name val="Sage Text Medium"/>
    </font>
    <font>
      <sz val="22"/>
      <color theme="0"/>
      <name val="Sage Headline Black"/>
    </font>
    <font>
      <b/>
      <sz val="16"/>
      <color theme="0"/>
      <name val="Sage Text Medium"/>
    </font>
  </fonts>
  <fills count="10">
    <fill>
      <patternFill patternType="none"/>
    </fill>
    <fill>
      <patternFill patternType="gray125"/>
    </fill>
    <fill>
      <patternFill patternType="solid">
        <fgColor rgb="FF5C6B73"/>
        <bgColor indexed="64"/>
      </patternFill>
    </fill>
    <fill>
      <patternFill patternType="solid">
        <fgColor rgb="FFFBFB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E5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rgb="FF778899"/>
      </top>
      <bottom style="thin">
        <color rgb="FF778899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auto="1"/>
      </right>
      <top style="mediumDashed">
        <color indexed="64"/>
      </top>
      <bottom style="medium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18">
    <xf numFmtId="0" fontId="0" fillId="0" borderId="0" xfId="0"/>
    <xf numFmtId="0" fontId="4" fillId="3" borderId="4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/>
    </xf>
    <xf numFmtId="164" fontId="8" fillId="6" borderId="14" xfId="2" applyNumberFormat="1" applyFont="1" applyFill="1" applyBorder="1" applyAlignment="1" applyProtection="1">
      <alignment horizontal="right" vertical="center" indent="1"/>
      <protection hidden="1"/>
    </xf>
    <xf numFmtId="0" fontId="6" fillId="6" borderId="3" xfId="2" applyFont="1" applyFill="1" applyBorder="1" applyAlignment="1">
      <alignment horizontal="center" vertical="center" textRotation="90"/>
    </xf>
    <xf numFmtId="0" fontId="5" fillId="6" borderId="2" xfId="2" applyFont="1" applyFill="1" applyBorder="1" applyAlignment="1">
      <alignment horizontal="right" vertical="center"/>
    </xf>
    <xf numFmtId="49" fontId="8" fillId="6" borderId="2" xfId="2" applyNumberFormat="1" applyFont="1" applyFill="1" applyBorder="1" applyAlignment="1">
      <alignment vertical="center"/>
    </xf>
    <xf numFmtId="0" fontId="4" fillId="3" borderId="27" xfId="2" applyFont="1" applyFill="1" applyBorder="1" applyAlignment="1">
      <alignment horizontal="center" vertical="center"/>
    </xf>
    <xf numFmtId="0" fontId="6" fillId="0" borderId="0" xfId="2" applyFont="1" applyAlignment="1">
      <alignment vertical="center"/>
    </xf>
    <xf numFmtId="49" fontId="9" fillId="7" borderId="6" xfId="2" applyNumberFormat="1" applyFont="1" applyFill="1" applyBorder="1" applyAlignment="1">
      <alignment horizontal="center" vertical="center"/>
    </xf>
    <xf numFmtId="49" fontId="9" fillId="5" borderId="2" xfId="2" applyNumberFormat="1" applyFont="1" applyFill="1" applyBorder="1" applyAlignment="1">
      <alignment horizontal="right" vertical="center" indent="1"/>
    </xf>
    <xf numFmtId="49" fontId="9" fillId="5" borderId="15" xfId="2" applyNumberFormat="1" applyFont="1" applyFill="1" applyBorder="1" applyAlignment="1">
      <alignment horizontal="right" vertical="center" indent="1"/>
    </xf>
    <xf numFmtId="49" fontId="7" fillId="5" borderId="0" xfId="2" applyNumberFormat="1" applyFont="1" applyFill="1" applyAlignment="1">
      <alignment vertical="center"/>
    </xf>
    <xf numFmtId="49" fontId="9" fillId="5" borderId="11" xfId="2" applyNumberFormat="1" applyFont="1" applyFill="1" applyBorder="1" applyAlignment="1">
      <alignment horizontal="right" vertical="center" indent="1"/>
    </xf>
    <xf numFmtId="0" fontId="5" fillId="6" borderId="14" xfId="2" applyFont="1" applyFill="1" applyBorder="1" applyAlignment="1">
      <alignment horizontal="right" vertical="center"/>
    </xf>
    <xf numFmtId="49" fontId="8" fillId="6" borderId="14" xfId="2" applyNumberFormat="1" applyFont="1" applyFill="1" applyBorder="1" applyAlignment="1">
      <alignment vertical="center"/>
    </xf>
    <xf numFmtId="49" fontId="13" fillId="5" borderId="6" xfId="2" applyNumberFormat="1" applyFont="1" applyFill="1" applyBorder="1" applyAlignment="1">
      <alignment horizontal="center" vertical="center" wrapText="1"/>
    </xf>
    <xf numFmtId="49" fontId="13" fillId="5" borderId="4" xfId="2" applyNumberFormat="1" applyFont="1" applyFill="1" applyBorder="1" applyAlignment="1">
      <alignment horizontal="center" vertical="center"/>
    </xf>
    <xf numFmtId="49" fontId="7" fillId="5" borderId="28" xfId="2" applyNumberFormat="1" applyFont="1" applyFill="1" applyBorder="1" applyAlignment="1">
      <alignment horizontal="left" vertical="center" indent="1"/>
    </xf>
    <xf numFmtId="0" fontId="16" fillId="3" borderId="27" xfId="2" applyFont="1" applyFill="1" applyBorder="1" applyAlignment="1">
      <alignment horizontal="center" vertical="center"/>
    </xf>
    <xf numFmtId="49" fontId="7" fillId="5" borderId="23" xfId="2" applyNumberFormat="1" applyFont="1" applyFill="1" applyBorder="1" applyAlignment="1">
      <alignment horizontal="left" vertical="center" indent="1"/>
    </xf>
    <xf numFmtId="0" fontId="16" fillId="3" borderId="10" xfId="2" applyFont="1" applyFill="1" applyBorder="1" applyAlignment="1">
      <alignment horizontal="center" vertical="center"/>
    </xf>
    <xf numFmtId="49" fontId="15" fillId="5" borderId="12" xfId="2" applyNumberFormat="1" applyFont="1" applyFill="1" applyBorder="1" applyAlignment="1">
      <alignment vertical="center"/>
    </xf>
    <xf numFmtId="49" fontId="15" fillId="5" borderId="12" xfId="2" applyNumberFormat="1" applyFont="1" applyFill="1" applyBorder="1" applyAlignment="1">
      <alignment horizontal="right" vertical="center"/>
    </xf>
    <xf numFmtId="49" fontId="7" fillId="5" borderId="36" xfId="2" applyNumberFormat="1" applyFont="1" applyFill="1" applyBorder="1" applyAlignment="1">
      <alignment horizontal="left" vertical="center" indent="1"/>
    </xf>
    <xf numFmtId="49" fontId="15" fillId="5" borderId="7" xfId="2" applyNumberFormat="1" applyFont="1" applyFill="1" applyBorder="1" applyAlignment="1">
      <alignment vertical="center"/>
    </xf>
    <xf numFmtId="49" fontId="7" fillId="5" borderId="29" xfId="2" applyNumberFormat="1" applyFont="1" applyFill="1" applyBorder="1" applyAlignment="1">
      <alignment horizontal="left" vertical="center" indent="1"/>
    </xf>
    <xf numFmtId="49" fontId="15" fillId="5" borderId="30" xfId="2" applyNumberFormat="1" applyFont="1" applyFill="1" applyBorder="1" applyAlignment="1">
      <alignment vertical="center"/>
    </xf>
    <xf numFmtId="49" fontId="15" fillId="5" borderId="20" xfId="2" applyNumberFormat="1" applyFont="1" applyFill="1" applyBorder="1" applyAlignment="1">
      <alignment vertical="center"/>
    </xf>
    <xf numFmtId="49" fontId="7" fillId="5" borderId="22" xfId="2" applyNumberFormat="1" applyFont="1" applyFill="1" applyBorder="1" applyAlignment="1">
      <alignment horizontal="left" vertical="center" indent="1"/>
    </xf>
    <xf numFmtId="49" fontId="15" fillId="5" borderId="21" xfId="2" applyNumberFormat="1" applyFont="1" applyFill="1" applyBorder="1" applyAlignment="1">
      <alignment vertical="center"/>
    </xf>
    <xf numFmtId="49" fontId="8" fillId="6" borderId="1" xfId="2" applyNumberFormat="1" applyFont="1" applyFill="1" applyBorder="1" applyAlignment="1">
      <alignment horizontal="right" vertical="center" indent="1"/>
    </xf>
    <xf numFmtId="0" fontId="16" fillId="3" borderId="4" xfId="2" applyFont="1" applyFill="1" applyBorder="1" applyAlignment="1">
      <alignment horizontal="center" vertical="center"/>
    </xf>
    <xf numFmtId="49" fontId="15" fillId="5" borderId="18" xfId="2" applyNumberFormat="1" applyFont="1" applyFill="1" applyBorder="1" applyAlignment="1">
      <alignment vertical="center"/>
    </xf>
    <xf numFmtId="0" fontId="2" fillId="0" borderId="0" xfId="0" applyFont="1"/>
    <xf numFmtId="49" fontId="20" fillId="5" borderId="0" xfId="2" applyNumberFormat="1" applyFont="1" applyFill="1" applyAlignment="1">
      <alignment horizontal="right" vertical="center"/>
    </xf>
    <xf numFmtId="49" fontId="0" fillId="0" borderId="0" xfId="0" applyNumberFormat="1"/>
    <xf numFmtId="49" fontId="21" fillId="5" borderId="0" xfId="0" applyNumberFormat="1" applyFont="1" applyFill="1" applyAlignment="1">
      <alignment horizontal="left" vertical="center"/>
    </xf>
    <xf numFmtId="49" fontId="23" fillId="4" borderId="38" xfId="0" applyNumberFormat="1" applyFont="1" applyFill="1" applyBorder="1" applyAlignment="1">
      <alignment horizontal="left" vertical="center"/>
    </xf>
    <xf numFmtId="4" fontId="21" fillId="5" borderId="0" xfId="0" applyNumberFormat="1" applyFont="1" applyFill="1" applyAlignment="1">
      <alignment horizontal="right" vertical="center"/>
    </xf>
    <xf numFmtId="4" fontId="23" fillId="4" borderId="38" xfId="0" applyNumberFormat="1" applyFont="1" applyFill="1" applyBorder="1" applyAlignment="1">
      <alignment horizontal="right" vertical="center"/>
    </xf>
    <xf numFmtId="4" fontId="0" fillId="0" borderId="0" xfId="0" applyNumberFormat="1"/>
    <xf numFmtId="43" fontId="7" fillId="5" borderId="8" xfId="1" applyFont="1" applyFill="1" applyBorder="1" applyAlignment="1" applyProtection="1">
      <alignment horizontal="right" vertical="center"/>
      <protection hidden="1"/>
    </xf>
    <xf numFmtId="43" fontId="7" fillId="5" borderId="15" xfId="1" applyFont="1" applyFill="1" applyBorder="1" applyAlignment="1" applyProtection="1">
      <alignment horizontal="right" vertical="center" indent="1"/>
      <protection hidden="1"/>
    </xf>
    <xf numFmtId="43" fontId="7" fillId="5" borderId="30" xfId="1" applyFont="1" applyFill="1" applyBorder="1" applyAlignment="1" applyProtection="1">
      <alignment horizontal="right" vertical="center" indent="1"/>
      <protection hidden="1"/>
    </xf>
    <xf numFmtId="43" fontId="7" fillId="5" borderId="11" xfId="1" applyFont="1" applyFill="1" applyBorder="1" applyAlignment="1" applyProtection="1">
      <alignment horizontal="right" vertical="center" indent="1"/>
      <protection hidden="1"/>
    </xf>
    <xf numFmtId="43" fontId="7" fillId="5" borderId="31" xfId="1" applyFont="1" applyFill="1" applyBorder="1" applyAlignment="1" applyProtection="1">
      <alignment horizontal="right" vertical="center" indent="1"/>
      <protection hidden="1"/>
    </xf>
    <xf numFmtId="43" fontId="7" fillId="0" borderId="11" xfId="1" applyFont="1" applyBorder="1" applyAlignment="1" applyProtection="1">
      <alignment horizontal="right" vertical="center" indent="1"/>
      <protection hidden="1"/>
    </xf>
    <xf numFmtId="43" fontId="7" fillId="0" borderId="31" xfId="1" applyFont="1" applyBorder="1" applyAlignment="1" applyProtection="1">
      <alignment horizontal="right" vertical="center" indent="1"/>
      <protection hidden="1"/>
    </xf>
    <xf numFmtId="43" fontId="5" fillId="6" borderId="2" xfId="1" applyFont="1" applyFill="1" applyBorder="1" applyAlignment="1">
      <alignment horizontal="right" vertical="center"/>
    </xf>
    <xf numFmtId="43" fontId="7" fillId="0" borderId="30" xfId="1" applyFont="1" applyBorder="1" applyAlignment="1" applyProtection="1">
      <alignment horizontal="right" vertical="center" indent="1"/>
      <protection hidden="1"/>
    </xf>
    <xf numFmtId="43" fontId="7" fillId="0" borderId="0" xfId="1" applyFont="1" applyBorder="1" applyAlignment="1" applyProtection="1">
      <alignment horizontal="right" vertical="center" indent="1"/>
      <protection hidden="1"/>
    </xf>
    <xf numFmtId="43" fontId="5" fillId="6" borderId="2" xfId="1" applyFont="1" applyFill="1" applyBorder="1" applyAlignment="1">
      <alignment vertical="center"/>
    </xf>
    <xf numFmtId="43" fontId="3" fillId="2" borderId="2" xfId="1" applyFont="1" applyFill="1" applyBorder="1" applyAlignment="1" applyProtection="1">
      <alignment horizontal="right" vertical="center" indent="1"/>
      <protection hidden="1"/>
    </xf>
    <xf numFmtId="43" fontId="12" fillId="7" borderId="15" xfId="1" applyFont="1" applyFill="1" applyBorder="1" applyAlignment="1">
      <alignment horizontal="left" vertical="center"/>
    </xf>
    <xf numFmtId="43" fontId="7" fillId="5" borderId="16" xfId="1" applyFont="1" applyFill="1" applyBorder="1" applyAlignment="1" applyProtection="1">
      <alignment horizontal="right" vertical="center"/>
      <protection hidden="1"/>
    </xf>
    <xf numFmtId="43" fontId="7" fillId="0" borderId="27" xfId="1" applyFont="1" applyBorder="1" applyAlignment="1" applyProtection="1">
      <alignment horizontal="right" vertical="center"/>
      <protection hidden="1"/>
    </xf>
    <xf numFmtId="43" fontId="7" fillId="5" borderId="16" xfId="1" applyFont="1" applyFill="1" applyBorder="1" applyAlignment="1" applyProtection="1">
      <alignment horizontal="right" vertical="center" indent="1"/>
      <protection hidden="1"/>
    </xf>
    <xf numFmtId="43" fontId="7" fillId="5" borderId="27" xfId="1" applyFont="1" applyFill="1" applyBorder="1" applyAlignment="1" applyProtection="1">
      <alignment horizontal="right" vertical="center" indent="1"/>
      <protection hidden="1"/>
    </xf>
    <xf numFmtId="43" fontId="7" fillId="5" borderId="29" xfId="1" applyFont="1" applyFill="1" applyBorder="1" applyAlignment="1" applyProtection="1">
      <alignment horizontal="right" vertical="center" indent="1"/>
      <protection hidden="1"/>
    </xf>
    <xf numFmtId="43" fontId="7" fillId="5" borderId="24" xfId="1" applyFont="1" applyFill="1" applyBorder="1" applyAlignment="1" applyProtection="1">
      <alignment horizontal="right" vertical="center" indent="1"/>
      <protection hidden="1"/>
    </xf>
    <xf numFmtId="43" fontId="7" fillId="5" borderId="23" xfId="1" applyFont="1" applyFill="1" applyBorder="1" applyAlignment="1" applyProtection="1">
      <alignment horizontal="right" vertical="center" indent="1"/>
      <protection hidden="1"/>
    </xf>
    <xf numFmtId="43" fontId="7" fillId="5" borderId="33" xfId="1" applyFont="1" applyFill="1" applyBorder="1" applyAlignment="1" applyProtection="1">
      <alignment horizontal="right" vertical="center" indent="1"/>
      <protection hidden="1"/>
    </xf>
    <xf numFmtId="43" fontId="7" fillId="5" borderId="22" xfId="1" applyFont="1" applyFill="1" applyBorder="1" applyAlignment="1" applyProtection="1">
      <alignment horizontal="right" vertical="center" indent="1"/>
      <protection hidden="1"/>
    </xf>
    <xf numFmtId="43" fontId="7" fillId="5" borderId="34" xfId="1" applyFont="1" applyFill="1" applyBorder="1" applyAlignment="1" applyProtection="1">
      <alignment horizontal="right" vertical="center" indent="1"/>
      <protection hidden="1"/>
    </xf>
    <xf numFmtId="43" fontId="5" fillId="6" borderId="3" xfId="1" applyFont="1" applyFill="1" applyBorder="1" applyAlignment="1">
      <alignment horizontal="right" vertical="center"/>
    </xf>
    <xf numFmtId="43" fontId="5" fillId="6" borderId="14" xfId="1" applyFont="1" applyFill="1" applyBorder="1" applyAlignment="1">
      <alignment vertical="center"/>
    </xf>
    <xf numFmtId="43" fontId="7" fillId="0" borderId="29" xfId="1" applyFont="1" applyBorder="1" applyAlignment="1" applyProtection="1">
      <alignment horizontal="right" vertical="center" indent="1"/>
      <protection hidden="1"/>
    </xf>
    <xf numFmtId="43" fontId="7" fillId="0" borderId="24" xfId="1" applyFont="1" applyBorder="1" applyAlignment="1" applyProtection="1">
      <alignment horizontal="right" vertical="center" indent="1"/>
      <protection hidden="1"/>
    </xf>
    <xf numFmtId="43" fontId="7" fillId="0" borderId="23" xfId="1" applyFont="1" applyBorder="1" applyAlignment="1" applyProtection="1">
      <alignment horizontal="right" vertical="center" indent="1"/>
      <protection hidden="1"/>
    </xf>
    <xf numFmtId="43" fontId="7" fillId="0" borderId="33" xfId="1" applyFont="1" applyBorder="1" applyAlignment="1" applyProtection="1">
      <alignment horizontal="right" vertical="center" indent="1"/>
      <protection hidden="1"/>
    </xf>
    <xf numFmtId="43" fontId="7" fillId="0" borderId="22" xfId="1" applyFont="1" applyBorder="1" applyAlignment="1" applyProtection="1">
      <alignment horizontal="right" vertical="center" indent="1"/>
      <protection hidden="1"/>
    </xf>
    <xf numFmtId="43" fontId="7" fillId="0" borderId="34" xfId="1" applyFont="1" applyBorder="1" applyAlignment="1" applyProtection="1">
      <alignment horizontal="right" vertical="center" indent="1"/>
      <protection hidden="1"/>
    </xf>
    <xf numFmtId="43" fontId="7" fillId="7" borderId="0" xfId="1" applyFont="1" applyFill="1" applyBorder="1" applyAlignment="1" applyProtection="1">
      <alignment horizontal="right" vertical="center" indent="1"/>
      <protection hidden="1"/>
    </xf>
    <xf numFmtId="43" fontId="7" fillId="0" borderId="13" xfId="1" applyFont="1" applyBorder="1" applyAlignment="1" applyProtection="1">
      <alignment horizontal="right" vertical="center" indent="1"/>
      <protection hidden="1"/>
    </xf>
    <xf numFmtId="43" fontId="7" fillId="0" borderId="10" xfId="1" applyFont="1" applyBorder="1" applyAlignment="1" applyProtection="1">
      <alignment horizontal="right" vertical="center" indent="1"/>
      <protection hidden="1"/>
    </xf>
    <xf numFmtId="43" fontId="7" fillId="7" borderId="11" xfId="1" applyFont="1" applyFill="1" applyBorder="1" applyAlignment="1" applyProtection="1">
      <alignment horizontal="right" vertical="center" indent="1"/>
      <protection hidden="1"/>
    </xf>
    <xf numFmtId="43" fontId="7" fillId="7" borderId="31" xfId="1" applyFont="1" applyFill="1" applyBorder="1" applyAlignment="1" applyProtection="1">
      <alignment horizontal="right" vertical="center" indent="1"/>
      <protection hidden="1"/>
    </xf>
    <xf numFmtId="43" fontId="3" fillId="2" borderId="3" xfId="1" applyFont="1" applyFill="1" applyBorder="1" applyAlignment="1" applyProtection="1">
      <alignment horizontal="right" vertical="center" indent="1"/>
      <protection hidden="1"/>
    </xf>
    <xf numFmtId="43" fontId="3" fillId="2" borderId="14" xfId="1" applyFont="1" applyFill="1" applyBorder="1" applyAlignment="1" applyProtection="1">
      <alignment horizontal="right" vertical="center" indent="1"/>
      <protection hidden="1"/>
    </xf>
    <xf numFmtId="49" fontId="0" fillId="0" borderId="9" xfId="0" applyNumberFormat="1" applyBorder="1" applyAlignment="1">
      <alignment horizontal="left"/>
    </xf>
    <xf numFmtId="49" fontId="0" fillId="0" borderId="26" xfId="0" applyNumberForma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5" xfId="0" applyBorder="1" applyAlignment="1">
      <alignment horizontal="left"/>
    </xf>
    <xf numFmtId="49" fontId="7" fillId="5" borderId="11" xfId="2" applyNumberFormat="1" applyFont="1" applyFill="1" applyBorder="1" applyAlignment="1">
      <alignment vertical="center"/>
    </xf>
    <xf numFmtId="43" fontId="5" fillId="6" borderId="3" xfId="1" applyFont="1" applyFill="1" applyBorder="1" applyAlignment="1">
      <alignment vertical="center"/>
    </xf>
    <xf numFmtId="43" fontId="7" fillId="0" borderId="36" xfId="1" applyFont="1" applyBorder="1" applyAlignment="1" applyProtection="1">
      <alignment horizontal="right" vertical="center" indent="1"/>
      <protection hidden="1"/>
    </xf>
    <xf numFmtId="0" fontId="3" fillId="2" borderId="2" xfId="2" applyFont="1" applyFill="1" applyBorder="1" applyAlignment="1">
      <alignment horizontal="right" vertical="center"/>
    </xf>
    <xf numFmtId="49" fontId="9" fillId="5" borderId="35" xfId="2" applyNumberFormat="1" applyFont="1" applyFill="1" applyBorder="1" applyAlignment="1">
      <alignment horizontal="right" vertical="center" indent="1"/>
    </xf>
    <xf numFmtId="49" fontId="7" fillId="5" borderId="3" xfId="2" applyNumberFormat="1" applyFont="1" applyFill="1" applyBorder="1" applyAlignment="1">
      <alignment horizontal="left" vertical="center" indent="1"/>
    </xf>
    <xf numFmtId="0" fontId="16" fillId="3" borderId="14" xfId="2" applyFont="1" applyFill="1" applyBorder="1" applyAlignment="1">
      <alignment horizontal="center" vertical="center"/>
    </xf>
    <xf numFmtId="43" fontId="7" fillId="0" borderId="35" xfId="1" applyFont="1" applyBorder="1" applyAlignment="1" applyProtection="1">
      <alignment horizontal="right" vertical="center" indent="1"/>
      <protection hidden="1"/>
    </xf>
    <xf numFmtId="43" fontId="7" fillId="7" borderId="35" xfId="1" applyFont="1" applyFill="1" applyBorder="1" applyAlignment="1" applyProtection="1">
      <alignment horizontal="right" vertical="center" indent="1"/>
      <protection hidden="1"/>
    </xf>
    <xf numFmtId="0" fontId="4" fillId="3" borderId="14" xfId="2" applyFont="1" applyFill="1" applyBorder="1" applyAlignment="1">
      <alignment horizontal="center" vertical="center"/>
    </xf>
    <xf numFmtId="43" fontId="7" fillId="5" borderId="37" xfId="1" applyFont="1" applyFill="1" applyBorder="1" applyAlignment="1" applyProtection="1">
      <alignment horizontal="right" vertical="center" indent="1"/>
      <protection hidden="1"/>
    </xf>
    <xf numFmtId="43" fontId="7" fillId="5" borderId="32" xfId="1" applyFont="1" applyFill="1" applyBorder="1" applyAlignment="1" applyProtection="1">
      <alignment horizontal="right" vertical="center" indent="1"/>
      <protection hidden="1"/>
    </xf>
    <xf numFmtId="43" fontId="8" fillId="6" borderId="14" xfId="1" applyFont="1" applyFill="1" applyBorder="1" applyAlignment="1" applyProtection="1">
      <alignment horizontal="right" vertical="center" indent="1"/>
      <protection hidden="1"/>
    </xf>
    <xf numFmtId="43" fontId="7" fillId="5" borderId="4" xfId="1" applyFont="1" applyFill="1" applyBorder="1" applyAlignment="1" applyProtection="1">
      <alignment horizontal="right" vertical="center" indent="1"/>
      <protection hidden="1"/>
    </xf>
    <xf numFmtId="43" fontId="7" fillId="5" borderId="14" xfId="1" applyFont="1" applyFill="1" applyBorder="1" applyAlignment="1" applyProtection="1">
      <alignment horizontal="right" vertical="center" indent="1"/>
      <protection hidden="1"/>
    </xf>
    <xf numFmtId="49" fontId="7" fillId="5" borderId="2" xfId="2" applyNumberFormat="1" applyFont="1" applyFill="1" applyBorder="1" applyAlignment="1">
      <alignment vertical="center"/>
    </xf>
    <xf numFmtId="49" fontId="7" fillId="5" borderId="15" xfId="2" applyNumberFormat="1" applyFont="1" applyFill="1" applyBorder="1" applyAlignment="1">
      <alignment vertical="center"/>
    </xf>
    <xf numFmtId="49" fontId="7" fillId="5" borderId="30" xfId="2" applyNumberFormat="1" applyFont="1" applyFill="1" applyBorder="1" applyAlignment="1">
      <alignment vertical="center"/>
    </xf>
    <xf numFmtId="49" fontId="7" fillId="5" borderId="35" xfId="2" applyNumberFormat="1" applyFont="1" applyFill="1" applyBorder="1" applyAlignment="1">
      <alignment vertical="center"/>
    </xf>
    <xf numFmtId="0" fontId="6" fillId="6" borderId="1" xfId="2" applyFont="1" applyFill="1" applyBorder="1" applyAlignment="1">
      <alignment horizontal="center" vertical="center" textRotation="90"/>
    </xf>
    <xf numFmtId="0" fontId="10" fillId="0" borderId="26" xfId="2" applyFont="1" applyBorder="1" applyAlignment="1">
      <alignment horizontal="center" vertical="center" wrapText="1"/>
    </xf>
    <xf numFmtId="49" fontId="17" fillId="5" borderId="12" xfId="2" applyNumberFormat="1" applyFont="1" applyFill="1" applyBorder="1" applyAlignment="1">
      <alignment horizontal="right" vertical="center"/>
    </xf>
    <xf numFmtId="49" fontId="8" fillId="6" borderId="3" xfId="2" applyNumberFormat="1" applyFont="1" applyFill="1" applyBorder="1" applyAlignment="1">
      <alignment horizontal="right" vertical="center" indent="1"/>
    </xf>
    <xf numFmtId="49" fontId="9" fillId="5" borderId="1" xfId="2" applyNumberFormat="1" applyFont="1" applyFill="1" applyBorder="1" applyAlignment="1">
      <alignment horizontal="right" vertical="center" indent="1"/>
    </xf>
    <xf numFmtId="49" fontId="8" fillId="6" borderId="3" xfId="2" applyNumberFormat="1" applyFont="1" applyFill="1" applyBorder="1" applyAlignment="1">
      <alignment vertical="center"/>
    </xf>
    <xf numFmtId="49" fontId="15" fillId="5" borderId="11" xfId="2" applyNumberFormat="1" applyFont="1" applyFill="1" applyBorder="1" applyAlignment="1">
      <alignment horizontal="left" vertical="center"/>
    </xf>
    <xf numFmtId="49" fontId="15" fillId="5" borderId="5" xfId="2" applyNumberFormat="1" applyFont="1" applyFill="1" applyBorder="1" applyAlignment="1">
      <alignment horizontal="left" vertical="center"/>
    </xf>
    <xf numFmtId="49" fontId="15" fillId="5" borderId="19" xfId="2" applyNumberFormat="1" applyFont="1" applyFill="1" applyBorder="1" applyAlignment="1">
      <alignment horizontal="left" vertical="center"/>
    </xf>
    <xf numFmtId="49" fontId="15" fillId="5" borderId="35" xfId="2" applyNumberFormat="1" applyFont="1" applyFill="1" applyBorder="1" applyAlignment="1">
      <alignment horizontal="left" vertical="center"/>
    </xf>
    <xf numFmtId="49" fontId="9" fillId="5" borderId="3" xfId="2" applyNumberFormat="1" applyFont="1" applyFill="1" applyBorder="1" applyAlignment="1">
      <alignment vertical="center"/>
    </xf>
    <xf numFmtId="49" fontId="9" fillId="6" borderId="2" xfId="2" applyNumberFormat="1" applyFont="1" applyFill="1" applyBorder="1" applyAlignment="1">
      <alignment vertical="center"/>
    </xf>
    <xf numFmtId="49" fontId="9" fillId="6" borderId="5" xfId="2" applyNumberFormat="1" applyFont="1" applyFill="1" applyBorder="1" applyAlignment="1">
      <alignment vertical="center"/>
    </xf>
    <xf numFmtId="49" fontId="9" fillId="6" borderId="25" xfId="2" applyNumberFormat="1" applyFont="1" applyFill="1" applyBorder="1" applyAlignment="1">
      <alignment vertical="center"/>
    </xf>
    <xf numFmtId="49" fontId="9" fillId="6" borderId="1" xfId="2" applyNumberFormat="1" applyFont="1" applyFill="1" applyBorder="1" applyAlignment="1">
      <alignment horizontal="right" vertical="center"/>
    </xf>
    <xf numFmtId="49" fontId="15" fillId="5" borderId="0" xfId="2" applyNumberFormat="1" applyFont="1" applyFill="1" applyAlignment="1">
      <alignment horizontal="left" vertical="center"/>
    </xf>
    <xf numFmtId="49" fontId="15" fillId="5" borderId="12" xfId="2" applyNumberFormat="1" applyFont="1" applyFill="1" applyBorder="1" applyAlignment="1">
      <alignment horizontal="left" vertical="center"/>
    </xf>
    <xf numFmtId="49" fontId="15" fillId="5" borderId="18" xfId="2" applyNumberFormat="1" applyFont="1" applyFill="1" applyBorder="1" applyAlignment="1">
      <alignment horizontal="left" vertical="center"/>
    </xf>
    <xf numFmtId="49" fontId="15" fillId="5" borderId="26" xfId="2" applyNumberFormat="1" applyFont="1" applyFill="1" applyBorder="1" applyAlignment="1">
      <alignment horizontal="left" vertical="center"/>
    </xf>
    <xf numFmtId="49" fontId="27" fillId="5" borderId="7" xfId="2" applyNumberFormat="1" applyFont="1" applyFill="1" applyBorder="1" applyAlignment="1">
      <alignment horizontal="left" vertical="center"/>
    </xf>
    <xf numFmtId="49" fontId="15" fillId="5" borderId="18" xfId="2" applyNumberFormat="1" applyFont="1" applyFill="1" applyBorder="1" applyAlignment="1">
      <alignment horizontal="right" vertical="center"/>
    </xf>
    <xf numFmtId="49" fontId="15" fillId="5" borderId="7" xfId="2" applyNumberFormat="1" applyFont="1" applyFill="1" applyBorder="1" applyAlignment="1">
      <alignment horizontal="left" vertical="center"/>
    </xf>
    <xf numFmtId="49" fontId="15" fillId="5" borderId="7" xfId="2" applyNumberFormat="1" applyFont="1" applyFill="1" applyBorder="1" applyAlignment="1">
      <alignment horizontal="right" vertical="center"/>
    </xf>
    <xf numFmtId="0" fontId="9" fillId="5" borderId="14" xfId="2" applyFont="1" applyFill="1" applyBorder="1" applyAlignment="1">
      <alignment horizontal="center" vertical="center"/>
    </xf>
    <xf numFmtId="49" fontId="15" fillId="5" borderId="24" xfId="2" applyNumberFormat="1" applyFont="1" applyFill="1" applyBorder="1" applyAlignment="1">
      <alignment horizontal="left" vertical="center"/>
    </xf>
    <xf numFmtId="49" fontId="15" fillId="5" borderId="34" xfId="2" applyNumberFormat="1" applyFont="1" applyFill="1" applyBorder="1" applyAlignment="1">
      <alignment horizontal="left" vertical="center"/>
    </xf>
    <xf numFmtId="0" fontId="28" fillId="0" borderId="0" xfId="0" applyFont="1"/>
    <xf numFmtId="43" fontId="7" fillId="5" borderId="39" xfId="1" applyFont="1" applyFill="1" applyBorder="1" applyAlignment="1" applyProtection="1">
      <alignment horizontal="right" vertical="center"/>
      <protection hidden="1"/>
    </xf>
    <xf numFmtId="43" fontId="7" fillId="5" borderId="11" xfId="1" applyFont="1" applyFill="1" applyBorder="1" applyAlignment="1" applyProtection="1">
      <alignment horizontal="right" vertical="center"/>
      <protection hidden="1"/>
    </xf>
    <xf numFmtId="43" fontId="7" fillId="5" borderId="28" xfId="1" applyFont="1" applyFill="1" applyBorder="1" applyAlignment="1" applyProtection="1">
      <alignment horizontal="right" vertical="center"/>
      <protection hidden="1"/>
    </xf>
    <xf numFmtId="43" fontId="7" fillId="5" borderId="23" xfId="1" applyFont="1" applyFill="1" applyBorder="1" applyAlignment="1" applyProtection="1">
      <alignment horizontal="right" vertical="center"/>
      <protection hidden="1"/>
    </xf>
    <xf numFmtId="43" fontId="7" fillId="5" borderId="36" xfId="1" applyFont="1" applyFill="1" applyBorder="1" applyAlignment="1" applyProtection="1">
      <alignment horizontal="right" vertical="center"/>
      <protection hidden="1"/>
    </xf>
    <xf numFmtId="43" fontId="7" fillId="5" borderId="37" xfId="1" applyFont="1" applyFill="1" applyBorder="1" applyAlignment="1" applyProtection="1">
      <alignment horizontal="right" vertical="center"/>
      <protection hidden="1"/>
    </xf>
    <xf numFmtId="43" fontId="7" fillId="5" borderId="33" xfId="1" applyFont="1" applyFill="1" applyBorder="1" applyAlignment="1" applyProtection="1">
      <alignment horizontal="right" vertical="center"/>
      <protection hidden="1"/>
    </xf>
    <xf numFmtId="43" fontId="7" fillId="5" borderId="32" xfId="1" applyFont="1" applyFill="1" applyBorder="1" applyAlignment="1" applyProtection="1">
      <alignment horizontal="right" vertical="center"/>
      <protection hidden="1"/>
    </xf>
    <xf numFmtId="43" fontId="7" fillId="5" borderId="34" xfId="1" applyFont="1" applyFill="1" applyBorder="1" applyAlignment="1" applyProtection="1">
      <alignment horizontal="right" vertical="center"/>
      <protection hidden="1"/>
    </xf>
    <xf numFmtId="43" fontId="7" fillId="5" borderId="24" xfId="1" applyFont="1" applyFill="1" applyBorder="1" applyAlignment="1" applyProtection="1">
      <alignment horizontal="right" vertical="center"/>
      <protection hidden="1"/>
    </xf>
    <xf numFmtId="43" fontId="13" fillId="6" borderId="3" xfId="1" applyFont="1" applyFill="1" applyBorder="1" applyAlignment="1" applyProtection="1">
      <alignment horizontal="right" vertical="center" indent="1"/>
      <protection hidden="1"/>
    </xf>
    <xf numFmtId="43" fontId="13" fillId="6" borderId="1" xfId="1" applyFont="1" applyFill="1" applyBorder="1" applyAlignment="1" applyProtection="1">
      <alignment horizontal="right" vertical="center" indent="1"/>
      <protection hidden="1"/>
    </xf>
    <xf numFmtId="43" fontId="7" fillId="5" borderId="18" xfId="1" applyFont="1" applyFill="1" applyBorder="1" applyAlignment="1" applyProtection="1">
      <alignment horizontal="right" vertical="center"/>
      <protection hidden="1"/>
    </xf>
    <xf numFmtId="43" fontId="7" fillId="5" borderId="17" xfId="1" applyFont="1" applyFill="1" applyBorder="1" applyAlignment="1" applyProtection="1">
      <alignment vertical="center"/>
      <protection hidden="1"/>
    </xf>
    <xf numFmtId="43" fontId="7" fillId="5" borderId="12" xfId="1" applyFont="1" applyFill="1" applyBorder="1" applyAlignment="1" applyProtection="1">
      <alignment horizontal="right" vertical="center"/>
      <protection hidden="1"/>
    </xf>
    <xf numFmtId="43" fontId="7" fillId="5" borderId="41" xfId="1" applyFont="1" applyFill="1" applyBorder="1" applyAlignment="1" applyProtection="1">
      <alignment vertical="center"/>
      <protection hidden="1"/>
    </xf>
    <xf numFmtId="43" fontId="7" fillId="5" borderId="7" xfId="1" applyFont="1" applyFill="1" applyBorder="1" applyAlignment="1" applyProtection="1">
      <alignment horizontal="right" vertical="center"/>
      <protection hidden="1"/>
    </xf>
    <xf numFmtId="43" fontId="7" fillId="5" borderId="21" xfId="1" applyFont="1" applyFill="1" applyBorder="1" applyAlignment="1" applyProtection="1">
      <alignment horizontal="right" vertical="center"/>
      <protection hidden="1"/>
    </xf>
    <xf numFmtId="43" fontId="7" fillId="5" borderId="39" xfId="1" applyFont="1" applyFill="1" applyBorder="1" applyAlignment="1" applyProtection="1">
      <alignment vertical="center"/>
      <protection hidden="1"/>
    </xf>
    <xf numFmtId="43" fontId="7" fillId="5" borderId="20" xfId="1" applyFont="1" applyFill="1" applyBorder="1" applyAlignment="1" applyProtection="1">
      <alignment horizontal="right" vertical="center"/>
      <protection hidden="1"/>
    </xf>
    <xf numFmtId="43" fontId="7" fillId="4" borderId="17" xfId="1" applyFont="1" applyFill="1" applyBorder="1" applyAlignment="1" applyProtection="1">
      <alignment vertical="center"/>
      <protection hidden="1"/>
    </xf>
    <xf numFmtId="43" fontId="13" fillId="6" borderId="14" xfId="1" applyFont="1" applyFill="1" applyBorder="1" applyAlignment="1" applyProtection="1">
      <alignment horizontal="right" vertical="center" indent="1"/>
      <protection hidden="1"/>
    </xf>
    <xf numFmtId="43" fontId="7" fillId="5" borderId="37" xfId="1" applyFont="1" applyFill="1" applyBorder="1" applyAlignment="1" applyProtection="1">
      <alignment vertical="center"/>
      <protection hidden="1"/>
    </xf>
    <xf numFmtId="43" fontId="7" fillId="5" borderId="8" xfId="1" applyFont="1" applyFill="1" applyBorder="1" applyAlignment="1" applyProtection="1">
      <alignment vertical="center"/>
      <protection hidden="1"/>
    </xf>
    <xf numFmtId="43" fontId="7" fillId="5" borderId="10" xfId="1" applyFont="1" applyFill="1" applyBorder="1" applyAlignment="1" applyProtection="1">
      <alignment vertical="center"/>
      <protection hidden="1"/>
    </xf>
    <xf numFmtId="43" fontId="29" fillId="2" borderId="3" xfId="1" applyFont="1" applyFill="1" applyBorder="1" applyAlignment="1" applyProtection="1">
      <alignment horizontal="right" vertical="center" indent="1"/>
      <protection hidden="1"/>
    </xf>
    <xf numFmtId="43" fontId="29" fillId="2" borderId="14" xfId="1" applyFont="1" applyFill="1" applyBorder="1" applyAlignment="1" applyProtection="1">
      <alignment horizontal="right" vertical="center" indent="1"/>
      <protection hidden="1"/>
    </xf>
    <xf numFmtId="49" fontId="9" fillId="6" borderId="2" xfId="2" applyNumberFormat="1" applyFont="1" applyFill="1" applyBorder="1" applyAlignment="1">
      <alignment horizontal="left" vertical="center"/>
    </xf>
    <xf numFmtId="0" fontId="0" fillId="0" borderId="5" xfId="0" applyBorder="1"/>
    <xf numFmtId="0" fontId="0" fillId="0" borderId="25" xfId="0" applyBorder="1"/>
    <xf numFmtId="49" fontId="22" fillId="2" borderId="16" xfId="0" applyNumberFormat="1" applyFont="1" applyFill="1" applyBorder="1" applyAlignment="1">
      <alignment horizontal="left" vertical="center"/>
    </xf>
    <xf numFmtId="49" fontId="22" fillId="2" borderId="13" xfId="0" applyNumberFormat="1" applyFont="1" applyFill="1" applyBorder="1" applyAlignment="1">
      <alignment horizontal="left" vertical="center"/>
    </xf>
    <xf numFmtId="49" fontId="22" fillId="2" borderId="6" xfId="0" applyNumberFormat="1" applyFont="1" applyFill="1" applyBorder="1" applyAlignment="1">
      <alignment horizontal="left" vertical="center"/>
    </xf>
    <xf numFmtId="49" fontId="30" fillId="8" borderId="42" xfId="0" applyNumberFormat="1" applyFont="1" applyFill="1" applyBorder="1" applyAlignment="1">
      <alignment horizontal="left" vertical="center"/>
    </xf>
    <xf numFmtId="0" fontId="0" fillId="0" borderId="46" xfId="0" applyBorder="1"/>
    <xf numFmtId="49" fontId="0" fillId="0" borderId="46" xfId="0" applyNumberFormat="1" applyBorder="1"/>
    <xf numFmtId="49" fontId="0" fillId="0" borderId="48" xfId="0" applyNumberFormat="1" applyBorder="1"/>
    <xf numFmtId="49" fontId="3" fillId="2" borderId="43" xfId="2" applyNumberFormat="1" applyFont="1" applyFill="1" applyBorder="1" applyAlignment="1">
      <alignment horizontal="left" vertical="center"/>
    </xf>
    <xf numFmtId="49" fontId="3" fillId="2" borderId="45" xfId="2" applyNumberFormat="1" applyFont="1" applyFill="1" applyBorder="1" applyAlignment="1">
      <alignment horizontal="left" vertical="center"/>
    </xf>
    <xf numFmtId="49" fontId="0" fillId="0" borderId="44" xfId="0" applyNumberFormat="1" applyBorder="1"/>
    <xf numFmtId="49" fontId="3" fillId="2" borderId="47" xfId="2" applyNumberFormat="1" applyFont="1" applyFill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4" fillId="3" borderId="52" xfId="2" applyFont="1" applyFill="1" applyBorder="1" applyAlignment="1">
      <alignment horizontal="center" vertical="center"/>
    </xf>
    <xf numFmtId="3" fontId="24" fillId="0" borderId="53" xfId="2" applyNumberFormat="1" applyFont="1" applyBorder="1" applyAlignment="1" applyProtection="1">
      <alignment horizontal="right" vertical="center" indent="1"/>
      <protection hidden="1"/>
    </xf>
    <xf numFmtId="3" fontId="24" fillId="0" borderId="54" xfId="2" applyNumberFormat="1" applyFont="1" applyBorder="1" applyAlignment="1" applyProtection="1">
      <alignment horizontal="right" vertical="center" indent="1"/>
      <protection hidden="1"/>
    </xf>
    <xf numFmtId="0" fontId="4" fillId="3" borderId="55" xfId="2" applyFont="1" applyFill="1" applyBorder="1" applyAlignment="1">
      <alignment horizontal="center" vertical="center"/>
    </xf>
    <xf numFmtId="3" fontId="24" fillId="0" borderId="56" xfId="2" applyNumberFormat="1" applyFont="1" applyBorder="1" applyAlignment="1" applyProtection="1">
      <alignment horizontal="right" vertical="center" indent="1"/>
      <protection hidden="1"/>
    </xf>
    <xf numFmtId="3" fontId="24" fillId="0" borderId="57" xfId="2" applyNumberFormat="1" applyFont="1" applyBorder="1" applyAlignment="1" applyProtection="1">
      <alignment horizontal="right" vertical="center" indent="1"/>
      <protection hidden="1"/>
    </xf>
    <xf numFmtId="0" fontId="5" fillId="0" borderId="0" xfId="2" applyFont="1" applyAlignment="1">
      <alignment vertical="center"/>
    </xf>
    <xf numFmtId="3" fontId="5" fillId="6" borderId="58" xfId="2" applyNumberFormat="1" applyFont="1" applyFill="1" applyBorder="1" applyAlignment="1" applyProtection="1">
      <alignment horizontal="right" vertical="center" indent="1"/>
      <protection hidden="1"/>
    </xf>
    <xf numFmtId="3" fontId="5" fillId="6" borderId="1" xfId="2" applyNumberFormat="1" applyFont="1" applyFill="1" applyBorder="1" applyAlignment="1" applyProtection="1">
      <alignment horizontal="right" vertical="center" indent="1"/>
      <protection hidden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 applyProtection="1">
      <alignment horizontal="right" vertical="center" indent="1"/>
      <protection hidden="1"/>
    </xf>
    <xf numFmtId="0" fontId="4" fillId="3" borderId="59" xfId="2" applyFont="1" applyFill="1" applyBorder="1" applyAlignment="1">
      <alignment horizontal="center" vertical="center"/>
    </xf>
    <xf numFmtId="3" fontId="24" fillId="0" borderId="40" xfId="2" applyNumberFormat="1" applyFont="1" applyBorder="1" applyAlignment="1" applyProtection="1">
      <alignment horizontal="right" vertical="center" indent="1"/>
      <protection hidden="1"/>
    </xf>
    <xf numFmtId="3" fontId="24" fillId="0" borderId="60" xfId="2" applyNumberFormat="1" applyFont="1" applyBorder="1" applyAlignment="1" applyProtection="1">
      <alignment horizontal="right" vertical="center" indent="1"/>
      <protection hidden="1"/>
    </xf>
    <xf numFmtId="0" fontId="4" fillId="3" borderId="49" xfId="2" applyFont="1" applyFill="1" applyBorder="1" applyAlignment="1">
      <alignment horizontal="center" vertical="center"/>
    </xf>
    <xf numFmtId="3" fontId="24" fillId="0" borderId="50" xfId="2" applyNumberFormat="1" applyFont="1" applyBorder="1" applyAlignment="1" applyProtection="1">
      <alignment horizontal="right" vertical="center" indent="1"/>
      <protection hidden="1"/>
    </xf>
    <xf numFmtId="3" fontId="24" fillId="0" borderId="51" xfId="2" applyNumberFormat="1" applyFont="1" applyBorder="1" applyAlignment="1" applyProtection="1">
      <alignment horizontal="right" vertical="center" indent="1"/>
      <protection hidden="1"/>
    </xf>
    <xf numFmtId="0" fontId="31" fillId="0" borderId="0" xfId="2" applyFont="1" applyAlignment="1">
      <alignment horizontal="left" vertical="center"/>
    </xf>
    <xf numFmtId="49" fontId="8" fillId="5" borderId="49" xfId="2" applyNumberFormat="1" applyFont="1" applyFill="1" applyBorder="1" applyAlignment="1">
      <alignment vertical="center" wrapText="1"/>
    </xf>
    <xf numFmtId="49" fontId="8" fillId="5" borderId="50" xfId="2" applyNumberFormat="1" applyFont="1" applyFill="1" applyBorder="1" applyAlignment="1">
      <alignment vertical="center"/>
    </xf>
    <xf numFmtId="49" fontId="0" fillId="0" borderId="9" xfId="0" applyNumberFormat="1" applyBorder="1"/>
    <xf numFmtId="49" fontId="0" fillId="0" borderId="26" xfId="0" applyNumberFormat="1" applyBorder="1"/>
    <xf numFmtId="49" fontId="0" fillId="0" borderId="25" xfId="0" applyNumberFormat="1" applyBorder="1"/>
    <xf numFmtId="49" fontId="30" fillId="8" borderId="61" xfId="0" applyNumberFormat="1" applyFont="1" applyFill="1" applyBorder="1" applyAlignment="1">
      <alignment horizontal="left" vertical="center"/>
    </xf>
    <xf numFmtId="0" fontId="0" fillId="0" borderId="44" xfId="0" applyBorder="1"/>
    <xf numFmtId="0" fontId="20" fillId="5" borderId="0" xfId="2" applyFont="1" applyFill="1" applyAlignment="1">
      <alignment horizontal="right" vertical="center"/>
    </xf>
    <xf numFmtId="0" fontId="3" fillId="2" borderId="43" xfId="2" applyFont="1" applyFill="1" applyBorder="1" applyAlignment="1">
      <alignment horizontal="left" vertical="center"/>
    </xf>
    <xf numFmtId="0" fontId="3" fillId="2" borderId="45" xfId="2" applyFont="1" applyFill="1" applyBorder="1" applyAlignment="1">
      <alignment horizontal="left" vertical="center"/>
    </xf>
    <xf numFmtId="0" fontId="3" fillId="2" borderId="47" xfId="2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48" xfId="0" applyBorder="1"/>
    <xf numFmtId="0" fontId="33" fillId="2" borderId="0" xfId="0" applyFont="1" applyFill="1"/>
    <xf numFmtId="0" fontId="0" fillId="0" borderId="45" xfId="0" applyBorder="1"/>
    <xf numFmtId="0" fontId="32" fillId="9" borderId="0" xfId="3" applyFont="1" applyFill="1"/>
    <xf numFmtId="0" fontId="35" fillId="9" borderId="0" xfId="3" applyFont="1" applyFill="1"/>
    <xf numFmtId="0" fontId="36" fillId="9" borderId="0" xfId="3" applyFont="1" applyFill="1" applyAlignment="1">
      <alignment horizontal="left" vertical="center" indent="1"/>
    </xf>
    <xf numFmtId="0" fontId="37" fillId="9" borderId="0" xfId="3" applyFont="1" applyFill="1" applyAlignment="1">
      <alignment horizontal="center" vertical="center"/>
    </xf>
    <xf numFmtId="0" fontId="34" fillId="9" borderId="63" xfId="0" applyFont="1" applyFill="1" applyBorder="1" applyAlignment="1">
      <alignment horizontal="center"/>
    </xf>
    <xf numFmtId="0" fontId="34" fillId="9" borderId="62" xfId="0" applyFont="1" applyFill="1" applyBorder="1" applyAlignment="1">
      <alignment horizontal="center"/>
    </xf>
    <xf numFmtId="0" fontId="34" fillId="9" borderId="64" xfId="0" applyFont="1" applyFill="1" applyBorder="1" applyAlignment="1">
      <alignment horizontal="center"/>
    </xf>
    <xf numFmtId="0" fontId="6" fillId="0" borderId="16" xfId="2" applyFont="1" applyBorder="1" applyAlignment="1">
      <alignment horizontal="center" vertical="center" wrapText="1"/>
    </xf>
    <xf numFmtId="0" fontId="6" fillId="0" borderId="9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26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25" xfId="2" applyFont="1" applyBorder="1" applyAlignment="1">
      <alignment vertical="center"/>
    </xf>
    <xf numFmtId="0" fontId="6" fillId="0" borderId="15" xfId="2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5" xfId="2" applyFont="1" applyBorder="1" applyAlignment="1">
      <alignment vertical="center"/>
    </xf>
    <xf numFmtId="49" fontId="13" fillId="5" borderId="16" xfId="2" applyNumberFormat="1" applyFont="1" applyFill="1" applyBorder="1" applyAlignment="1">
      <alignment horizontal="center" vertical="center" wrapText="1"/>
    </xf>
    <xf numFmtId="49" fontId="13" fillId="5" borderId="13" xfId="2" applyNumberFormat="1" applyFont="1" applyFill="1" applyBorder="1" applyAlignment="1">
      <alignment horizontal="center" vertical="center" wrapText="1"/>
    </xf>
    <xf numFmtId="49" fontId="7" fillId="5" borderId="11" xfId="2" applyNumberFormat="1" applyFont="1" applyFill="1" applyBorder="1" applyAlignment="1">
      <alignment horizontal="left" vertical="center"/>
    </xf>
    <xf numFmtId="49" fontId="7" fillId="5" borderId="30" xfId="2" applyNumberFormat="1" applyFont="1" applyFill="1" applyBorder="1" applyAlignment="1">
      <alignment horizontal="left" vertical="center"/>
    </xf>
    <xf numFmtId="49" fontId="7" fillId="5" borderId="31" xfId="2" applyNumberFormat="1" applyFont="1" applyFill="1" applyBorder="1" applyAlignment="1">
      <alignment horizontal="left" vertical="center"/>
    </xf>
    <xf numFmtId="0" fontId="10" fillId="0" borderId="2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2" xfId="2" applyNumberFormat="1" applyFont="1" applyFill="1" applyBorder="1" applyAlignment="1">
      <alignment horizontal="center" vertical="center"/>
    </xf>
    <xf numFmtId="43" fontId="0" fillId="0" borderId="27" xfId="1" applyFont="1" applyBorder="1" applyAlignment="1">
      <alignment horizontal="center"/>
    </xf>
    <xf numFmtId="43" fontId="0" fillId="0" borderId="10" xfId="1" applyFont="1" applyBorder="1" applyAlignment="1">
      <alignment horizontal="center"/>
    </xf>
    <xf numFmtId="43" fontId="0" fillId="0" borderId="4" xfId="1" applyFont="1" applyBorder="1" applyAlignment="1">
      <alignment horizontal="center"/>
    </xf>
    <xf numFmtId="0" fontId="5" fillId="0" borderId="16" xfId="2" applyFont="1" applyBorder="1" applyAlignment="1">
      <alignment horizontal="center" vertical="center" textRotation="90" wrapText="1"/>
    </xf>
    <xf numFmtId="0" fontId="5" fillId="0" borderId="9" xfId="2" applyFont="1" applyBorder="1" applyAlignment="1">
      <alignment horizontal="center" vertical="center" textRotation="90" wrapText="1"/>
    </xf>
    <xf numFmtId="0" fontId="5" fillId="0" borderId="13" xfId="2" applyFont="1" applyBorder="1" applyAlignment="1">
      <alignment horizontal="center" vertical="center" textRotation="90" wrapText="1"/>
    </xf>
    <xf numFmtId="0" fontId="5" fillId="0" borderId="26" xfId="2" applyFont="1" applyBorder="1" applyAlignment="1">
      <alignment horizontal="center" vertical="center" textRotation="90" wrapText="1"/>
    </xf>
    <xf numFmtId="0" fontId="5" fillId="0" borderId="6" xfId="2" applyFont="1" applyBorder="1" applyAlignment="1">
      <alignment horizontal="center" vertical="center" textRotation="90" wrapText="1"/>
    </xf>
    <xf numFmtId="0" fontId="5" fillId="0" borderId="25" xfId="2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5" fillId="0" borderId="27" xfId="2" applyFont="1" applyBorder="1" applyAlignment="1">
      <alignment horizontal="center" vertical="center" textRotation="90"/>
    </xf>
    <xf numFmtId="0" fontId="5" fillId="0" borderId="10" xfId="2" applyFont="1" applyBorder="1" applyAlignment="1">
      <alignment horizontal="center" vertical="center" textRotation="90"/>
    </xf>
    <xf numFmtId="0" fontId="5" fillId="0" borderId="4" xfId="2" applyFont="1" applyBorder="1" applyAlignment="1">
      <alignment horizontal="center" vertical="center" textRotation="90"/>
    </xf>
    <xf numFmtId="49" fontId="13" fillId="5" borderId="27" xfId="2" applyNumberFormat="1" applyFont="1" applyFill="1" applyBorder="1" applyAlignment="1">
      <alignment horizontal="center" vertical="center"/>
    </xf>
    <xf numFmtId="49" fontId="13" fillId="5" borderId="10" xfId="2" applyNumberFormat="1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 textRotation="90"/>
    </xf>
    <xf numFmtId="0" fontId="11" fillId="0" borderId="9" xfId="2" applyFont="1" applyBorder="1" applyAlignment="1">
      <alignment horizontal="center" vertical="center" textRotation="90"/>
    </xf>
    <xf numFmtId="0" fontId="11" fillId="0" borderId="6" xfId="2" applyFont="1" applyBorder="1" applyAlignment="1">
      <alignment horizontal="center" vertical="center" textRotation="90"/>
    </xf>
    <xf numFmtId="0" fontId="11" fillId="0" borderId="25" xfId="2" applyFont="1" applyBorder="1" applyAlignment="1">
      <alignment horizontal="center" vertical="center" textRotation="90"/>
    </xf>
    <xf numFmtId="0" fontId="25" fillId="0" borderId="16" xfId="2" applyFont="1" applyBorder="1" applyAlignment="1">
      <alignment horizontal="center" vertical="center"/>
    </xf>
    <xf numFmtId="0" fontId="25" fillId="0" borderId="15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26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25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 textRotation="90"/>
    </xf>
    <xf numFmtId="0" fontId="5" fillId="0" borderId="13" xfId="2" applyFont="1" applyBorder="1" applyAlignment="1">
      <alignment horizontal="center" vertical="center" textRotation="90"/>
    </xf>
    <xf numFmtId="0" fontId="5" fillId="0" borderId="6" xfId="2" applyFont="1" applyBorder="1" applyAlignment="1">
      <alignment horizontal="center" vertical="center" textRotation="90"/>
    </xf>
    <xf numFmtId="0" fontId="11" fillId="0" borderId="27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49" fontId="9" fillId="6" borderId="3" xfId="2" applyNumberFormat="1" applyFont="1" applyFill="1" applyBorder="1" applyAlignment="1">
      <alignment horizontal="left" vertical="center"/>
    </xf>
    <xf numFmtId="49" fontId="9" fillId="6" borderId="2" xfId="2" applyNumberFormat="1" applyFont="1" applyFill="1" applyBorder="1" applyAlignment="1">
      <alignment horizontal="left" vertical="center"/>
    </xf>
    <xf numFmtId="49" fontId="18" fillId="2" borderId="3" xfId="2" applyNumberFormat="1" applyFont="1" applyFill="1" applyBorder="1" applyAlignment="1">
      <alignment horizontal="center" vertical="center"/>
    </xf>
    <xf numFmtId="49" fontId="18" fillId="2" borderId="2" xfId="2" applyNumberFormat="1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37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37" xfId="2" applyFont="1" applyBorder="1" applyAlignment="1">
      <alignment horizontal="center" vertical="center"/>
    </xf>
    <xf numFmtId="49" fontId="15" fillId="5" borderId="41" xfId="2" applyNumberFormat="1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24" fillId="0" borderId="16" xfId="2" applyFont="1" applyBorder="1" applyAlignment="1">
      <alignment horizontal="left" vertical="center" indent="1"/>
    </xf>
    <xf numFmtId="0" fontId="24" fillId="0" borderId="9" xfId="2" applyFont="1" applyBorder="1" applyAlignment="1">
      <alignment horizontal="left" vertical="center" indent="1"/>
    </xf>
    <xf numFmtId="0" fontId="24" fillId="0" borderId="6" xfId="2" applyFont="1" applyBorder="1" applyAlignment="1">
      <alignment horizontal="left" vertical="center" indent="1"/>
    </xf>
    <xf numFmtId="0" fontId="24" fillId="0" borderId="25" xfId="2" applyFont="1" applyBorder="1" applyAlignment="1">
      <alignment horizontal="left" vertical="center" indent="1"/>
    </xf>
    <xf numFmtId="0" fontId="5" fillId="6" borderId="3" xfId="2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/>
    </xf>
    <xf numFmtId="0" fontId="5" fillId="6" borderId="58" xfId="2" applyFont="1" applyFill="1" applyBorder="1" applyAlignment="1">
      <alignment horizontal="center" vertical="center"/>
    </xf>
    <xf numFmtId="0" fontId="24" fillId="0" borderId="13" xfId="2" applyFont="1" applyBorder="1" applyAlignment="1">
      <alignment horizontal="left" vertical="center" indent="1"/>
    </xf>
    <xf numFmtId="0" fontId="24" fillId="0" borderId="26" xfId="2" applyFont="1" applyBorder="1" applyAlignment="1">
      <alignment horizontal="left" vertical="center" indent="1"/>
    </xf>
    <xf numFmtId="0" fontId="24" fillId="0" borderId="3" xfId="2" applyFont="1" applyBorder="1" applyAlignment="1">
      <alignment horizontal="left" vertical="center" indent="1"/>
    </xf>
    <xf numFmtId="0" fontId="24" fillId="0" borderId="1" xfId="2" applyFont="1" applyBorder="1" applyAlignment="1">
      <alignment horizontal="left" vertical="center" indent="1"/>
    </xf>
    <xf numFmtId="0" fontId="32" fillId="9" borderId="5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3" xfId="2" xr:uid="{A7F2971D-E1E3-4ACC-B153-6C278D8F582D}"/>
    <cellStyle name="Normal 8" xfId="3" xr:uid="{6260F7A2-9160-48F9-9D9B-B794D840105D}"/>
  </cellStyles>
  <dxfs count="0"/>
  <tableStyles count="0" defaultTableStyle="TableStyleMedium2" defaultPivotStyle="PivotStyleLight16"/>
  <colors>
    <mruColors>
      <color rgb="FF5C6B73"/>
      <color rgb="FFFBFB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5D2D8-E2AB-47AC-8C06-863709D4B762}">
  <sheetPr>
    <tabColor theme="1"/>
  </sheetPr>
  <dimension ref="A1:W23"/>
  <sheetViews>
    <sheetView showGridLines="0" tabSelected="1" workbookViewId="0">
      <selection activeCell="C8" sqref="C8"/>
    </sheetView>
  </sheetViews>
  <sheetFormatPr defaultColWidth="11.42578125" defaultRowHeight="15" x14ac:dyDescent="0.25"/>
  <cols>
    <col min="5" max="5" width="44.5703125" customWidth="1"/>
    <col min="6" max="6" width="1" hidden="1" customWidth="1"/>
    <col min="7" max="7" width="24" bestFit="1" customWidth="1"/>
    <col min="8" max="8" width="21" bestFit="1" customWidth="1"/>
  </cols>
  <sheetData>
    <row r="1" spans="1:23" ht="27" x14ac:dyDescent="0.25">
      <c r="A1" s="206"/>
      <c r="B1" s="207" t="e" vm="1">
        <v>#VALUE!</v>
      </c>
      <c r="C1" s="208" t="s">
        <v>1103</v>
      </c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t="s">
        <v>169</v>
      </c>
    </row>
    <row r="2" spans="1:23" x14ac:dyDescent="0.25">
      <c r="W2" t="s">
        <v>427</v>
      </c>
    </row>
    <row r="8" spans="1:23" ht="15.75" thickBot="1" x14ac:dyDescent="0.3"/>
    <row r="9" spans="1:23" ht="19.5" thickBot="1" x14ac:dyDescent="0.35">
      <c r="E9" s="210" t="s">
        <v>1102</v>
      </c>
      <c r="F9" s="211"/>
      <c r="G9" s="212"/>
      <c r="H9" s="205"/>
    </row>
    <row r="10" spans="1:23" x14ac:dyDescent="0.25">
      <c r="E10" s="167" t="s">
        <v>176</v>
      </c>
      <c r="F10" s="204" t="str">
        <f>_xll.Assistant.XL.RIK_VO("INF06_0x0_0_1_1,F=B='1',U='0',I='0',FN='Calibri',FS='10',FC='#FFFFFF',BC='#A5A5A5',AH='1',AV='1',Br=[$top-$bottom],BrS='1',BrC='#778899'_1,C=Total,F=B='1',U='0',I='0',FN='Calibri',FS='10',FC='#000000',BC='#FFFFFF',AH='1'"&amp;",AV='1',Br=[$top-$bottom],BrS='1',BrC='#778899'_0_0_1_1_D=1x1;INF02@E=0,S=1027,G=0,T=0,P=0,O=NF='Texte'_B='0'_U='0'_I='0'_FN='Calibri'_FS='10'_FC='#000000'_BC='#FFFFFF'_AH='1'_AV='1'_Br=[]_BrS='0'_BrC='#FFFFFF'_WpT='0':")</f>
        <v>Dossier - Code</v>
      </c>
      <c r="G10" s="169" t="s">
        <v>215</v>
      </c>
    </row>
    <row r="11" spans="1:23" x14ac:dyDescent="0.25">
      <c r="E11" s="168" t="s">
        <v>173</v>
      </c>
      <c r="F11" s="204" t="str">
        <f>_xll.Assistant.XL.RIK_VO("INF06_0x0_0_1_1,F=B='1',U='0',I='0',FN='Calibri',FS='10',FC='#FFFFFF',BC='#A5A5A5',AH='1',AV='1',Br=[$top-$bottom],BrS='1',BrC='#778899'_1,C=Total,F=B='1',U='0',I='0',FN='Calibri',FS='10',FC='#000000',BC='#FFFFFF',AH='1'"&amp;",AV='1',Br=[$top-$bottom],BrS='1',BrC='#778899'_0_0_1_1_D=1x1;INF02@E=0,S=1005,G=0,T=0,P=0,O=NF='Texte'_B='0'_U='0'_I='0'_FN='Calibri'_FS='10'_FC='#000000'_BC='#FFFFFF'_AH='1'_AV='1'_Br=[]_BrS='0'_BrC='#FFFFFF'_WpT='0':E"&amp;"=0,S=1006,G=0,T=0,P=0,O=NF='Texte'_B='0'_U='0'_I='0'_FN='Calibri'_FS='10'_FC='#000000'_BC='#FFFFFF'_AH='1'_AV='1'_Br=[]_BrS='0'_BrC='#FFFFFF'_WpT='0':@R=A,S=1027,V={0}:",$G$10)</f>
        <v>Société - Code</v>
      </c>
      <c r="G11" s="165" t="s">
        <v>216</v>
      </c>
    </row>
    <row r="12" spans="1:23" x14ac:dyDescent="0.25">
      <c r="E12" s="168" t="s">
        <v>174</v>
      </c>
      <c r="F12" s="204" t="str">
        <f>_xll.Assistant.XL.RIK_VO("INF06_0x0_0_1_1,F=B='1',U='0',I='0',FN='Calibri',FS='10',FC='#FFFFFF',BC='#A5A5A5',AH='1',AV='1',Br=[$top-$bottom],BrS='1',BrC='#778899'_1,C=Total,F=B='1',U='0',I='0',FN='Calibri',FS='10',FC='#000000',BC='#FFFFFF',AH='1'"&amp;",AV='1',Br=[$top-$bottom],BrS='1',BrC='#778899'_0_0_1_1_D=1x1;INF02@E=0,S=1010,G=0,T=0,P=0,O=NF='Texte'_B='0'_U='0'_I='0'_FN='Calibri'_FS='10'_FC='#000000'_BC='#FFFFFF'_AH='1'_AV='1'_Br=[]_BrS='0'_BrC='#FFFFFF'_WpT='0':E"&amp;"=0,S=1011,G=0,T=0,P=0,O=NF='Texte'_B='0'_U='0'_I='0'_FN='Calibri'_FS='10'_FC='#000000'_BC='#FFFFFF'_AH='1'_AV='1'_Br=[]_BrS='0'_BrC='#FFFFFF'_WpT='0':@R=A,S=1027,V={0}:R=B,S=1005,V={1}:",$G$10,$G$11)</f>
        <v>Etablissement - Code</v>
      </c>
      <c r="G12" s="165" t="s">
        <v>168</v>
      </c>
      <c r="H12" s="129" t="str">
        <f>IF(G12&lt;&gt;"*","Par Etablissement","Par Société")</f>
        <v>Par Société</v>
      </c>
    </row>
    <row r="13" spans="1:23" x14ac:dyDescent="0.25">
      <c r="E13" s="168" t="s">
        <v>175</v>
      </c>
      <c r="F13" s="204" t="str">
        <f>_xll.Assistant.XL.RIK_VO("INF06_0x0_0_1_1,F=B='1',U='0',I='0',FN='Calibri',FS='10',FC='#FFFFFF',BC='#A5A5A5',AH='1',AV='1',Br=[$top-$bottom],BrS='1',BrC='#778899'_1,C=Total,F=B='1',U='0',I='0',FN='Calibri',FS='10',FC='#000000',BC='#FFFFFF',AH='1'"&amp;",AV='1',Br=[$top-$bottom],BrS='1',BrC='#778899'_0_0_1_1_D=1x1;INF02@E=0,S=2000,G=0,T=0,P=0,O=NF='Texte'_B='0'_U='0'_I='0'_FN='Calibri'_FS='10'_FC='#000000'_BC='#FFFFFF'_AH='1'_AV='1'_Br=[]_BrS='0'_BrC='#FFFFFF'_WpT='0':E"&amp;"=0,S=2001,G=0,T=0,P=0,O=NF='Texte'_B='0'_U='0'_I='0'_FN='Calibri'_FS='10'_FC='#000000'_BC='#FFFFFF'_AH='1'_AV='1'_Br=[]_BrS='0'_BrC='#FFFFFF'_WpT='0':")</f>
        <v>Approche Comptable - Code</v>
      </c>
      <c r="G13" s="164" t="s">
        <v>170</v>
      </c>
    </row>
    <row r="14" spans="1:23" ht="15.75" thickBot="1" x14ac:dyDescent="0.3">
      <c r="E14" s="170" t="s">
        <v>349</v>
      </c>
      <c r="F14" s="204"/>
      <c r="G14" s="203" t="s">
        <v>169</v>
      </c>
      <c r="H14" s="129" t="str">
        <f>IF(UPPER(G14)="OUI","Réel,Simulation","Réel")</f>
        <v>Réel,Simulation</v>
      </c>
    </row>
    <row r="15" spans="1:23" x14ac:dyDescent="0.25">
      <c r="F15" s="35"/>
    </row>
    <row r="16" spans="1:23" x14ac:dyDescent="0.25">
      <c r="F16" s="36"/>
      <c r="G16" s="35" t="s">
        <v>171</v>
      </c>
      <c r="H16" s="35" t="s">
        <v>172</v>
      </c>
    </row>
    <row r="17" spans="2:8" x14ac:dyDescent="0.25">
      <c r="F17" s="35" t="s">
        <v>350</v>
      </c>
      <c r="G17" s="36">
        <v>202401</v>
      </c>
      <c r="H17" s="36">
        <v>202412</v>
      </c>
    </row>
    <row r="18" spans="2:8" x14ac:dyDescent="0.25">
      <c r="F18" s="35" t="s">
        <v>351</v>
      </c>
      <c r="G18" s="36">
        <v>202501</v>
      </c>
      <c r="H18" s="36">
        <v>202512</v>
      </c>
    </row>
    <row r="22" spans="2:8" ht="19.5" x14ac:dyDescent="0.25">
      <c r="B22" s="209" t="s">
        <v>1104</v>
      </c>
    </row>
    <row r="23" spans="2:8" x14ac:dyDescent="0.25">
      <c r="B23" t="s">
        <v>1105</v>
      </c>
    </row>
  </sheetData>
  <mergeCells count="1">
    <mergeCell ref="E9:G9"/>
  </mergeCells>
  <dataValidations count="1">
    <dataValidation type="list" allowBlank="1" showInputMessage="1" showErrorMessage="1" sqref="G14" xr:uid="{B5DD43F8-B7AD-43D1-A39F-0EFA72D8FB7D}">
      <formula1>$W$1:$W$2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72E5-3535-437D-8F30-65F9DB511F02}">
  <sheetPr>
    <tabColor theme="6"/>
  </sheetPr>
  <dimension ref="C1:Z57"/>
  <sheetViews>
    <sheetView showGridLines="0" zoomScaleNormal="100" workbookViewId="0">
      <selection activeCell="M24" sqref="M24:N24"/>
    </sheetView>
  </sheetViews>
  <sheetFormatPr defaultColWidth="11.42578125" defaultRowHeight="15" outlineLevelRow="1" outlineLevelCol="1" x14ac:dyDescent="0.25"/>
  <cols>
    <col min="3" max="6" width="10.85546875" hidden="1" customWidth="1" outlineLevel="1"/>
    <col min="7" max="8" width="26.5703125" hidden="1" customWidth="1" outlineLevel="1"/>
    <col min="9" max="9" width="10.85546875" hidden="1" customWidth="1" outlineLevel="1"/>
    <col min="10" max="10" width="10.85546875" collapsed="1"/>
    <col min="12" max="12" width="33.85546875" customWidth="1"/>
    <col min="13" max="13" width="44.85546875" bestFit="1" customWidth="1"/>
    <col min="14" max="14" width="23.42578125" bestFit="1" customWidth="1"/>
    <col min="15" max="15" width="20.7109375" bestFit="1" customWidth="1"/>
    <col min="16" max="16" width="15.85546875" bestFit="1" customWidth="1"/>
    <col min="18" max="18" width="13.85546875" customWidth="1"/>
    <col min="19" max="20" width="20.140625" customWidth="1"/>
    <col min="21" max="21" width="21" customWidth="1"/>
    <col min="22" max="22" width="43.42578125" customWidth="1"/>
    <col min="25" max="26" width="20.140625" customWidth="1"/>
  </cols>
  <sheetData>
    <row r="1" spans="13:26" outlineLevel="1" x14ac:dyDescent="0.25"/>
    <row r="2" spans="13:26" outlineLevel="1" x14ac:dyDescent="0.25"/>
    <row r="3" spans="13:26" ht="15.75" outlineLevel="1" thickBot="1" x14ac:dyDescent="0.3">
      <c r="P3" s="34"/>
      <c r="R3" s="34"/>
      <c r="T3" s="34"/>
      <c r="Y3" s="34"/>
      <c r="Z3" s="34"/>
    </row>
    <row r="4" spans="13:26" outlineLevel="1" x14ac:dyDescent="0.25">
      <c r="M4" s="167" t="s">
        <v>176</v>
      </c>
      <c r="N4" s="197" t="str">
        <f>Paramétrage!$G$10</f>
        <v>DEMO_V11R1_OK</v>
      </c>
    </row>
    <row r="5" spans="13:26" outlineLevel="1" x14ac:dyDescent="0.25">
      <c r="M5" s="168" t="s">
        <v>173</v>
      </c>
      <c r="N5" s="165" t="str">
        <f>Paramétrage!$G$11</f>
        <v>S1_MONO11</v>
      </c>
    </row>
    <row r="6" spans="13:26" outlineLevel="1" x14ac:dyDescent="0.25">
      <c r="M6" s="168" t="s">
        <v>174</v>
      </c>
      <c r="N6" s="165" t="str">
        <f>Paramétrage!$G$12</f>
        <v>*</v>
      </c>
      <c r="O6" s="129" t="str">
        <f>Paramétrage!$H$12</f>
        <v>Par Société</v>
      </c>
    </row>
    <row r="7" spans="13:26" outlineLevel="1" x14ac:dyDescent="0.25">
      <c r="M7" s="168" t="s">
        <v>175</v>
      </c>
      <c r="N7" s="164" t="str">
        <f>Paramétrage!$G$13</f>
        <v>NAT</v>
      </c>
    </row>
    <row r="8" spans="13:26" outlineLevel="1" x14ac:dyDescent="0.25">
      <c r="M8" s="168" t="s">
        <v>349</v>
      </c>
      <c r="N8" s="164" t="str">
        <f>Paramétrage!$G$14</f>
        <v>OUI</v>
      </c>
      <c r="O8" s="129" t="str">
        <f>Paramétrage!$H$14</f>
        <v>Réel,Simulation</v>
      </c>
    </row>
    <row r="9" spans="13:26" ht="15.75" outlineLevel="1" thickBot="1" x14ac:dyDescent="0.3">
      <c r="M9" s="170" t="s">
        <v>178</v>
      </c>
      <c r="N9" s="166" t="s">
        <v>179</v>
      </c>
    </row>
    <row r="10" spans="13:26" outlineLevel="1" x14ac:dyDescent="0.25">
      <c r="M10" s="35"/>
    </row>
    <row r="11" spans="13:26" outlineLevel="1" x14ac:dyDescent="0.25">
      <c r="M11" s="36"/>
      <c r="N11" s="198" t="s">
        <v>171</v>
      </c>
      <c r="O11" s="198" t="s">
        <v>172</v>
      </c>
    </row>
    <row r="12" spans="13:26" outlineLevel="1" x14ac:dyDescent="0.25">
      <c r="M12" s="35" t="s">
        <v>350</v>
      </c>
      <c r="N12" s="36">
        <f>Paramétrage!$G$17</f>
        <v>202401</v>
      </c>
      <c r="O12" s="36">
        <f>Paramétrage!$H$17</f>
        <v>202412</v>
      </c>
    </row>
    <row r="13" spans="13:26" outlineLevel="1" x14ac:dyDescent="0.25">
      <c r="M13" s="35" t="s">
        <v>351</v>
      </c>
      <c r="N13" s="36">
        <f>Paramétrage!$G$18</f>
        <v>202501</v>
      </c>
      <c r="O13" s="36">
        <f>Paramétrage!$H$18</f>
        <v>202512</v>
      </c>
    </row>
    <row r="14" spans="13:26" outlineLevel="1" x14ac:dyDescent="0.25">
      <c r="N14" s="36"/>
      <c r="O14" s="36"/>
      <c r="P14" s="36"/>
    </row>
    <row r="15" spans="13:26" outlineLevel="1" x14ac:dyDescent="0.25">
      <c r="M15" s="36"/>
      <c r="N15" s="36"/>
      <c r="O15" s="36"/>
      <c r="P15" s="36"/>
    </row>
    <row r="16" spans="13:26" x14ac:dyDescent="0.25">
      <c r="M16" s="35"/>
    </row>
    <row r="17" spans="3:26" ht="14.1" customHeight="1" thickBot="1" x14ac:dyDescent="0.3"/>
    <row r="18" spans="3:26" x14ac:dyDescent="0.25">
      <c r="K18" s="275" t="s">
        <v>253</v>
      </c>
      <c r="L18" s="276"/>
      <c r="M18" s="276"/>
      <c r="N18" s="277"/>
      <c r="O18" s="213" t="s">
        <v>107</v>
      </c>
      <c r="P18" s="214"/>
      <c r="Q18" s="219" t="s">
        <v>106</v>
      </c>
      <c r="R18" s="214"/>
      <c r="S18" s="222" t="s">
        <v>105</v>
      </c>
      <c r="T18" s="260" t="s">
        <v>104</v>
      </c>
      <c r="U18" s="262" t="s">
        <v>254</v>
      </c>
      <c r="V18" s="263"/>
      <c r="W18" s="263"/>
      <c r="X18" s="264"/>
      <c r="Y18" s="222" t="s">
        <v>105</v>
      </c>
      <c r="Z18" s="260" t="s">
        <v>104</v>
      </c>
    </row>
    <row r="19" spans="3:26" x14ac:dyDescent="0.25">
      <c r="K19" s="278"/>
      <c r="L19" s="279"/>
      <c r="M19" s="279"/>
      <c r="N19" s="280"/>
      <c r="O19" s="215"/>
      <c r="P19" s="216"/>
      <c r="Q19" s="220"/>
      <c r="R19" s="216"/>
      <c r="S19" s="223"/>
      <c r="T19" s="261"/>
      <c r="U19" s="265"/>
      <c r="V19" s="266"/>
      <c r="W19" s="266"/>
      <c r="X19" s="267"/>
      <c r="Y19" s="223"/>
      <c r="Z19" s="261"/>
    </row>
    <row r="20" spans="3:26" ht="15.75" thickBot="1" x14ac:dyDescent="0.3">
      <c r="K20" s="281"/>
      <c r="L20" s="282"/>
      <c r="M20" s="282"/>
      <c r="N20" s="283"/>
      <c r="O20" s="217"/>
      <c r="P20" s="218"/>
      <c r="Q20" s="221"/>
      <c r="R20" s="218"/>
      <c r="S20" s="16" t="s">
        <v>103</v>
      </c>
      <c r="T20" s="17" t="s">
        <v>102</v>
      </c>
      <c r="U20" s="268"/>
      <c r="V20" s="269"/>
      <c r="W20" s="269"/>
      <c r="X20" s="270"/>
      <c r="Y20" s="16" t="s">
        <v>103</v>
      </c>
      <c r="Z20" s="17" t="s">
        <v>102</v>
      </c>
    </row>
    <row r="21" spans="3:26" ht="15" customHeight="1" thickBot="1" x14ac:dyDescent="0.3">
      <c r="C21" s="34" t="str">
        <f t="shared" ref="C21:C38" si="0">"BIA2025."&amp;O21</f>
        <v>BIA2025.AA</v>
      </c>
      <c r="D21" s="34">
        <v>1</v>
      </c>
      <c r="E21" s="34"/>
      <c r="G21" s="34" t="str">
        <f>C21</f>
        <v>BIA2025.AA</v>
      </c>
      <c r="H21" s="34" t="str">
        <f t="shared" ref="H21:H32" si="1">"BIP2025."&amp;X21</f>
        <v>BIP2025.DA</v>
      </c>
      <c r="I21" s="34">
        <v>-1</v>
      </c>
      <c r="J21" s="34"/>
      <c r="K21" s="271"/>
      <c r="L21" s="272"/>
      <c r="M21" s="99" t="s">
        <v>239</v>
      </c>
      <c r="N21" s="10" t="s">
        <v>101</v>
      </c>
      <c r="O21" s="7" t="s">
        <v>100</v>
      </c>
      <c r="P21" s="42">
        <f>_xll.Assistant.XL.RIK_AC("INF06__;INF13@E=1,S=14,G=0,T=0,P=0,C=*{0}:@R=A,S=16,V={1}:R=B,S=1,V={2}:R=C,S=21,V={3}:R=D,S=18,V={4}:R=E,S=22,V={5}:R=F,S=19,V={6}:R=G,S=3,V={7}:R=H,S=23,V={8}:R=I,S=24,V={9}:R=J,S=4,V={10}:",$D21,$N$4,$N$5,$O$6,$N$7,$O$8,$N$6,$N$9,$N$13,$O$13,$C21)</f>
        <v>-2000</v>
      </c>
      <c r="Q21" s="9" t="s">
        <v>99</v>
      </c>
      <c r="R21" s="54">
        <v>0</v>
      </c>
      <c r="S21" s="55">
        <f>P21</f>
        <v>-2000</v>
      </c>
      <c r="T21" s="56">
        <f>_xll.Assistant.XL.RIK_AC("INF06__;INF13@E=1,S=14,G=0,T=0,P=0,C=*{0}:@R=A,S=16,V={1}:R=B,S=1,V={2}:R=C,S=21,V={3}:R=D,S=18,V={4}:R=E,S=22,V={5}:R=F,S=19,V={6}:R=G,S=3,V={7}:R=H,S=23,V={8}:R=I,S=24,V={9}:R=J,S=4,V={10}:",$D21,$N$4,$N$5,$O$6,$N$7,$O$8,$N$6,$N$9,$N$12,$O$12,$G21)</f>
        <v>0</v>
      </c>
      <c r="U21" s="284" t="s">
        <v>115</v>
      </c>
      <c r="V21" s="26" t="s">
        <v>114</v>
      </c>
      <c r="W21" s="28"/>
      <c r="X21" s="19" t="s">
        <v>116</v>
      </c>
      <c r="Y21" s="60">
        <f>_xll.Assistant.XL.RIK_AC("INF06__;INF13@E=1,S=14,G=0,T=0,P=0,C=*{0}:@R=A,S=16,V={1}:R=B,S=1,V={2}:R=C,S=21,V={3}:R=D,S=18,V={4}:R=E,S=22,V={5}:R=F,S=19,V={6}:R=G,S=3,V={7}:R=H,S=23,V={8}:R=I,S=24,V={9}:R=J,S=4,V={10}:",$I21,$N$4,$N$5,$O$6,$N$7,$O$8,$N$6,$N$9,$N$13,$O$13,$H21)</f>
        <v>-1000</v>
      </c>
      <c r="Z21" s="60">
        <f>_xll.Assistant.XL.RIK_AC("INF06__;INF13@E=1,S=14,G=0,T=0,P=0,C=*{0}:@R=A,S=16,V={1}:R=B,S=1,V={2}:R=C,S=21,V={3}:R=D,S=18,V={4}:R=E,S=22,V={5}:R=F,S=19,V={6}:R=G,S=3,V={7}:R=H,S=23,V={8}:R=I,S=24,V={9}:R=J,S=4,V={10}:",$I21,$N$4,$N$5,$O$6,$N$7,$O$8,$N$6,$N$9,$N$12,$O$12,$H21)</f>
        <v>4000</v>
      </c>
    </row>
    <row r="22" spans="3:26" ht="14.45" customHeight="1" thickBot="1" x14ac:dyDescent="0.3">
      <c r="C22" s="34" t="str">
        <f t="shared" si="0"/>
        <v>BIA2025.AB</v>
      </c>
      <c r="D22" s="34">
        <v>1</v>
      </c>
      <c r="E22" s="34" t="str">
        <f t="shared" ref="E22:E38" si="2">"BIA2025."&amp;Q22</f>
        <v>BIA2025.AC</v>
      </c>
      <c r="F22" s="34">
        <v>-1</v>
      </c>
      <c r="G22" s="34" t="str">
        <f t="shared" ref="G22:G50" si="3">C22&amp;","&amp;E22</f>
        <v>BIA2025.AB,BIA2025.AC</v>
      </c>
      <c r="H22" s="34" t="str">
        <f t="shared" si="1"/>
        <v>BIP2025.DB</v>
      </c>
      <c r="I22" s="34">
        <v>-1</v>
      </c>
      <c r="J22" s="34"/>
      <c r="K22" s="273"/>
      <c r="L22" s="274"/>
      <c r="M22" s="100" t="s">
        <v>240</v>
      </c>
      <c r="N22" s="11" t="s">
        <v>98</v>
      </c>
      <c r="O22" s="2" t="s">
        <v>97</v>
      </c>
      <c r="P22" s="43">
        <f>_xll.Assistant.XL.RIK_AC("INF06__;INF13@E=1,S=14,G=0,T=0,P=0,C=*{0}:@R=A,S=16,V={1}:R=B,S=1,V={2}:R=C,S=21,V={3}:R=D,S=18,V={4}:R=E,S=22,V={5}:R=F,S=19,V={6}:R=G,S=3,V={7}:R=H,S=23,V={8}:R=I,S=24,V={9}:R=J,S=4,V={10}:",$D22,$N$4,$N$5,$O$6,$N$7,$O$8,$N$6,$N$9,$N$13,$O$13,$C22)</f>
        <v>2000</v>
      </c>
      <c r="Q22" s="7" t="s">
        <v>96</v>
      </c>
      <c r="R22" s="43">
        <f>_xll.Assistant.XL.RIK_AC("INF06__;INF13@E=1,S=14,G=0,T=0,P=0,C=*{0}:@R=A,S=16,V={1}:R=B,S=1,V={2}:R=C,S=21,V={3}:R=D,S=18,V={4}:R=E,S=22,V={5}:R=F,S=19,V={6}:R=G,S=3,V={7}:R=H,S=23,V={8}:R=I,S=24,V={9}:R=J,S=4,V={10}:",$F22,$N$4,$N$5,$O$6,$N$7,$O$8,$N$6,$N$9,$N$13,$O$13,$E22)</f>
        <v>12000</v>
      </c>
      <c r="S22" s="57">
        <f t="shared" ref="S22:S35" si="4">P22-R22</f>
        <v>-10000</v>
      </c>
      <c r="T22" s="58">
        <f>_xll.Assistant.XL.RIK_AC("INF06__;INF13@E=1,S=14,G=0,T=0,P=0,C=*{0}:@R=A,S=16,V={1}:R=B,S=1,V={2}:R=C,S=21,V={3}:R=D,S=18,V={4}:R=E,S=22,V={5}:R=F,S=19,V={6}:R=G,S=3,V={7}:R=H,S=23,V={8}:R=I,S=24,V={9}:R=J,S=4,V={10}:",$D22,$N$4,$N$5,$O$6,$N$7,$O$8,$N$6,$N$9,$N$12,$O$12,$G22)</f>
        <v>0</v>
      </c>
      <c r="U22" s="285"/>
      <c r="V22" s="20" t="s">
        <v>159</v>
      </c>
      <c r="W22" s="22"/>
      <c r="X22" s="21" t="s">
        <v>117</v>
      </c>
      <c r="Y22" s="94">
        <f>_xll.Assistant.XL.RIK_AC("INF06__;INF13@E=1,S=14,G=0,T=0,P=0,C=*{0}:@R=A,S=16,V={1}:R=B,S=1,V={2}:R=C,S=21,V={3}:R=D,S=18,V={4}:R=E,S=22,V={5}:R=F,S=19,V={6}:R=G,S=3,V={7}:R=H,S=23,V={8}:R=I,S=24,V={9}:R=J,S=4,V={10}:",$I22,$N$4,$N$5,$O$6,$N$7,$O$8,$N$6,$N$9,$N$13,$O$13,$H22)</f>
        <v>-2000</v>
      </c>
      <c r="Z22" s="94">
        <f>_xll.Assistant.XL.RIK_AC("INF06__;INF13@E=1,S=14,G=0,T=0,P=0,C=*{0}:@R=A,S=16,V={1}:R=B,S=1,V={2}:R=C,S=21,V={3}:R=D,S=18,V={4}:R=E,S=22,V={5}:R=F,S=19,V={6}:R=G,S=3,V={7}:R=H,S=23,V={8}:R=I,S=24,V={9}:R=J,S=4,V={10}:",$I22,$N$4,$N$5,$O$6,$N$7,$O$8,$N$6,$N$9,$N$12,$O$12,$H22)</f>
        <v>0</v>
      </c>
    </row>
    <row r="23" spans="3:26" x14ac:dyDescent="0.25">
      <c r="C23" s="34" t="str">
        <f t="shared" si="0"/>
        <v>BIA2025.AD</v>
      </c>
      <c r="D23" s="34">
        <v>1</v>
      </c>
      <c r="E23" s="34" t="str">
        <f t="shared" si="2"/>
        <v>BIA2025.AE</v>
      </c>
      <c r="F23" s="34">
        <v>-1</v>
      </c>
      <c r="G23" s="34" t="str">
        <f t="shared" si="3"/>
        <v>BIA2025.AD,BIA2025.AE</v>
      </c>
      <c r="H23" s="34" t="str">
        <f t="shared" si="1"/>
        <v>BIP2025.DC</v>
      </c>
      <c r="I23" s="34">
        <v>-1</v>
      </c>
      <c r="J23" s="34"/>
      <c r="K23" s="287" t="s">
        <v>95</v>
      </c>
      <c r="L23" s="227" t="s">
        <v>94</v>
      </c>
      <c r="M23" s="225" t="s">
        <v>93</v>
      </c>
      <c r="N23" s="225"/>
      <c r="O23" s="7" t="s">
        <v>92</v>
      </c>
      <c r="P23" s="44">
        <f>_xll.Assistant.XL.RIK_AC("INF06__;INF13@E=1,S=14,G=0,T=0,P=0,C=*{0}:@R=A,S=16,V={1}:R=B,S=1,V={2}:R=C,S=21,V={3}:R=D,S=18,V={4}:R=E,S=22,V={5}:R=F,S=19,V={6}:R=G,S=3,V={7}:R=H,S=23,V={8}:R=I,S=24,V={9}:R=J,S=4,V={10}:",$D23,$N$4,$N$5,$O$6,$N$7,$O$8,$N$6,$N$9,$N$13,$O$13,$C23)</f>
        <v>-1000</v>
      </c>
      <c r="Q23" s="7" t="s">
        <v>91</v>
      </c>
      <c r="R23" s="44">
        <f>_xll.Assistant.XL.RIK_AC("INF06__;INF13@E=1,S=14,G=0,T=0,P=0,C=*{0}:@R=A,S=16,V={1}:R=B,S=1,V={2}:R=C,S=21,V={3}:R=D,S=18,V={4}:R=E,S=22,V={5}:R=F,S=19,V={6}:R=G,S=3,V={7}:R=H,S=23,V={8}:R=I,S=24,V={9}:R=J,S=4,V={10}:",$F23,$N$4,$N$5,$O$6,$N$7,$O$8,$N$6,$N$9,$N$13,$O$13,$E23)</f>
        <v>2000</v>
      </c>
      <c r="S23" s="59">
        <f t="shared" si="4"/>
        <v>-3000</v>
      </c>
      <c r="T23" s="60">
        <f>_xll.Assistant.XL.RIK_AC("INF06__;INF13@E=1,S=14,G=0,T=0,P=0,C=*{0}:@R=A,S=16,V={1}:R=B,S=1,V={2}:R=C,S=21,V={3}:R=D,S=18,V={4}:R=E,S=22,V={5}:R=F,S=19,V={6}:R=G,S=3,V={7}:R=H,S=23,V={8}:R=I,S=24,V={9}:R=J,S=4,V={10}:",$D23,$N$4,$N$5,$O$6,$N$7,$O$8,$N$6,$N$9,$N$12,$O$12,$G23)</f>
        <v>0</v>
      </c>
      <c r="U23" s="285"/>
      <c r="V23" s="18" t="s">
        <v>118</v>
      </c>
      <c r="W23" s="22"/>
      <c r="X23" s="21" t="s">
        <v>120</v>
      </c>
      <c r="Y23" s="62">
        <f>_xll.Assistant.XL.RIK_AC("INF06__;INF13@E=1,S=14,G=0,T=0,P=0,C=*{0}:@R=A,S=16,V={1}:R=B,S=1,V={2}:R=C,S=21,V={3}:R=D,S=18,V={4}:R=E,S=22,V={5}:R=F,S=19,V={6}:R=G,S=3,V={7}:R=H,S=23,V={8}:R=I,S=24,V={9}:R=J,S=4,V={10}:",$I23,$N$4,$N$5,$O$6,$N$7,$O$8,$N$6,$N$9,$N$13,$O$13,$H23)</f>
        <v>2000</v>
      </c>
      <c r="Z23" s="62">
        <f>_xll.Assistant.XL.RIK_AC("INF06__;INF13@E=1,S=14,G=0,T=0,P=0,C=*{0}:@R=A,S=16,V={1}:R=B,S=1,V={2}:R=C,S=21,V={3}:R=D,S=18,V={4}:R=E,S=22,V={5}:R=F,S=19,V={6}:R=G,S=3,V={7}:R=H,S=23,V={8}:R=I,S=24,V={9}:R=J,S=4,V={10}:",$I23,$N$4,$N$5,$O$6,$N$7,$O$8,$N$6,$N$9,$N$12,$O$12,$H23)</f>
        <v>0</v>
      </c>
    </row>
    <row r="24" spans="3:26" x14ac:dyDescent="0.25">
      <c r="C24" s="34" t="str">
        <f t="shared" si="0"/>
        <v>BIA2025.AF</v>
      </c>
      <c r="D24" s="34">
        <v>1</v>
      </c>
      <c r="E24" s="34" t="str">
        <f t="shared" si="2"/>
        <v>BIA2025.AG</v>
      </c>
      <c r="F24" s="34">
        <v>-1</v>
      </c>
      <c r="G24" s="34" t="str">
        <f t="shared" si="3"/>
        <v>BIA2025.AF,BIA2025.AG</v>
      </c>
      <c r="H24" s="34" t="str">
        <f t="shared" si="1"/>
        <v>BIP2025.EK</v>
      </c>
      <c r="I24" s="34">
        <v>-1</v>
      </c>
      <c r="J24" s="34"/>
      <c r="K24" s="288"/>
      <c r="L24" s="228"/>
      <c r="M24" s="224" t="s">
        <v>90</v>
      </c>
      <c r="N24" s="224"/>
      <c r="O24" s="2" t="s">
        <v>89</v>
      </c>
      <c r="P24" s="45">
        <f>_xll.Assistant.XL.RIK_AC("INF06__;INF13@E=1,S=14,G=0,T=0,P=0,C=*{0}:@R=A,S=16,V={1}:R=B,S=1,V={2}:R=C,S=21,V={3}:R=D,S=18,V={4}:R=E,S=22,V={5}:R=F,S=19,V={6}:R=G,S=3,V={7}:R=H,S=23,V={8}:R=I,S=24,V={9}:R=J,S=4,V={10}:",$D24,$N$4,$N$5,$O$6,$N$7,$O$8,$N$6,$N$9,$N$13,$O$13,$C24)</f>
        <v>-1000</v>
      </c>
      <c r="Q24" s="2" t="s">
        <v>88</v>
      </c>
      <c r="R24" s="45">
        <f>_xll.Assistant.XL.RIK_AC("INF06__;INF13@E=1,S=14,G=0,T=0,P=0,C=*{0}:@R=A,S=16,V={1}:R=B,S=1,V={2}:R=C,S=21,V={3}:R=D,S=18,V={4}:R=E,S=22,V={5}:R=F,S=19,V={6}:R=G,S=3,V={7}:R=H,S=23,V={8}:R=I,S=24,V={9}:R=J,S=4,V={10}:",$F24,$N$4,$N$5,$O$6,$N$7,$O$8,$N$6,$N$9,$N$13,$O$13,$E24)</f>
        <v>3000</v>
      </c>
      <c r="S24" s="61">
        <f t="shared" si="4"/>
        <v>-4000</v>
      </c>
      <c r="T24" s="62">
        <f>_xll.Assistant.XL.RIK_AC("INF06__;INF13@E=1,S=14,G=0,T=0,P=0,C=*{0}:@R=A,S=16,V={1}:R=B,S=1,V={2}:R=C,S=21,V={3}:R=D,S=18,V={4}:R=E,S=22,V={5}:R=F,S=19,V={6}:R=G,S=3,V={7}:R=H,S=23,V={8}:R=I,S=24,V={9}:R=J,S=4,V={10}:",$D24,$N$4,$N$5,$O$6,$N$7,$O$8,$N$6,$N$9,$N$12,$O$12,$G24)</f>
        <v>0</v>
      </c>
      <c r="U24" s="285"/>
      <c r="V24" s="18" t="s">
        <v>237</v>
      </c>
      <c r="W24" s="22"/>
      <c r="X24" s="21" t="s">
        <v>119</v>
      </c>
      <c r="Y24" s="62">
        <f>_xll.Assistant.XL.RIK_AC("INF06__;INF13@E=1,S=14,G=0,T=0,P=0,C=*{0}:@R=A,S=16,V={1}:R=B,S=1,V={2}:R=C,S=21,V={3}:R=D,S=18,V={4}:R=E,S=22,V={5}:R=F,S=19,V={6}:R=G,S=3,V={7}:R=H,S=23,V={8}:R=I,S=24,V={9}:R=J,S=4,V={10}:",$I24,$N$4,$N$5,$O$6,$N$7,$O$8,$N$6,$N$9,$N$13,$O$13,$H24)</f>
        <v>2000</v>
      </c>
      <c r="Z24" s="62">
        <f>_xll.Assistant.XL.RIK_AC("INF06__;INF13@E=1,S=14,G=0,T=0,P=0,C=*{0}:@R=A,S=16,V={1}:R=B,S=1,V={2}:R=C,S=21,V={3}:R=D,S=18,V={4}:R=E,S=22,V={5}:R=F,S=19,V={6}:R=G,S=3,V={7}:R=H,S=23,V={8}:R=I,S=24,V={9}:R=J,S=4,V={10}:",$I24,$N$4,$N$5,$O$6,$N$7,$O$8,$N$6,$N$9,$N$12,$O$12,$H24)</f>
        <v>0</v>
      </c>
    </row>
    <row r="25" spans="3:26" x14ac:dyDescent="0.25">
      <c r="C25" s="34" t="str">
        <f t="shared" si="0"/>
        <v>BIA2025.AH</v>
      </c>
      <c r="D25" s="34">
        <v>1</v>
      </c>
      <c r="E25" s="34" t="str">
        <f t="shared" si="2"/>
        <v>BIA2025.AI</v>
      </c>
      <c r="F25" s="34">
        <v>-1</v>
      </c>
      <c r="G25" s="34" t="str">
        <f t="shared" si="3"/>
        <v>BIA2025.AH,BIA2025.AI</v>
      </c>
      <c r="H25" s="34" t="str">
        <f t="shared" si="1"/>
        <v>BIP2025.DD</v>
      </c>
      <c r="I25" s="34">
        <v>-1</v>
      </c>
      <c r="J25" s="34"/>
      <c r="K25" s="288"/>
      <c r="L25" s="228"/>
      <c r="M25" s="224" t="s">
        <v>87</v>
      </c>
      <c r="N25" s="224"/>
      <c r="O25" s="2" t="s">
        <v>86</v>
      </c>
      <c r="P25" s="45">
        <f>_xll.Assistant.XL.RIK_AC("INF06__;INF13@E=1,S=14,G=0,T=0,P=0,C=*{0}:@R=A,S=16,V={1}:R=B,S=1,V={2}:R=C,S=21,V={3}:R=D,S=18,V={4}:R=E,S=22,V={5}:R=F,S=19,V={6}:R=G,S=3,V={7}:R=H,S=23,V={8}:R=I,S=24,V={9}:R=J,S=4,V={10}:",$D25,$N$4,$N$5,$O$6,$N$7,$O$8,$N$6,$N$9,$N$13,$O$13,$C25)</f>
        <v>-1000</v>
      </c>
      <c r="Q25" s="2" t="s">
        <v>85</v>
      </c>
      <c r="R25" s="45">
        <f>_xll.Assistant.XL.RIK_AC("INF06__;INF13@E=1,S=14,G=0,T=0,P=0,C=*{0}:@R=A,S=16,V={1}:R=B,S=1,V={2}:R=C,S=21,V={3}:R=D,S=18,V={4}:R=E,S=22,V={5}:R=F,S=19,V={6}:R=G,S=3,V={7}:R=H,S=23,V={8}:R=I,S=24,V={9}:R=J,S=4,V={10}:",$F25,$N$4,$N$5,$O$6,$N$7,$O$8,$N$6,$N$9,$N$13,$O$13,$E25)</f>
        <v>2000</v>
      </c>
      <c r="S25" s="61">
        <f t="shared" si="4"/>
        <v>-3000</v>
      </c>
      <c r="T25" s="62">
        <f>_xll.Assistant.XL.RIK_AC("INF06__;INF13@E=1,S=14,G=0,T=0,P=0,C=*{0}:@R=A,S=16,V={1}:R=B,S=1,V={2}:R=C,S=21,V={3}:R=D,S=18,V={4}:R=E,S=22,V={5}:R=F,S=19,V={6}:R=G,S=3,V={7}:R=H,S=23,V={8}:R=I,S=24,V={9}:R=J,S=4,V={10}:",$D25,$N$4,$N$5,$O$6,$N$7,$O$8,$N$6,$N$9,$N$12,$O$12,$G25)</f>
        <v>0</v>
      </c>
      <c r="U25" s="285"/>
      <c r="V25" s="20" t="s">
        <v>113</v>
      </c>
      <c r="W25" s="22"/>
      <c r="X25" s="21" t="s">
        <v>121</v>
      </c>
      <c r="Y25" s="62">
        <f>_xll.Assistant.XL.RIK_AC("INF06__;INF13@E=1,S=14,G=0,T=0,P=0,C=*{0}:@R=A,S=16,V={1}:R=B,S=1,V={2}:R=C,S=21,V={3}:R=D,S=18,V={4}:R=E,S=22,V={5}:R=F,S=19,V={6}:R=G,S=3,V={7}:R=H,S=23,V={8}:R=I,S=24,V={9}:R=J,S=4,V={10}:",$I25,$N$4,$N$5,$O$6,$N$7,$O$8,$N$6,$N$9,$N$13,$O$13,$H25)</f>
        <v>1000</v>
      </c>
      <c r="Z25" s="62">
        <f>_xll.Assistant.XL.RIK_AC("INF06__;INF13@E=1,S=14,G=0,T=0,P=0,C=*{0}:@R=A,S=16,V={1}:R=B,S=1,V={2}:R=C,S=21,V={3}:R=D,S=18,V={4}:R=E,S=22,V={5}:R=F,S=19,V={6}:R=G,S=3,V={7}:R=H,S=23,V={8}:R=I,S=24,V={9}:R=J,S=4,V={10}:",$I25,$N$4,$N$5,$O$6,$N$7,$O$8,$N$6,$N$9,$N$12,$O$12,$H25)</f>
        <v>2000</v>
      </c>
    </row>
    <row r="26" spans="3:26" x14ac:dyDescent="0.25">
      <c r="C26" s="34" t="str">
        <f t="shared" si="0"/>
        <v>BIA2025.AJ</v>
      </c>
      <c r="D26" s="34">
        <v>1</v>
      </c>
      <c r="E26" s="34" t="str">
        <f t="shared" si="2"/>
        <v>BIA2025.AK</v>
      </c>
      <c r="F26" s="34">
        <v>-1</v>
      </c>
      <c r="G26" s="34" t="str">
        <f t="shared" si="3"/>
        <v>BIA2025.AJ,BIA2025.AK</v>
      </c>
      <c r="H26" s="34" t="str">
        <f t="shared" si="1"/>
        <v>BIP2025.DE</v>
      </c>
      <c r="I26" s="34">
        <v>-1</v>
      </c>
      <c r="J26" s="34"/>
      <c r="K26" s="288"/>
      <c r="L26" s="228"/>
      <c r="M26" s="224" t="s">
        <v>84</v>
      </c>
      <c r="N26" s="224"/>
      <c r="O26" s="2" t="s">
        <v>83</v>
      </c>
      <c r="P26" s="45">
        <f>_xll.Assistant.XL.RIK_AC("INF06__;INF13@E=1,S=14,G=0,T=0,P=0,C=*{0}:@R=A,S=16,V={1}:R=B,S=1,V={2}:R=C,S=21,V={3}:R=D,S=18,V={4}:R=E,S=22,V={5}:R=F,S=19,V={6}:R=G,S=3,V={7}:R=H,S=23,V={8}:R=I,S=24,V={9}:R=J,S=4,V={10}:",$D26,$N$4,$N$5,$O$6,$N$7,$O$8,$N$6,$N$9,$N$13,$O$13,$C26)</f>
        <v>-3000</v>
      </c>
      <c r="Q26" s="2" t="s">
        <v>82</v>
      </c>
      <c r="R26" s="45">
        <f>_xll.Assistant.XL.RIK_AC("INF06__;INF13@E=1,S=14,G=0,T=0,P=0,C=*{0}:@R=A,S=16,V={1}:R=B,S=1,V={2}:R=C,S=21,V={3}:R=D,S=18,V={4}:R=E,S=22,V={5}:R=F,S=19,V={6}:R=G,S=3,V={7}:R=H,S=23,V={8}:R=I,S=24,V={9}:R=J,S=4,V={10}:",$F26,$N$4,$N$5,$O$6,$N$7,$O$8,$N$6,$N$9,$N$13,$O$13,$E26)</f>
        <v>2000</v>
      </c>
      <c r="S26" s="61">
        <f t="shared" si="4"/>
        <v>-5000</v>
      </c>
      <c r="T26" s="62">
        <f>_xll.Assistant.XL.RIK_AC("INF06__;INF13@E=1,S=14,G=0,T=0,P=0,C=*{0}:@R=A,S=16,V={1}:R=B,S=1,V={2}:R=C,S=21,V={3}:R=D,S=18,V={4}:R=E,S=22,V={5}:R=F,S=19,V={6}:R=G,S=3,V={7}:R=H,S=23,V={8}:R=I,S=24,V={9}:R=J,S=4,V={10}:",$D26,$N$4,$N$5,$O$6,$N$7,$O$8,$N$6,$N$9,$N$12,$O$12,$G26)</f>
        <v>0</v>
      </c>
      <c r="U26" s="285"/>
      <c r="V26" s="20" t="s">
        <v>122</v>
      </c>
      <c r="W26" s="22"/>
      <c r="X26" s="21" t="s">
        <v>123</v>
      </c>
      <c r="Y26" s="62">
        <f>_xll.Assistant.XL.RIK_AC("INF06__;INF13@E=1,S=14,G=0,T=0,P=0,C=*{0}:@R=A,S=16,V={1}:R=B,S=1,V={2}:R=C,S=21,V={3}:R=D,S=18,V={4}:R=E,S=22,V={5}:R=F,S=19,V={6}:R=G,S=3,V={7}:R=H,S=23,V={8}:R=I,S=24,V={9}:R=J,S=4,V={10}:",$I26,$N$4,$N$5,$O$6,$N$7,$O$8,$N$6,$N$9,$N$13,$O$13,$H26)</f>
        <v>4000</v>
      </c>
      <c r="Z26" s="62">
        <f>_xll.Assistant.XL.RIK_AC("INF06__;INF13@E=1,S=14,G=0,T=0,P=0,C=*{0}:@R=A,S=16,V={1}:R=B,S=1,V={2}:R=C,S=21,V={3}:R=D,S=18,V={4}:R=E,S=22,V={5}:R=F,S=19,V={6}:R=G,S=3,V={7}:R=H,S=23,V={8}:R=I,S=24,V={9}:R=J,S=4,V={10}:",$I26,$N$4,$N$5,$O$6,$N$7,$O$8,$N$6,$N$9,$N$12,$O$12,$H26)</f>
        <v>0</v>
      </c>
    </row>
    <row r="27" spans="3:26" ht="15.75" thickBot="1" x14ac:dyDescent="0.3">
      <c r="C27" s="34" t="str">
        <f t="shared" si="0"/>
        <v>BIA2025.AL</v>
      </c>
      <c r="D27" s="34">
        <v>1</v>
      </c>
      <c r="E27" s="34" t="str">
        <f t="shared" si="2"/>
        <v>BIA2025.AM</v>
      </c>
      <c r="F27" s="34">
        <v>-1</v>
      </c>
      <c r="G27" s="34" t="str">
        <f t="shared" si="3"/>
        <v>BIA2025.AL,BIA2025.AM</v>
      </c>
      <c r="H27" s="34" t="str">
        <f t="shared" si="1"/>
        <v>BIP2025.DF</v>
      </c>
      <c r="I27" s="34">
        <v>-1</v>
      </c>
      <c r="J27" s="34"/>
      <c r="K27" s="288"/>
      <c r="L27" s="229"/>
      <c r="M27" s="226" t="s">
        <v>81</v>
      </c>
      <c r="N27" s="226"/>
      <c r="O27" s="1" t="s">
        <v>80</v>
      </c>
      <c r="P27" s="46">
        <f>_xll.Assistant.XL.RIK_AC("INF06__;INF13@E=1,S=14,G=0,T=0,P=0,C=*{0}:@R=A,S=16,V={1}:R=B,S=1,V={2}:R=C,S=21,V={3}:R=D,S=18,V={4}:R=E,S=22,V={5}:R=F,S=19,V={6}:R=G,S=3,V={7}:R=H,S=23,V={8}:R=I,S=24,V={9}:R=J,S=4,V={10}:",$D27,$N$4,$N$5,$O$6,$N$7,$O$8,$N$6,$N$9,$N$13,$O$13,$C27)</f>
        <v>-2000</v>
      </c>
      <c r="Q27" s="1" t="s">
        <v>79</v>
      </c>
      <c r="R27" s="46">
        <f>_xll.Assistant.XL.RIK_AC("INF06__;INF13@E=1,S=14,G=0,T=0,P=0,C=*{0}:@R=A,S=16,V={1}:R=B,S=1,V={2}:R=C,S=21,V={3}:R=D,S=18,V={4}:R=E,S=22,V={5}:R=F,S=19,V={6}:R=G,S=3,V={7}:R=H,S=23,V={8}:R=I,S=24,V={9}:R=J,S=4,V={10}:",$F27,$N$4,$N$5,$O$6,$N$7,$O$8,$N$6,$N$9,$N$13,$O$13,$E27)</f>
        <v>0</v>
      </c>
      <c r="S27" s="63">
        <f t="shared" si="4"/>
        <v>-2000</v>
      </c>
      <c r="T27" s="64">
        <f>_xll.Assistant.XL.RIK_AC("INF06__;INF13@E=1,S=14,G=0,T=0,P=0,C=*{0}:@R=A,S=16,V={1}:R=B,S=1,V={2}:R=C,S=21,V={3}:R=D,S=18,V={4}:R=E,S=22,V={5}:R=F,S=19,V={6}:R=G,S=3,V={7}:R=H,S=23,V={8}:R=I,S=24,V={9}:R=J,S=4,V={10}:",$D27,$N$4,$N$5,$O$6,$N$7,$O$8,$N$6,$N$9,$N$12,$O$12,$G27)</f>
        <v>0</v>
      </c>
      <c r="U27" s="285"/>
      <c r="V27" s="20" t="s">
        <v>124</v>
      </c>
      <c r="W27" s="105"/>
      <c r="X27" s="21" t="s">
        <v>125</v>
      </c>
      <c r="Y27" s="62">
        <f>_xll.Assistant.XL.RIK_AC("INF06__;INF13@E=1,S=14,G=0,T=0,P=0,C=*{0}:@R=A,S=16,V={1}:R=B,S=1,V={2}:R=C,S=21,V={3}:R=D,S=18,V={4}:R=E,S=22,V={5}:R=F,S=19,V={6}:R=G,S=3,V={7}:R=H,S=23,V={8}:R=I,S=24,V={9}:R=J,S=4,V={10}:",$I27,$N$4,$N$5,$O$6,$N$7,$O$8,$N$6,$N$9,$N$13,$O$13,$H27)</f>
        <v>6000</v>
      </c>
      <c r="Z27" s="62">
        <f>_xll.Assistant.XL.RIK_AC("INF06__;INF13@E=1,S=14,G=0,T=0,P=0,C=*{0}:@R=A,S=16,V={1}:R=B,S=1,V={2}:R=C,S=21,V={3}:R=D,S=18,V={4}:R=E,S=22,V={5}:R=F,S=19,V={6}:R=G,S=3,V={7}:R=H,S=23,V={8}:R=I,S=24,V={9}:R=J,S=4,V={10}:",$I27,$N$4,$N$5,$O$6,$N$7,$O$8,$N$6,$N$9,$N$12,$O$12,$H27)</f>
        <v>0</v>
      </c>
    </row>
    <row r="28" spans="3:26" x14ac:dyDescent="0.25">
      <c r="C28" s="34" t="str">
        <f t="shared" si="0"/>
        <v>BIA2025.AN</v>
      </c>
      <c r="D28" s="34">
        <v>1</v>
      </c>
      <c r="E28" s="34" t="str">
        <f t="shared" si="2"/>
        <v>BIA2025.AO</v>
      </c>
      <c r="F28" s="34">
        <v>-1</v>
      </c>
      <c r="G28" s="34" t="str">
        <f t="shared" si="3"/>
        <v>BIA2025.AN,BIA2025.AO</v>
      </c>
      <c r="H28" s="34" t="str">
        <f t="shared" si="1"/>
        <v>BIP2025.DG</v>
      </c>
      <c r="I28" s="34">
        <v>-1</v>
      </c>
      <c r="J28" s="34"/>
      <c r="K28" s="288"/>
      <c r="L28" s="227" t="s">
        <v>78</v>
      </c>
      <c r="M28" s="225" t="s">
        <v>77</v>
      </c>
      <c r="N28" s="225"/>
      <c r="O28" s="7" t="s">
        <v>76</v>
      </c>
      <c r="P28" s="44">
        <f>_xll.Assistant.XL.RIK_AC("INF06__;INF13@E=1,S=14,G=0,T=0,P=0,C=*{0}:@R=A,S=16,V={1}:R=B,S=1,V={2}:R=C,S=21,V={3}:R=D,S=18,V={4}:R=E,S=22,V={5}:R=F,S=19,V={6}:R=G,S=3,V={7}:R=H,S=23,V={8}:R=I,S=24,V={9}:R=J,S=4,V={10}:",$D28,$N$4,$N$5,$O$6,$N$7,$O$8,$N$6,$N$9,$N$13,$O$13,$C28)</f>
        <v>-11000</v>
      </c>
      <c r="Q28" s="7" t="s">
        <v>75</v>
      </c>
      <c r="R28" s="44">
        <f>_xll.Assistant.XL.RIK_AC("INF06__;INF13@E=1,S=14,G=0,T=0,P=0,C=*{0}:@R=A,S=16,V={1}:R=B,S=1,V={2}:R=C,S=21,V={3}:R=D,S=18,V={4}:R=E,S=22,V={5}:R=F,S=19,V={6}:R=G,S=3,V={7}:R=H,S=23,V={8}:R=I,S=24,V={9}:R=J,S=4,V={10}:",$F28,$N$4,$N$5,$O$6,$N$7,$O$8,$N$6,$N$9,$N$13,$O$13,$E28)</f>
        <v>3999</v>
      </c>
      <c r="S28" s="59">
        <f t="shared" si="4"/>
        <v>-14999</v>
      </c>
      <c r="T28" s="60">
        <f>_xll.Assistant.XL.RIK_AC("INF06__;INF13@E=1,S=14,G=0,T=0,P=0,C=*{0}:@R=A,S=16,V={1}:R=B,S=1,V={2}:R=C,S=21,V={3}:R=D,S=18,V={4}:R=E,S=22,V={5}:R=F,S=19,V={6}:R=G,S=3,V={7}:R=H,S=23,V={8}:R=I,S=24,V={9}:R=J,S=4,V={10}:",$D28,$N$4,$N$5,$O$6,$N$7,$O$8,$N$6,$N$9,$N$12,$O$12,$G28)</f>
        <v>-2000</v>
      </c>
      <c r="U28" s="285"/>
      <c r="V28" s="20" t="s">
        <v>126</v>
      </c>
      <c r="W28" s="105"/>
      <c r="X28" s="21" t="s">
        <v>127</v>
      </c>
      <c r="Y28" s="62">
        <f>_xll.Assistant.XL.RIK_AC("INF06__;INF13@E=1,S=14,G=0,T=0,P=0,C=*{0}:@R=A,S=16,V={1}:R=B,S=1,V={2}:R=C,S=21,V={3}:R=D,S=18,V={4}:R=E,S=22,V={5}:R=F,S=19,V={6}:R=G,S=3,V={7}:R=H,S=23,V={8}:R=I,S=24,V={9}:R=J,S=4,V={10}:",$I28,$N$4,$N$5,$O$6,$N$7,$O$8,$N$6,$N$9,$N$13,$O$13,$H28)</f>
        <v>4000</v>
      </c>
      <c r="Z28" s="62">
        <f>_xll.Assistant.XL.RIK_AC("INF06__;INF13@E=1,S=14,G=0,T=0,P=0,C=*{0}:@R=A,S=16,V={1}:R=B,S=1,V={2}:R=C,S=21,V={3}:R=D,S=18,V={4}:R=E,S=22,V={5}:R=F,S=19,V={6}:R=G,S=3,V={7}:R=H,S=23,V={8}:R=I,S=24,V={9}:R=J,S=4,V={10}:",$I28,$N$4,$N$5,$O$6,$N$7,$O$8,$N$6,$N$9,$N$12,$O$12,$H28)</f>
        <v>0</v>
      </c>
    </row>
    <row r="29" spans="3:26" x14ac:dyDescent="0.25">
      <c r="C29" s="34" t="str">
        <f t="shared" si="0"/>
        <v>BIA2025.AP</v>
      </c>
      <c r="D29" s="34">
        <v>1</v>
      </c>
      <c r="E29" s="34" t="str">
        <f t="shared" si="2"/>
        <v>BIA2025.AQ</v>
      </c>
      <c r="F29" s="34">
        <v>-1</v>
      </c>
      <c r="G29" s="34" t="str">
        <f t="shared" si="3"/>
        <v>BIA2025.AP,BIA2025.AQ</v>
      </c>
      <c r="H29" s="34" t="str">
        <f t="shared" si="1"/>
        <v>BIP2025.DH</v>
      </c>
      <c r="I29" s="34">
        <v>-1</v>
      </c>
      <c r="J29" s="34"/>
      <c r="K29" s="288"/>
      <c r="L29" s="228"/>
      <c r="M29" s="224" t="s">
        <v>74</v>
      </c>
      <c r="N29" s="224"/>
      <c r="O29" s="2" t="s">
        <v>73</v>
      </c>
      <c r="P29" s="47">
        <f>_xll.Assistant.XL.RIK_AC("INF06__;INF13@E=1,S=14,G=0,T=0,P=0,C=*{0}:@R=A,S=16,V={1}:R=B,S=1,V={2}:R=C,S=21,V={3}:R=D,S=18,V={4}:R=E,S=22,V={5}:R=F,S=19,V={6}:R=G,S=3,V={7}:R=H,S=23,V={8}:R=I,S=24,V={9}:R=J,S=4,V={10}:",$D29,$N$4,$N$5,$O$6,$N$7,$O$8,$N$6,$N$9,$N$13,$O$13,$C29)</f>
        <v>-2000</v>
      </c>
      <c r="Q29" s="2" t="s">
        <v>72</v>
      </c>
      <c r="R29" s="45">
        <f>_xll.Assistant.XL.RIK_AC("INF06__;INF13@E=1,S=14,G=0,T=0,P=0,C=*{0}:@R=A,S=16,V={1}:R=B,S=1,V={2}:R=C,S=21,V={3}:R=D,S=18,V={4}:R=E,S=22,V={5}:R=F,S=19,V={6}:R=G,S=3,V={7}:R=H,S=23,V={8}:R=I,S=24,V={9}:R=J,S=4,V={10}:",$F29,$N$4,$N$5,$O$6,$N$7,$O$8,$N$6,$N$9,$N$13,$O$13,$E29)</f>
        <v>32000</v>
      </c>
      <c r="S29" s="61">
        <f t="shared" si="4"/>
        <v>-34000</v>
      </c>
      <c r="T29" s="62">
        <f>_xll.Assistant.XL.RIK_AC("INF06__;INF13@E=1,S=14,G=0,T=0,P=0,C=*{0}:@R=A,S=16,V={1}:R=B,S=1,V={2}:R=C,S=21,V={3}:R=D,S=18,V={4}:R=E,S=22,V={5}:R=F,S=19,V={6}:R=G,S=3,V={7}:R=H,S=23,V={8}:R=I,S=24,V={9}:R=J,S=4,V={10}:",$D29,$N$4,$N$5,$O$6,$N$7,$O$8,$N$6,$N$9,$N$12,$O$12,$G29)</f>
        <v>0</v>
      </c>
      <c r="U29" s="285"/>
      <c r="V29" s="20" t="s">
        <v>112</v>
      </c>
      <c r="W29" s="22"/>
      <c r="X29" s="21" t="s">
        <v>128</v>
      </c>
      <c r="Y29" s="62">
        <f>_xll.Assistant.XL.RIK_AC("INF06__;INF13@E=1,S=14,G=0,T=0,P=0,C=*{0}:@R=A,S=16,V={1}:R=B,S=1,V={2}:R=C,S=21,V={3}:R=D,S=18,V={4}:R=E,S=22,V={5}:R=F,S=19,V={6}:R=G,S=3,V={7}:R=H,S=23,V={8}:R=I,S=24,V={9}:R=J,S=4,V={10}:",$I29,$N$4,$N$5,$O$6,$N$7,$O$8,$N$6,$N$9,$N$13,$O$13,$H29)</f>
        <v>2000</v>
      </c>
      <c r="Z29" s="62">
        <f>_xll.Assistant.XL.RIK_AC("INF06__;INF13@E=1,S=14,G=0,T=0,P=0,C=*{0}:@R=A,S=16,V={1}:R=B,S=1,V={2}:R=C,S=21,V={3}:R=D,S=18,V={4}:R=E,S=22,V={5}:R=F,S=19,V={6}:R=G,S=3,V={7}:R=H,S=23,V={8}:R=I,S=24,V={9}:R=J,S=4,V={10}:",$I29,$N$4,$N$5,$O$6,$N$7,$O$8,$N$6,$N$9,$N$12,$O$12,$H29)</f>
        <v>0</v>
      </c>
    </row>
    <row r="30" spans="3:26" x14ac:dyDescent="0.25">
      <c r="C30" s="34" t="str">
        <f t="shared" si="0"/>
        <v>BIA2025.AR</v>
      </c>
      <c r="D30" s="34">
        <v>1</v>
      </c>
      <c r="E30" s="34" t="str">
        <f t="shared" si="2"/>
        <v>BIA2025.AS</v>
      </c>
      <c r="F30" s="34">
        <v>-1</v>
      </c>
      <c r="G30" s="34" t="str">
        <f t="shared" si="3"/>
        <v>BIA2025.AR,BIA2025.AS</v>
      </c>
      <c r="H30" s="34" t="str">
        <f t="shared" si="1"/>
        <v>BIP2025.DI</v>
      </c>
      <c r="I30" s="34">
        <v>-1</v>
      </c>
      <c r="J30" s="34"/>
      <c r="K30" s="288"/>
      <c r="L30" s="228"/>
      <c r="M30" s="224" t="s">
        <v>71</v>
      </c>
      <c r="N30" s="224"/>
      <c r="O30" s="2" t="s">
        <v>70</v>
      </c>
      <c r="P30" s="47">
        <f>_xll.Assistant.XL.RIK_AC("INF06__;INF13@E=1,S=14,G=0,T=0,P=0,C=*{0}:@R=A,S=16,V={1}:R=B,S=1,V={2}:R=C,S=21,V={3}:R=D,S=18,V={4}:R=E,S=22,V={5}:R=F,S=19,V={6}:R=G,S=3,V={7}:R=H,S=23,V={8}:R=I,S=24,V={9}:R=J,S=4,V={10}:",$D30,$N$4,$N$5,$O$6,$N$7,$O$8,$N$6,$N$9,$N$13,$O$13,$C30)</f>
        <v>-6000</v>
      </c>
      <c r="Q30" s="2" t="s">
        <v>69</v>
      </c>
      <c r="R30" s="45">
        <f>_xll.Assistant.XL.RIK_AC("INF06__;INF13@E=1,S=14,G=0,T=0,P=0,C=*{0}:@R=A,S=16,V={1}:R=B,S=1,V={2}:R=C,S=21,V={3}:R=D,S=18,V={4}:R=E,S=22,V={5}:R=F,S=19,V={6}:R=G,S=3,V={7}:R=H,S=23,V={8}:R=I,S=24,V={9}:R=J,S=4,V={10}:",$F30,$N$4,$N$5,$O$6,$N$7,$O$8,$N$6,$N$9,$N$13,$O$13,$E30)</f>
        <v>20000</v>
      </c>
      <c r="S30" s="61">
        <f t="shared" si="4"/>
        <v>-26000</v>
      </c>
      <c r="T30" s="62">
        <f>_xll.Assistant.XL.RIK_AC("INF06__;INF13@E=1,S=14,G=0,T=0,P=0,C=*{0}:@R=A,S=16,V={1}:R=B,S=1,V={2}:R=C,S=21,V={3}:R=D,S=18,V={4}:R=E,S=22,V={5}:R=F,S=19,V={6}:R=G,S=3,V={7}:R=H,S=23,V={8}:R=I,S=24,V={9}:R=J,S=4,V={10}:",$D30,$N$4,$N$5,$O$6,$N$7,$O$8,$N$6,$N$9,$N$12,$O$12,$G30)</f>
        <v>0</v>
      </c>
      <c r="U30" s="285"/>
      <c r="V30" s="20" t="s">
        <v>129</v>
      </c>
      <c r="W30" s="23"/>
      <c r="X30" s="21" t="s">
        <v>130</v>
      </c>
      <c r="Y30" s="62">
        <f>_xll.Assistant.XL.RIK_AC("INF06__;INF13@E=1,S=14,G=0,T=0,P=0,C=*{0}:@R=A,S=16,V={1}:R=B,S=1,V={2}:R=C,S=21,V={3}:R=D,S=18,V={4}:R=E,S=22,V={5}:R=F,S=19,V={6}:R=G,S=3,V={7}:R=H,S=23,V={8}:R=I,S=24,V={9}:R=J,S=4,V={10}:",$I30,$N$4,$N$5,$O$6,$N$7,$O$8,$N$6,$N$9,$N$13,$O$13,$H30)</f>
        <v>55000</v>
      </c>
      <c r="Z30" s="62">
        <f>_xll.Assistant.XL.RIK_AC("INF06__;INF13@E=1,S=14,G=0,T=0,P=0,C=*{0}:@R=A,S=16,V={1}:R=B,S=1,V={2}:R=C,S=21,V={3}:R=D,S=18,V={4}:R=E,S=22,V={5}:R=F,S=19,V={6}:R=G,S=3,V={7}:R=H,S=23,V={8}:R=I,S=24,V={9}:R=J,S=4,V={10}:",$I30,$N$4,$N$5,$O$6,$N$7,$O$8,$N$6,$N$9,$N$12,$O$12,$H30)</f>
        <v>0</v>
      </c>
    </row>
    <row r="31" spans="3:26" x14ac:dyDescent="0.25">
      <c r="C31" s="34" t="str">
        <f t="shared" si="0"/>
        <v>BIA2025.AT</v>
      </c>
      <c r="D31" s="34">
        <v>1</v>
      </c>
      <c r="E31" s="34" t="str">
        <f t="shared" si="2"/>
        <v>BIA2025.AU</v>
      </c>
      <c r="F31" s="34">
        <v>-1</v>
      </c>
      <c r="G31" s="34" t="str">
        <f t="shared" si="3"/>
        <v>BIA2025.AT,BIA2025.AU</v>
      </c>
      <c r="H31" s="34" t="str">
        <f t="shared" si="1"/>
        <v>BIP2025.DJ</v>
      </c>
      <c r="I31" s="34">
        <v>-1</v>
      </c>
      <c r="J31" s="34"/>
      <c r="K31" s="288"/>
      <c r="L31" s="228"/>
      <c r="M31" s="224" t="s">
        <v>68</v>
      </c>
      <c r="N31" s="224"/>
      <c r="O31" s="2" t="s">
        <v>67</v>
      </c>
      <c r="P31" s="47">
        <f>_xll.Assistant.XL.RIK_AC("INF06__;INF13@E=1,S=14,G=0,T=0,P=0,C=*{0}:@R=A,S=16,V={1}:R=B,S=1,V={2}:R=C,S=21,V={3}:R=D,S=18,V={4}:R=E,S=22,V={5}:R=F,S=19,V={6}:R=G,S=3,V={7}:R=H,S=23,V={8}:R=I,S=24,V={9}:R=J,S=4,V={10}:",$D31,$N$4,$N$5,$O$6,$N$7,$O$8,$N$6,$N$9,$N$13,$O$13,$C31)</f>
        <v>-10000</v>
      </c>
      <c r="Q31" s="2" t="s">
        <v>66</v>
      </c>
      <c r="R31" s="45">
        <f>_xll.Assistant.XL.RIK_AC("INF06__;INF13@E=1,S=14,G=0,T=0,P=0,C=*{0}:@R=A,S=16,V={1}:R=B,S=1,V={2}:R=C,S=21,V={3}:R=D,S=18,V={4}:R=E,S=22,V={5}:R=F,S=19,V={6}:R=G,S=3,V={7}:R=H,S=23,V={8}:R=I,S=24,V={9}:R=J,S=4,V={10}:",$F31,$N$4,$N$5,$O$6,$N$7,$O$8,$N$6,$N$9,$N$13,$O$13,$E31)</f>
        <v>16001</v>
      </c>
      <c r="S31" s="61">
        <f t="shared" si="4"/>
        <v>-26001</v>
      </c>
      <c r="T31" s="62">
        <f>_xll.Assistant.XL.RIK_AC("INF06__;INF13@E=1,S=14,G=0,T=0,P=0,C=*{0}:@R=A,S=16,V={1}:R=B,S=1,V={2}:R=C,S=21,V={3}:R=D,S=18,V={4}:R=E,S=22,V={5}:R=F,S=19,V={6}:R=G,S=3,V={7}:R=H,S=23,V={8}:R=I,S=24,V={9}:R=J,S=4,V={10}:",$D31,$N$4,$N$5,$O$6,$N$7,$O$8,$N$6,$N$9,$N$12,$O$12,$G31)</f>
        <v>0</v>
      </c>
      <c r="U31" s="285"/>
      <c r="V31" s="20" t="s">
        <v>131</v>
      </c>
      <c r="W31" s="22"/>
      <c r="X31" s="21" t="s">
        <v>132</v>
      </c>
      <c r="Y31" s="62">
        <f>_xll.Assistant.XL.RIK_AC("INF06__;INF13@E=1,S=14,G=0,T=0,P=0,C=*{0}:@R=A,S=16,V={1}:R=B,S=1,V={2}:R=C,S=21,V={3}:R=D,S=18,V={4}:R=E,S=22,V={5}:R=F,S=19,V={6}:R=G,S=3,V={7}:R=H,S=23,V={8}:R=I,S=24,V={9}:R=J,S=4,V={10}:",$I31,$N$4,$N$5,$O$6,$N$7,$O$8,$N$6,$N$9,$N$13,$O$13,$H31)</f>
        <v>101960.7</v>
      </c>
      <c r="Z31" s="62">
        <f>_xll.Assistant.XL.RIK_AC("INF06__;INF13@E=1,S=14,G=0,T=0,P=0,C=*{0}:@R=A,S=16,V={1}:R=B,S=1,V={2}:R=C,S=21,V={3}:R=D,S=18,V={4}:R=E,S=22,V={5}:R=F,S=19,V={6}:R=G,S=3,V={7}:R=H,S=23,V={8}:R=I,S=24,V={9}:R=J,S=4,V={10}:",$I31,$N$4,$N$5,$O$6,$N$7,$O$8,$N$6,$N$9,$N$12,$O$12,$H31)</f>
        <v>22133.4</v>
      </c>
    </row>
    <row r="32" spans="3:26" ht="15.75" thickBot="1" x14ac:dyDescent="0.3">
      <c r="C32" s="34" t="str">
        <f t="shared" si="0"/>
        <v>BIA2025.AV</v>
      </c>
      <c r="D32" s="34">
        <v>1</v>
      </c>
      <c r="E32" s="34" t="str">
        <f t="shared" si="2"/>
        <v>BIA2025.AW</v>
      </c>
      <c r="F32" s="34">
        <v>-1</v>
      </c>
      <c r="G32" s="34" t="str">
        <f t="shared" si="3"/>
        <v>BIA2025.AV,BIA2025.AW</v>
      </c>
      <c r="H32" s="34" t="str">
        <f t="shared" si="1"/>
        <v>BIP2025.DK</v>
      </c>
      <c r="I32" s="34">
        <v>-1</v>
      </c>
      <c r="J32" s="34"/>
      <c r="K32" s="288"/>
      <c r="L32" s="229"/>
      <c r="M32" s="226" t="s">
        <v>65</v>
      </c>
      <c r="N32" s="226"/>
      <c r="O32" s="1" t="s">
        <v>64</v>
      </c>
      <c r="P32" s="46">
        <f>_xll.Assistant.XL.RIK_AC("INF06__;INF13@E=1,S=14,G=0,T=0,P=0,C=*{0}:@R=A,S=16,V={1}:R=B,S=1,V={2}:R=C,S=21,V={3}:R=D,S=18,V={4}:R=E,S=22,V={5}:R=F,S=19,V={6}:R=G,S=3,V={7}:R=H,S=23,V={8}:R=I,S=24,V={9}:R=J,S=4,V={10}:",$D32,$N$4,$N$5,$O$6,$N$7,$O$8,$N$6,$N$9,$N$13,$O$13,$C32)</f>
        <v>-9000</v>
      </c>
      <c r="Q32" s="1" t="s">
        <v>63</v>
      </c>
      <c r="R32" s="46">
        <f>_xll.Assistant.XL.RIK_AC("INF06__;INF13@E=1,S=14,G=0,T=0,P=0,C=*{0}:@R=A,S=16,V={1}:R=B,S=1,V={2}:R=C,S=21,V={3}:R=D,S=18,V={4}:R=E,S=22,V={5}:R=F,S=19,V={6}:R=G,S=3,V={7}:R=H,S=23,V={8}:R=I,S=24,V={9}:R=J,S=4,V={10}:",$F32,$N$4,$N$5,$O$6,$N$7,$O$8,$N$6,$N$9,$N$13,$O$13,$E32)</f>
        <v>0</v>
      </c>
      <c r="S32" s="63">
        <f t="shared" si="4"/>
        <v>-9000</v>
      </c>
      <c r="T32" s="64">
        <f>_xll.Assistant.XL.RIK_AC("INF06__;INF13@E=1,S=14,G=0,T=0,P=0,C=*{0}:@R=A,S=16,V={1}:R=B,S=1,V={2}:R=C,S=21,V={3}:R=D,S=18,V={4}:R=E,S=22,V={5}:R=F,S=19,V={6}:R=G,S=3,V={7}:R=H,S=23,V={8}:R=I,S=24,V={9}:R=J,S=4,V={10}:",$D32,$N$4,$N$5,$O$6,$N$7,$O$8,$N$6,$N$9,$N$12,$O$12,$G32)</f>
        <v>0</v>
      </c>
      <c r="U32" s="286"/>
      <c r="V32" s="24" t="s">
        <v>133</v>
      </c>
      <c r="W32" s="25"/>
      <c r="X32" s="21" t="s">
        <v>134</v>
      </c>
      <c r="Y32" s="95">
        <f>_xll.Assistant.XL.RIK_AC("INF06__;INF13@E=1,S=14,G=0,T=0,P=0,C=*{0}:@R=A,S=16,V={1}:R=B,S=1,V={2}:R=C,S=21,V={3}:R=D,S=18,V={4}:R=E,S=22,V={5}:R=F,S=19,V={6}:R=G,S=3,V={7}:R=H,S=23,V={8}:R=I,S=24,V={9}:R=J,S=4,V={10}:",$I32,$N$4,$N$5,$O$6,$N$7,$O$8,$N$6,$N$9,$N$13,$O$13,$H32)</f>
        <v>0</v>
      </c>
      <c r="Z32" s="64">
        <f>_xll.Assistant.XL.RIK_AC("INF06__;INF13@E=1,S=14,G=0,T=0,P=0,C=*{0}:@R=A,S=16,V={1}:R=B,S=1,V={2}:R=C,S=21,V={3}:R=D,S=18,V={4}:R=E,S=22,V={5}:R=F,S=19,V={6}:R=G,S=3,V={7}:R=H,S=23,V={8}:R=I,S=24,V={9}:R=J,S=4,V={10}:",$I32,$N$4,$N$5,$O$6,$N$7,$O$8,$N$6,$N$9,$N$12,$O$12,$H32)</f>
        <v>0</v>
      </c>
    </row>
    <row r="33" spans="3:26" ht="15.75" thickBot="1" x14ac:dyDescent="0.3">
      <c r="C33" s="34" t="str">
        <f t="shared" si="0"/>
        <v>BIA2025.CS</v>
      </c>
      <c r="D33" s="34">
        <v>1</v>
      </c>
      <c r="E33" s="34" t="str">
        <f t="shared" si="2"/>
        <v>BIA2025.CT</v>
      </c>
      <c r="F33" s="34">
        <v>-1</v>
      </c>
      <c r="G33" s="34" t="str">
        <f t="shared" si="3"/>
        <v>BIA2025.CS,BIA2025.CT</v>
      </c>
      <c r="H33" s="34"/>
      <c r="K33" s="288"/>
      <c r="L33" s="227" t="s">
        <v>62</v>
      </c>
      <c r="M33" s="225" t="s">
        <v>61</v>
      </c>
      <c r="N33" s="225"/>
      <c r="O33" s="7" t="s">
        <v>60</v>
      </c>
      <c r="P33" s="44">
        <f>_xll.Assistant.XL.RIK_AC("INF06__;INF13@E=1,S=14,G=0,T=0,P=0,C=*{0}:@R=A,S=16,V={1}:R=B,S=1,V={2}:R=C,S=21,V={3}:R=D,S=18,V={4}:R=E,S=22,V={5}:R=F,S=19,V={6}:R=G,S=3,V={7}:R=H,S=23,V={8}:R=I,S=24,V={9}:R=J,S=4,V={10}:",$D33,$N$4,$N$5,$O$6,$N$7,$O$8,$N$6,$N$9,$N$13,$O$13,$C33)</f>
        <v>-3000</v>
      </c>
      <c r="Q33" s="7" t="s">
        <v>59</v>
      </c>
      <c r="R33" s="44">
        <f>_xll.Assistant.XL.RIK_AC("INF06__;INF13@E=1,S=14,G=0,T=0,P=0,C=*{0}:@R=A,S=16,V={1}:R=B,S=1,V={2}:R=C,S=21,V={3}:R=D,S=18,V={4}:R=E,S=22,V={5}:R=F,S=19,V={6}:R=G,S=3,V={7}:R=H,S=23,V={8}:R=I,S=24,V={9}:R=J,S=4,V={10}:",$F33,$N$4,$N$5,$O$6,$N$7,$O$8,$N$6,$N$9,$N$13,$O$13,$E33)</f>
        <v>0</v>
      </c>
      <c r="S33" s="59">
        <f t="shared" si="4"/>
        <v>-3000</v>
      </c>
      <c r="T33" s="60">
        <f>_xll.Assistant.XL.RIK_AC("INF06__;INF13@E=1,S=14,G=0,T=0,P=0,C=*{0}:@R=A,S=16,V={1}:R=B,S=1,V={2}:R=C,S=21,V={3}:R=D,S=18,V={4}:R=E,S=22,V={5}:R=F,S=19,V={6}:R=G,S=3,V={7}:R=H,S=23,V={8}:R=I,S=24,V={9}:R=J,S=4,V={10}:",$D33,$N$4,$N$5,$O$6,$N$7,$O$8,$N$6,$N$9,$N$12,$O$12,$G33)</f>
        <v>0</v>
      </c>
      <c r="U33" s="106"/>
      <c r="V33" s="108" t="s">
        <v>115</v>
      </c>
      <c r="W33" s="31" t="s">
        <v>246</v>
      </c>
      <c r="X33" s="3"/>
      <c r="Y33" s="96">
        <f>IFERROR(SUM(Y21:Y32),"")</f>
        <v>174960.7</v>
      </c>
      <c r="Z33" s="96">
        <f>IFERROR(SUM(Z21:Z32),"")</f>
        <v>28133.4</v>
      </c>
    </row>
    <row r="34" spans="3:26" ht="14.45" customHeight="1" x14ac:dyDescent="0.25">
      <c r="C34" s="34" t="str">
        <f t="shared" si="0"/>
        <v>BIA2025.BB</v>
      </c>
      <c r="D34" s="34">
        <v>1</v>
      </c>
      <c r="E34" s="34" t="str">
        <f t="shared" si="2"/>
        <v>BIA2025.BC</v>
      </c>
      <c r="F34" s="34">
        <v>-1</v>
      </c>
      <c r="G34" s="34" t="str">
        <f t="shared" si="3"/>
        <v>BIA2025.BB,BIA2025.BC</v>
      </c>
      <c r="H34" s="34" t="str">
        <f>"BIP2025."&amp;X34</f>
        <v>BIP2025.DP</v>
      </c>
      <c r="I34" s="34">
        <v>-1</v>
      </c>
      <c r="J34" s="34"/>
      <c r="K34" s="288"/>
      <c r="L34" s="228"/>
      <c r="M34" s="224" t="s">
        <v>58</v>
      </c>
      <c r="N34" s="224"/>
      <c r="O34" s="2" t="s">
        <v>57</v>
      </c>
      <c r="P34" s="45">
        <f>_xll.Assistant.XL.RIK_AC("INF06__;INF13@E=1,S=14,G=0,T=0,P=0,C=*{0}:@R=A,S=16,V={1}:R=B,S=1,V={2}:R=C,S=21,V={3}:R=D,S=18,V={4}:R=E,S=22,V={5}:R=F,S=19,V={6}:R=G,S=3,V={7}:R=H,S=23,V={8}:R=I,S=24,V={9}:R=J,S=4,V={10}:",$D34,$N$4,$N$5,$O$6,$N$7,$O$8,$N$6,$N$9,$N$13,$O$13,$C34)</f>
        <v>-7000</v>
      </c>
      <c r="Q34" s="2" t="s">
        <v>56</v>
      </c>
      <c r="R34" s="45">
        <f>_xll.Assistant.XL.RIK_AC("INF06__;INF13@E=1,S=14,G=0,T=0,P=0,C=*{0}:@R=A,S=16,V={1}:R=B,S=1,V={2}:R=C,S=21,V={3}:R=D,S=18,V={4}:R=E,S=22,V={5}:R=F,S=19,V={6}:R=G,S=3,V={7}:R=H,S=23,V={8}:R=I,S=24,V={9}:R=J,S=4,V={10}:",$F34,$N$4,$N$5,$O$6,$N$7,$O$8,$N$6,$N$9,$N$13,$O$13,$E34)</f>
        <v>-2000</v>
      </c>
      <c r="S34" s="61">
        <f t="shared" si="4"/>
        <v>-5000</v>
      </c>
      <c r="T34" s="62">
        <f>_xll.Assistant.XL.RIK_AC("INF06__;INF13@E=1,S=14,G=0,T=0,P=0,C=*{0}:@R=A,S=16,V={1}:R=B,S=1,V={2}:R=C,S=21,V={3}:R=D,S=18,V={4}:R=E,S=22,V={5}:R=F,S=19,V={6}:R=G,S=3,V={7}:R=H,S=23,V={8}:R=I,S=24,V={9}:R=J,S=4,V={10}:",$D34,$N$4,$N$5,$O$6,$N$7,$O$8,$N$6,$N$9,$N$12,$O$12,$G34)</f>
        <v>0</v>
      </c>
      <c r="U34" s="233" t="s">
        <v>135</v>
      </c>
      <c r="V34" s="26" t="s">
        <v>136</v>
      </c>
      <c r="W34" s="28"/>
      <c r="X34" s="19" t="s">
        <v>137</v>
      </c>
      <c r="Y34" s="60">
        <f>_xll.Assistant.XL.RIK_AC("INF06__;INF13@E=1,S=14,G=0,T=0,P=0,C=*{0}:@R=A,S=16,V={1}:R=B,S=1,V={2}:R=C,S=21,V={3}:R=D,S=18,V={4}:R=E,S=22,V={5}:R=F,S=19,V={6}:R=G,S=3,V={7}:R=H,S=23,V={8}:R=I,S=24,V={9}:R=J,S=4,V={10}:",$I34,$N$4,$N$5,$O$6,$N$7,$O$8,$N$6,$N$9,$N$13,$O$13,$H34)</f>
        <v>0</v>
      </c>
      <c r="Z34" s="60">
        <f>_xll.Assistant.XL.RIK_AC("INF06__;INF13@E=1,S=14,G=0,T=0,P=0,C=*{0}:@R=A,S=16,V={1}:R=B,S=1,V={2}:R=C,S=21,V={3}:R=D,S=18,V={4}:R=E,S=22,V={5}:R=F,S=19,V={6}:R=G,S=3,V={7}:R=H,S=23,V={8}:R=I,S=24,V={9}:R=J,S=4,V={10}:",$I34,$N$4,$N$5,$O$6,$N$7,$O$8,$N$6,$N$9,$N$12,$O$12,$H34)</f>
        <v>0</v>
      </c>
    </row>
    <row r="35" spans="3:26" ht="15.75" thickBot="1" x14ac:dyDescent="0.3">
      <c r="C35" s="34" t="str">
        <f t="shared" si="0"/>
        <v>BIA2025.ZA</v>
      </c>
      <c r="D35" s="34">
        <v>1</v>
      </c>
      <c r="E35" s="34" t="str">
        <f t="shared" si="2"/>
        <v>BIA2025.ZB</v>
      </c>
      <c r="F35" s="34">
        <v>-1</v>
      </c>
      <c r="G35" s="34" t="str">
        <f t="shared" si="3"/>
        <v>BIA2025.ZA,BIA2025.ZB</v>
      </c>
      <c r="H35" s="34" t="str">
        <f>"BIP2025."&amp;X35</f>
        <v>BIP2025.DQ</v>
      </c>
      <c r="I35" s="34">
        <v>-1</v>
      </c>
      <c r="J35" s="34"/>
      <c r="K35" s="288"/>
      <c r="L35" s="228"/>
      <c r="M35" s="224" t="s">
        <v>55</v>
      </c>
      <c r="N35" s="224"/>
      <c r="O35" s="2" t="s">
        <v>54</v>
      </c>
      <c r="P35" s="45">
        <f>_xll.Assistant.XL.RIK_AC("INF06__;INF13@E=1,S=14,G=0,T=0,P=0,C=*{0}:@R=A,S=16,V={1}:R=B,S=1,V={2}:R=C,S=21,V={3}:R=D,S=18,V={4}:R=E,S=22,V={5}:R=F,S=19,V={6}:R=G,S=3,V={7}:R=H,S=23,V={8}:R=I,S=24,V={9}:R=J,S=4,V={10}:",$D35,$N$4,$N$5,$O$6,$N$7,$O$8,$N$6,$N$9,$N$13,$O$13,$C35)</f>
        <v>-1000</v>
      </c>
      <c r="Q35" s="2" t="s">
        <v>53</v>
      </c>
      <c r="R35" s="45">
        <f>_xll.Assistant.XL.RIK_AC("INF06__;INF13@E=1,S=14,G=0,T=0,P=0,C=*{0}:@R=A,S=16,V={1}:R=B,S=1,V={2}:R=C,S=21,V={3}:R=D,S=18,V={4}:R=E,S=22,V={5}:R=F,S=19,V={6}:R=G,S=3,V={7}:R=H,S=23,V={8}:R=I,S=24,V={9}:R=J,S=4,V={10}:",$F35,$N$4,$N$5,$O$6,$N$7,$O$8,$N$6,$N$9,$N$13,$O$13,$E35)</f>
        <v>0</v>
      </c>
      <c r="S35" s="61">
        <f t="shared" si="4"/>
        <v>-1000</v>
      </c>
      <c r="T35" s="62">
        <f>_xll.Assistant.XL.RIK_AC("INF06__;INF13@E=1,S=14,G=0,T=0,P=0,C=*{0}:@R=A,S=16,V={1}:R=B,S=1,V={2}:R=C,S=21,V={3}:R=D,S=18,V={4}:R=E,S=22,V={5}:R=F,S=19,V={6}:R=G,S=3,V={7}:R=H,S=23,V={8}:R=I,S=24,V={9}:R=J,S=4,V={10}:",$D35,$N$4,$N$5,$O$6,$N$7,$O$8,$N$6,$N$9,$N$12,$O$12,$G35)</f>
        <v>0</v>
      </c>
      <c r="U35" s="234"/>
      <c r="V35" s="29" t="s">
        <v>138</v>
      </c>
      <c r="W35" s="30"/>
      <c r="X35" s="21" t="s">
        <v>139</v>
      </c>
      <c r="Y35" s="95">
        <f>_xll.Assistant.XL.RIK_AC("INF06__;INF13@E=1,S=14,G=0,T=0,P=0,C=*{0}:@R=A,S=16,V={1}:R=B,S=1,V={2}:R=C,S=21,V={3}:R=D,S=18,V={4}:R=E,S=22,V={5}:R=F,S=19,V={6}:R=G,S=3,V={7}:R=H,S=23,V={8}:R=I,S=24,V={9}:R=J,S=4,V={10}:",$I35,$N$4,$N$5,$O$6,$N$7,$O$8,$N$6,$N$9,$N$13,$O$13,$H35)</f>
        <v>0</v>
      </c>
      <c r="Z35" s="64">
        <f>_xll.Assistant.XL.RIK_AC("INF06__;INF13@E=1,S=14,G=0,T=0,P=0,C=*{0}:@R=A,S=16,V={1}:R=B,S=1,V={2}:R=C,S=21,V={3}:R=D,S=18,V={4}:R=E,S=22,V={5}:R=F,S=19,V={6}:R=G,S=3,V={7}:R=H,S=23,V={8}:R=I,S=24,V={9}:R=J,S=4,V={10}:",$I35,$N$4,$N$5,$O$6,$N$7,$O$8,$N$6,$N$9,$N$12,$O$12,$H35)</f>
        <v>0</v>
      </c>
    </row>
    <row r="36" spans="3:26" ht="15.6" customHeight="1" thickBot="1" x14ac:dyDescent="0.3">
      <c r="C36" s="34" t="str">
        <f t="shared" si="0"/>
        <v>BIA2025.BD</v>
      </c>
      <c r="D36" s="34">
        <v>1</v>
      </c>
      <c r="E36" s="34" t="str">
        <f t="shared" si="2"/>
        <v>BIA2025.BE</v>
      </c>
      <c r="F36" s="34">
        <v>-1</v>
      </c>
      <c r="G36" s="34" t="str">
        <f t="shared" si="3"/>
        <v>BIA2025.BD,BIA2025.BE</v>
      </c>
      <c r="H36" s="34"/>
      <c r="I36" s="34"/>
      <c r="J36" s="34"/>
      <c r="K36" s="288"/>
      <c r="L36" s="228"/>
      <c r="M36" s="224" t="s">
        <v>52</v>
      </c>
      <c r="N36" s="224"/>
      <c r="O36" s="2" t="s">
        <v>51</v>
      </c>
      <c r="P36" s="45">
        <f>_xll.Assistant.XL.RIK_AC("INF06__;INF13@E=1,S=14,G=0,T=0,P=0,C=*{0}:@R=A,S=16,V={1}:R=B,S=1,V={2}:R=C,S=21,V={3}:R=D,S=18,V={4}:R=E,S=22,V={5}:R=F,S=19,V={6}:R=G,S=3,V={7}:R=H,S=23,V={8}:R=I,S=24,V={9}:R=J,S=4,V={10}:",$D36,$N$4,$N$5,$O$6,$N$7,$O$8,$N$6,$N$9,$N$13,$O$13,$C36)</f>
        <v>-8000</v>
      </c>
      <c r="Q36" s="2" t="s">
        <v>50</v>
      </c>
      <c r="R36" s="45">
        <f>_xll.Assistant.XL.RIK_AC("INF06__;INF13@E=1,S=14,G=0,T=0,P=0,C=*{0}:@R=A,S=16,V={1}:R=B,S=1,V={2}:R=C,S=21,V={3}:R=D,S=18,V={4}:R=E,S=22,V={5}:R=F,S=19,V={6}:R=G,S=3,V={7}:R=H,S=23,V={8}:R=I,S=24,V={9}:R=J,S=4,V={10}:",$F36,$N$4,$N$5,$O$6,$N$7,$O$8,$N$6,$N$9,$N$13,$O$13,$E36)</f>
        <v>0</v>
      </c>
      <c r="S36" s="61">
        <f>P36-R36</f>
        <v>-8000</v>
      </c>
      <c r="T36" s="62">
        <f>_xll.Assistant.XL.RIK_AC("INF06__;INF13@E=1,S=14,G=0,T=0,P=0,C=*{0}:@R=A,S=16,V={1}:R=B,S=1,V={2}:R=C,S=21,V={3}:R=D,S=18,V={4}:R=E,S=22,V={5}:R=F,S=19,V={6}:R=G,S=3,V={7}:R=H,S=23,V={8}:R=I,S=24,V={9}:R=J,S=4,V={10}:",$D36,$N$4,$N$5,$O$6,$N$7,$O$8,$N$6,$N$9,$N$12,$O$12,$G36)</f>
        <v>0</v>
      </c>
      <c r="U36" s="106"/>
      <c r="V36" s="108" t="s">
        <v>163</v>
      </c>
      <c r="W36" s="31" t="s">
        <v>247</v>
      </c>
      <c r="X36" s="3"/>
      <c r="Y36" s="96">
        <f>IFERROR(SUM(Y34:Y35),"")</f>
        <v>0</v>
      </c>
      <c r="Z36" s="96">
        <f>IFERROR(SUM(Z34:Z35),"")</f>
        <v>0</v>
      </c>
    </row>
    <row r="37" spans="3:26" ht="14.45" customHeight="1" x14ac:dyDescent="0.25">
      <c r="C37" s="34" t="str">
        <f t="shared" si="0"/>
        <v>BIA2025.BF</v>
      </c>
      <c r="D37" s="34">
        <v>1</v>
      </c>
      <c r="E37" s="34" t="str">
        <f t="shared" si="2"/>
        <v>BIA2025.BG</v>
      </c>
      <c r="F37" s="34">
        <v>-1</v>
      </c>
      <c r="G37" s="34" t="str">
        <f t="shared" si="3"/>
        <v>BIA2025.BF,BIA2025.BG</v>
      </c>
      <c r="H37" s="34" t="str">
        <f t="shared" ref="H37:H47" si="5">"BIP2025."&amp;X37</f>
        <v>BIP2025.DS</v>
      </c>
      <c r="I37" s="34">
        <v>-1</v>
      </c>
      <c r="J37" s="34"/>
      <c r="K37" s="288"/>
      <c r="L37" s="228"/>
      <c r="M37" s="224" t="s">
        <v>49</v>
      </c>
      <c r="N37" s="224"/>
      <c r="O37" s="2" t="s">
        <v>48</v>
      </c>
      <c r="P37" s="47">
        <f>_xll.Assistant.XL.RIK_AC("INF06__;INF13@E=1,S=14,G=0,T=0,P=0,C=*{0}:@R=A,S=16,V={1}:R=B,S=1,V={2}:R=C,S=21,V={3}:R=D,S=18,V={4}:R=E,S=22,V={5}:R=F,S=19,V={6}:R=G,S=3,V={7}:R=H,S=23,V={8}:R=I,S=24,V={9}:R=J,S=4,V={10}:",$D37,$N$4,$N$5,$O$6,$N$7,$O$8,$N$6,$N$9,$N$13,$O$13,$C37)</f>
        <v>-6000</v>
      </c>
      <c r="Q37" s="2" t="s">
        <v>47</v>
      </c>
      <c r="R37" s="45">
        <f>_xll.Assistant.XL.RIK_AC("INF06__;INF13@E=1,S=14,G=0,T=0,P=0,C=*{0}:@R=A,S=16,V={1}:R=B,S=1,V={2}:R=C,S=21,V={3}:R=D,S=18,V={4}:R=E,S=22,V={5}:R=F,S=19,V={6}:R=G,S=3,V={7}:R=H,S=23,V={8}:R=I,S=24,V={9}:R=J,S=4,V={10}:",$F37,$N$4,$N$5,$O$6,$N$7,$O$8,$N$6,$N$9,$N$13,$O$13,$E37)</f>
        <v>0</v>
      </c>
      <c r="S37" s="61">
        <f>P37-R37</f>
        <v>-6000</v>
      </c>
      <c r="T37" s="62">
        <f>_xll.Assistant.XL.RIK_AC("INF06__;INF13@E=1,S=14,G=0,T=0,P=0,C=*{0}:@R=A,S=16,V={1}:R=B,S=1,V={2}:R=C,S=21,V={3}:R=D,S=18,V={4}:R=E,S=22,V={5}:R=F,S=19,V={6}:R=G,S=3,V={7}:R=H,S=23,V={8}:R=I,S=24,V={9}:R=J,S=4,V={10}:",$D37,$N$4,$N$5,$O$6,$N$7,$O$8,$N$6,$N$9,$N$12,$O$12,$G37)</f>
        <v>0</v>
      </c>
      <c r="U37" s="235" t="s">
        <v>162</v>
      </c>
      <c r="V37" s="18" t="s">
        <v>111</v>
      </c>
      <c r="W37" s="33"/>
      <c r="X37" s="21" t="s">
        <v>140</v>
      </c>
      <c r="Y37" s="94">
        <f>_xll.Assistant.XL.RIK_AC("INF06__;INF13@E=1,S=14,G=0,T=0,P=0,C=*{0}:@R=A,S=16,V={1}:R=B,S=1,V={2}:R=C,S=21,V={3}:R=D,S=18,V={4}:R=E,S=22,V={5}:R=F,S=19,V={6}:R=G,S=3,V={7}:R=H,S=23,V={8}:R=I,S=24,V={9}:R=J,S=4,V={10}:",$I37,$N$4,$N$5,$O$6,$N$7,$O$8,$N$6,$N$9,$N$13,$O$13,$H37)</f>
        <v>0</v>
      </c>
      <c r="Z37" s="94">
        <f>_xll.Assistant.XL.RIK_AC("INF06__;INF13@E=1,S=14,G=0,T=0,P=0,C=*{0}:@R=A,S=16,V={1}:R=B,S=1,V={2}:R=C,S=21,V={3}:R=D,S=18,V={4}:R=E,S=22,V={5}:R=F,S=19,V={6}:R=G,S=3,V={7}:R=H,S=23,V={8}:R=I,S=24,V={9}:R=J,S=4,V={10}:",$I37,$N$4,$N$5,$O$6,$N$7,$O$8,$N$6,$N$9,$N$12,$O$12,$H37)</f>
        <v>0</v>
      </c>
    </row>
    <row r="38" spans="3:26" ht="15.75" thickBot="1" x14ac:dyDescent="0.3">
      <c r="C38" s="34" t="str">
        <f t="shared" si="0"/>
        <v>BIA2025.BH</v>
      </c>
      <c r="D38" s="34">
        <v>1</v>
      </c>
      <c r="E38" s="34" t="str">
        <f t="shared" si="2"/>
        <v>BIA2025.BI</v>
      </c>
      <c r="F38" s="34">
        <v>-1</v>
      </c>
      <c r="G38" s="34" t="str">
        <f t="shared" si="3"/>
        <v>BIA2025.BH,BIA2025.BI</v>
      </c>
      <c r="H38" s="34" t="str">
        <f t="shared" si="5"/>
        <v>BIP2025.DT</v>
      </c>
      <c r="I38" s="34">
        <v>-1</v>
      </c>
      <c r="J38" s="34"/>
      <c r="K38" s="289"/>
      <c r="L38" s="229"/>
      <c r="M38" s="226" t="s">
        <v>46</v>
      </c>
      <c r="N38" s="226"/>
      <c r="O38" s="1" t="s">
        <v>45</v>
      </c>
      <c r="P38" s="48">
        <f>_xll.Assistant.XL.RIK_AC("INF06__;INF13@E=1,S=14,G=0,T=0,P=0,C=*{0}:@R=A,S=16,V={1}:R=B,S=1,V={2}:R=C,S=21,V={3}:R=D,S=18,V={4}:R=E,S=22,V={5}:R=F,S=19,V={6}:R=G,S=3,V={7}:R=H,S=23,V={8}:R=I,S=24,V={9}:R=J,S=4,V={10}:",$D38,$N$4,$N$5,$O$6,$N$7,$O$8,$N$6,$N$9,$N$13,$O$13,$C38)</f>
        <v>-9000</v>
      </c>
      <c r="Q38" s="1" t="s">
        <v>44</v>
      </c>
      <c r="R38" s="46">
        <f>_xll.Assistant.XL.RIK_AC("INF06__;INF13@E=1,S=14,G=0,T=0,P=0,C=*{0}:@R=A,S=16,V={1}:R=B,S=1,V={2}:R=C,S=21,V={3}:R=D,S=18,V={4}:R=E,S=22,V={5}:R=F,S=19,V={6}:R=G,S=3,V={7}:R=H,S=23,V={8}:R=I,S=24,V={9}:R=J,S=4,V={10}:",$F38,$N$4,$N$5,$O$6,$N$7,$O$8,$N$6,$N$9,$N$13,$O$13,$E38)</f>
        <v>0</v>
      </c>
      <c r="S38" s="63">
        <f>P38-R38</f>
        <v>-9000</v>
      </c>
      <c r="T38" s="64">
        <f>_xll.Assistant.XL.RIK_AC("INF06__;INF13@E=1,S=14,G=0,T=0,P=0,C=*{0}:@R=A,S=16,V={1}:R=B,S=1,V={2}:R=C,S=21,V={3}:R=D,S=18,V={4}:R=E,S=22,V={5}:R=F,S=19,V={6}:R=G,S=3,V={7}:R=H,S=23,V={8}:R=I,S=24,V={9}:R=J,S=4,V={10}:",$D38,$N$4,$N$5,$O$6,$N$7,$O$8,$N$6,$N$9,$N$12,$O$12,$G38)</f>
        <v>0</v>
      </c>
      <c r="U38" s="236"/>
      <c r="V38" s="20" t="s">
        <v>110</v>
      </c>
      <c r="W38" s="22"/>
      <c r="X38" s="21" t="s">
        <v>141</v>
      </c>
      <c r="Y38" s="94">
        <f>_xll.Assistant.XL.RIK_AC("INF06__;INF13@E=1,S=14,G=0,T=0,P=0,C=*{0}:@R=A,S=16,V={1}:R=B,S=1,V={2}:R=C,S=21,V={3}:R=D,S=18,V={4}:R=E,S=22,V={5}:R=F,S=19,V={6}:R=G,S=3,V={7}:R=H,S=23,V={8}:R=I,S=24,V={9}:R=J,S=4,V={10}:",$I38,$N$4,$N$5,$O$6,$N$7,$O$8,$N$6,$N$9,$N$13,$O$13,$H38)</f>
        <v>0</v>
      </c>
      <c r="Z38" s="94">
        <f>_xll.Assistant.XL.RIK_AC("INF06__;INF13@E=1,S=14,G=0,T=0,P=0,C=*{0}:@R=A,S=16,V={1}:R=B,S=1,V={2}:R=C,S=21,V={3}:R=D,S=18,V={4}:R=E,S=22,V={5}:R=F,S=19,V={6}:R=G,S=3,V={7}:R=H,S=23,V={8}:R=I,S=24,V={9}:R=J,S=4,V={10}:",$I38,$N$4,$N$5,$O$6,$N$7,$O$8,$N$6,$N$9,$N$12,$O$12,$H38)</f>
        <v>0</v>
      </c>
    </row>
    <row r="39" spans="3:26" ht="15.75" thickBot="1" x14ac:dyDescent="0.3">
      <c r="C39" s="34"/>
      <c r="D39" s="34"/>
      <c r="E39" s="34"/>
      <c r="F39" s="34"/>
      <c r="G39" s="34"/>
      <c r="H39" s="34" t="str">
        <f t="shared" si="5"/>
        <v>BIP2025.DU</v>
      </c>
      <c r="I39" s="34">
        <v>-1</v>
      </c>
      <c r="J39" s="34"/>
      <c r="K39" s="4"/>
      <c r="L39" s="103"/>
      <c r="M39" s="6" t="s">
        <v>161</v>
      </c>
      <c r="N39" s="5" t="s">
        <v>241</v>
      </c>
      <c r="O39" s="14"/>
      <c r="P39" s="49">
        <f t="shared" ref="P39:T39" si="6">IFERROR(SUM(P23:P38),"")</f>
        <v>-80000</v>
      </c>
      <c r="Q39" s="14"/>
      <c r="R39" s="49">
        <f t="shared" si="6"/>
        <v>79000</v>
      </c>
      <c r="S39" s="65">
        <f t="shared" si="6"/>
        <v>-159000</v>
      </c>
      <c r="T39" s="66">
        <f t="shared" si="6"/>
        <v>-2000</v>
      </c>
      <c r="U39" s="236"/>
      <c r="V39" s="20" t="s">
        <v>142</v>
      </c>
      <c r="W39" s="22"/>
      <c r="X39" s="21" t="s">
        <v>143</v>
      </c>
      <c r="Y39" s="70">
        <f>_xll.Assistant.XL.RIK_AC("INF06__;INF13@E=1,S=14,G=0,T=0,P=0,C=*{0}:@R=A,S=16,V={1}:R=B,S=1,V={2}:R=C,S=21,V={3}:R=D,S=18,V={4}:R=E,S=22,V={5}:R=F,S=19,V={6}:R=G,S=3,V={7}:R=H,S=23,V={8}:R=I,S=24,V={9}:R=J,S=4,V={10}:",$I39,$N$4,$N$5,$O$6,$N$7,$O$8,$N$6,$N$9,$N$13,$O$13,$H39)</f>
        <v>0</v>
      </c>
      <c r="Z39" s="70">
        <f>_xll.Assistant.XL.RIK_AC("INF06__;INF13@E=1,S=14,G=0,T=0,P=0,C=*{0}:@R=A,S=16,V={1}:R=B,S=1,V={2}:R=C,S=21,V={3}:R=D,S=18,V={4}:R=E,S=22,V={5}:R=F,S=19,V={6}:R=G,S=3,V={7}:R=H,S=23,V={8}:R=I,S=24,V={9}:R=J,S=4,V={10}:",$I39,$N$4,$N$5,$O$6,$N$7,$O$8,$N$6,$N$9,$N$12,$O$12,$H39)</f>
        <v>300</v>
      </c>
    </row>
    <row r="40" spans="3:26" ht="14.45" customHeight="1" x14ac:dyDescent="0.25">
      <c r="C40" s="34" t="str">
        <f t="shared" ref="C40:C52" si="7">"BIA2025."&amp;O40</f>
        <v>BIA2025.BL</v>
      </c>
      <c r="D40" s="34">
        <v>1</v>
      </c>
      <c r="E40" s="34" t="str">
        <f>"BIA2025."&amp;Q40</f>
        <v>BIA2025.BM</v>
      </c>
      <c r="F40" s="34">
        <v>-1</v>
      </c>
      <c r="G40" s="34" t="str">
        <f t="shared" si="3"/>
        <v>BIA2025.BL,BIA2025.BM</v>
      </c>
      <c r="H40" s="34" t="str">
        <f t="shared" si="5"/>
        <v>BIP2025.DV</v>
      </c>
      <c r="I40" s="34">
        <v>-1</v>
      </c>
      <c r="J40" s="34"/>
      <c r="K40" s="257" t="s">
        <v>43</v>
      </c>
      <c r="L40" s="230" t="s">
        <v>42</v>
      </c>
      <c r="M40" s="225" t="s">
        <v>41</v>
      </c>
      <c r="N40" s="225"/>
      <c r="O40" s="7" t="s">
        <v>40</v>
      </c>
      <c r="P40" s="50">
        <f>_xll.Assistant.XL.RIK_AC("INF06__;INF13@E=1,S=14,G=0,T=0,P=0,C=*{0}:@R=A,S=16,V={1}:R=B,S=1,V={2}:R=C,S=21,V={3}:R=D,S=18,V={4}:R=E,S=22,V={5}:R=F,S=19,V={6}:R=G,S=3,V={7}:R=H,S=23,V={8}:R=I,S=24,V={9}:R=J,S=4,V={10}:",$D40,$N$4,$N$5,$O$6,$N$7,$O$8,$N$6,$N$9,$N$13,$O$13,$C40)</f>
        <v>2000</v>
      </c>
      <c r="Q40" s="7" t="s">
        <v>39</v>
      </c>
      <c r="R40" s="44">
        <f>_xll.Assistant.XL.RIK_AC("INF06__;INF13@E=1,S=14,G=0,T=0,P=0,C=*{0}:@R=A,S=16,V={1}:R=B,S=1,V={2}:R=C,S=21,V={3}:R=D,S=18,V={4}:R=E,S=22,V={5}:R=F,S=19,V={6}:R=G,S=3,V={7}:R=H,S=23,V={8}:R=I,S=24,V={9}:R=J,S=4,V={10}:",$F40,$N$4,$N$5,$O$6,$N$7,$O$8,$N$6,$N$9,$N$13,$O$13,$E40)</f>
        <v>7000</v>
      </c>
      <c r="S40" s="67">
        <f t="shared" ref="S40:S46" si="8">P40-R40</f>
        <v>-5000</v>
      </c>
      <c r="T40" s="68">
        <f>_xll.Assistant.XL.RIK_AC("INF06__;INF13@E=1,S=14,G=0,T=0,P=0,C=*{0}:@R=A,S=16,V={1}:R=B,S=1,V={2}:R=C,S=21,V={3}:R=D,S=18,V={4}:R=E,S=22,V={5}:R=F,S=19,V={6}:R=G,S=3,V={7}:R=H,S=23,V={8}:R=I,S=24,V={9}:R=J,S=4,V={10}:",$D40,$N$4,$N$5,$O$6,$N$7,$O$8,$N$6,$N$9,$N$12,$O$12,$G40)</f>
        <v>0</v>
      </c>
      <c r="U40" s="236"/>
      <c r="V40" s="20" t="s">
        <v>144</v>
      </c>
      <c r="W40" s="22"/>
      <c r="X40" s="21" t="s">
        <v>145</v>
      </c>
      <c r="Y40" s="94">
        <f>_xll.Assistant.XL.RIK_AC("INF06__;INF13@E=1,S=14,G=0,T=0,P=0,C=*{0}:@R=A,S=16,V={1}:R=B,S=1,V={2}:R=C,S=21,V={3}:R=D,S=18,V={4}:R=E,S=22,V={5}:R=F,S=19,V={6}:R=G,S=3,V={7}:R=H,S=23,V={8}:R=I,S=24,V={9}:R=J,S=4,V={10}:",$I40,$N$4,$N$5,$O$6,$N$7,$O$8,$N$6,$N$9,$N$13,$O$13,$H40)</f>
        <v>2000</v>
      </c>
      <c r="Z40" s="94">
        <f>_xll.Assistant.XL.RIK_AC("INF06__;INF13@E=1,S=14,G=0,T=0,P=0,C=*{0}:@R=A,S=16,V={1}:R=B,S=1,V={2}:R=C,S=21,V={3}:R=D,S=18,V={4}:R=E,S=22,V={5}:R=F,S=19,V={6}:R=G,S=3,V={7}:R=H,S=23,V={8}:R=I,S=24,V={9}:R=J,S=4,V={10}:",$I40,$N$4,$N$5,$O$6,$N$7,$O$8,$N$6,$N$9,$N$12,$O$12,$H40)</f>
        <v>2000</v>
      </c>
    </row>
    <row r="41" spans="3:26" x14ac:dyDescent="0.25">
      <c r="C41" s="34" t="str">
        <f t="shared" si="7"/>
        <v>BIA2025.BN</v>
      </c>
      <c r="D41" s="34">
        <v>1</v>
      </c>
      <c r="E41" s="34" t="str">
        <f>"BIA2025."&amp;Q41</f>
        <v>BIA2025.BO</v>
      </c>
      <c r="F41" s="34">
        <v>-1</v>
      </c>
      <c r="G41" s="34" t="str">
        <f t="shared" si="3"/>
        <v>BIA2025.BN,BIA2025.BO</v>
      </c>
      <c r="H41" s="34" t="str">
        <f t="shared" si="5"/>
        <v>BIP2025.ZF</v>
      </c>
      <c r="I41" s="34">
        <v>-1</v>
      </c>
      <c r="J41" s="34"/>
      <c r="K41" s="258"/>
      <c r="L41" s="231"/>
      <c r="M41" s="224" t="s">
        <v>38</v>
      </c>
      <c r="N41" s="224"/>
      <c r="O41" s="2" t="s">
        <v>37</v>
      </c>
      <c r="P41" s="47">
        <f>_xll.Assistant.XL.RIK_AC("INF06__;INF13@E=1,S=14,G=0,T=0,P=0,C=*{0}:@R=A,S=16,V={1}:R=B,S=1,V={2}:R=C,S=21,V={3}:R=D,S=18,V={4}:R=E,S=22,V={5}:R=F,S=19,V={6}:R=G,S=3,V={7}:R=H,S=23,V={8}:R=I,S=24,V={9}:R=J,S=4,V={10}:",$D41,$N$4,$N$5,$O$6,$N$7,$O$8,$N$6,$N$9,$N$13,$O$13,$C41)</f>
        <v>1000</v>
      </c>
      <c r="Q41" s="2" t="s">
        <v>36</v>
      </c>
      <c r="R41" s="45">
        <f>_xll.Assistant.XL.RIK_AC("INF06__;INF13@E=1,S=14,G=0,T=0,P=0,C=*{0}:@R=A,S=16,V={1}:R=B,S=1,V={2}:R=C,S=21,V={3}:R=D,S=18,V={4}:R=E,S=22,V={5}:R=F,S=19,V={6}:R=G,S=3,V={7}:R=H,S=23,V={8}:R=I,S=24,V={9}:R=J,S=4,V={10}:",$F41,$N$4,$N$5,$O$6,$N$7,$O$8,$N$6,$N$9,$N$13,$O$13,$E41)</f>
        <v>5000</v>
      </c>
      <c r="S41" s="69">
        <f t="shared" si="8"/>
        <v>-4000</v>
      </c>
      <c r="T41" s="70">
        <f>_xll.Assistant.XL.RIK_AC("INF06__;INF13@E=1,S=14,G=0,T=0,P=0,C=*{0}:@R=A,S=16,V={1}:R=B,S=1,V={2}:R=C,S=21,V={3}:R=D,S=18,V={4}:R=E,S=22,V={5}:R=F,S=19,V={6}:R=G,S=3,V={7}:R=H,S=23,V={8}:R=I,S=24,V={9}:R=J,S=4,V={10}:",$D41,$N$4,$N$5,$O$6,$N$7,$O$8,$N$6,$N$9,$N$12,$O$12,$G41)</f>
        <v>0</v>
      </c>
      <c r="U41" s="236"/>
      <c r="V41" s="20" t="s">
        <v>108</v>
      </c>
      <c r="W41" s="22"/>
      <c r="X41" s="21" t="s">
        <v>160</v>
      </c>
      <c r="Y41" s="94">
        <f>_xll.Assistant.XL.RIK_AC("INF06__;INF13@E=1,S=14,G=0,T=0,P=0,C=*{0}:@R=A,S=16,V={1}:R=B,S=1,V={2}:R=C,S=21,V={3}:R=D,S=18,V={4}:R=E,S=22,V={5}:R=F,S=19,V={6}:R=G,S=3,V={7}:R=H,S=23,V={8}:R=I,S=24,V={9}:R=J,S=4,V={10}:",$I41,$N$4,$N$5,$O$6,$N$7,$O$8,$N$6,$N$9,$N$13,$O$13,$H41)</f>
        <v>0</v>
      </c>
      <c r="Z41" s="94">
        <f>_xll.Assistant.XL.RIK_AC("INF06__;INF13@E=1,S=14,G=0,T=0,P=0,C=*{0}:@R=A,S=16,V={1}:R=B,S=1,V={2}:R=C,S=21,V={3}:R=D,S=18,V={4}:R=E,S=22,V={5}:R=F,S=19,V={6}:R=G,S=3,V={7}:R=H,S=23,V={8}:R=I,S=24,V={9}:R=J,S=4,V={10}:",$I41,$N$4,$N$5,$O$6,$N$7,$O$8,$N$6,$N$9,$N$12,$O$12,$H41)</f>
        <v>0</v>
      </c>
    </row>
    <row r="42" spans="3:26" x14ac:dyDescent="0.25">
      <c r="C42" s="34" t="str">
        <f t="shared" si="7"/>
        <v>BIA2025.BR</v>
      </c>
      <c r="D42" s="34">
        <v>1</v>
      </c>
      <c r="E42" s="34" t="str">
        <f>"BIA2025."&amp;Q42</f>
        <v>BIA2025.BS</v>
      </c>
      <c r="F42" s="34">
        <v>-1</v>
      </c>
      <c r="G42" s="34" t="str">
        <f t="shared" si="3"/>
        <v>BIA2025.BR,BIA2025.BS</v>
      </c>
      <c r="H42" s="34" t="str">
        <f t="shared" si="5"/>
        <v>BIP2025.DW</v>
      </c>
      <c r="I42" s="34">
        <v>-1</v>
      </c>
      <c r="J42" s="34"/>
      <c r="K42" s="258"/>
      <c r="L42" s="231"/>
      <c r="M42" s="224" t="s">
        <v>35</v>
      </c>
      <c r="N42" s="224"/>
      <c r="O42" s="2" t="s">
        <v>34</v>
      </c>
      <c r="P42" s="47">
        <f>_xll.Assistant.XL.RIK_AC("INF06__;INF13@E=1,S=14,G=0,T=0,P=0,C=*{0}:@R=A,S=16,V={1}:R=B,S=1,V={2}:R=C,S=21,V={3}:R=D,S=18,V={4}:R=E,S=22,V={5}:R=F,S=19,V={6}:R=G,S=3,V={7}:R=H,S=23,V={8}:R=I,S=24,V={9}:R=J,S=4,V={10}:",$D42,$N$4,$N$5,$O$6,$N$7,$O$8,$N$6,$N$9,$N$13,$O$13,$C42)</f>
        <v>3000</v>
      </c>
      <c r="Q42" s="2" t="s">
        <v>33</v>
      </c>
      <c r="R42" s="45">
        <f>_xll.Assistant.XL.RIK_AC("INF06__;INF13@E=1,S=14,G=0,T=0,P=0,C=*{0}:@R=A,S=16,V={1}:R=B,S=1,V={2}:R=C,S=21,V={3}:R=D,S=18,V={4}:R=E,S=22,V={5}:R=F,S=19,V={6}:R=G,S=3,V={7}:R=H,S=23,V={8}:R=I,S=24,V={9}:R=J,S=4,V={10}:",$F42,$N$4,$N$5,$O$6,$N$7,$O$8,$N$6,$N$9,$N$13,$O$13,$E42)</f>
        <v>2000</v>
      </c>
      <c r="S42" s="69">
        <f t="shared" si="8"/>
        <v>1000</v>
      </c>
      <c r="T42" s="70">
        <f>_xll.Assistant.XL.RIK_AC("INF06__;INF13@E=1,S=14,G=0,T=0,P=0,C=*{0}:@R=A,S=16,V={1}:R=B,S=1,V={2}:R=C,S=21,V={3}:R=D,S=18,V={4}:R=E,S=22,V={5}:R=F,S=19,V={6}:R=G,S=3,V={7}:R=H,S=23,V={8}:R=I,S=24,V={9}:R=J,S=4,V={10}:",$D42,$N$4,$N$5,$O$6,$N$7,$O$8,$N$6,$N$9,$N$12,$O$12,$G42)</f>
        <v>0</v>
      </c>
      <c r="U42" s="236"/>
      <c r="V42" s="20" t="s">
        <v>146</v>
      </c>
      <c r="W42" s="22"/>
      <c r="X42" s="21" t="s">
        <v>147</v>
      </c>
      <c r="Y42" s="94">
        <f>_xll.Assistant.XL.RIK_AC("INF06__;INF13@E=1,S=14,G=0,T=0,P=0,C=*{0}:@R=A,S=16,V={1}:R=B,S=1,V={2}:R=C,S=21,V={3}:R=D,S=18,V={4}:R=E,S=22,V={5}:R=F,S=19,V={6}:R=G,S=3,V={7}:R=H,S=23,V={8}:R=I,S=24,V={9}:R=J,S=4,V={10}:",$I42,$N$4,$N$5,$O$6,$N$7,$O$8,$N$6,$N$9,$N$13,$O$13,$H42)</f>
        <v>0</v>
      </c>
      <c r="Z42" s="94">
        <f>_xll.Assistant.XL.RIK_AC("INF06__;INF13@E=1,S=14,G=0,T=0,P=0,C=*{0}:@R=A,S=16,V={1}:R=B,S=1,V={2}:R=C,S=21,V={3}:R=D,S=18,V={4}:R=E,S=22,V={5}:R=F,S=19,V={6}:R=G,S=3,V={7}:R=H,S=23,V={8}:R=I,S=24,V={9}:R=J,S=4,V={10}:",$I42,$N$4,$N$5,$O$6,$N$7,$O$8,$N$6,$N$9,$N$12,$O$12,$H42)</f>
        <v>0</v>
      </c>
    </row>
    <row r="43" spans="3:26" ht="15.75" thickBot="1" x14ac:dyDescent="0.3">
      <c r="C43" s="34" t="str">
        <f t="shared" si="7"/>
        <v>BIA2025.BT</v>
      </c>
      <c r="D43" s="34">
        <v>1</v>
      </c>
      <c r="E43" s="34" t="str">
        <f>"BIA2025."&amp;Q43</f>
        <v>BIA2025.BU</v>
      </c>
      <c r="F43" s="34">
        <v>-1</v>
      </c>
      <c r="G43" s="34" t="str">
        <f t="shared" si="3"/>
        <v>BIA2025.BT,BIA2025.BU</v>
      </c>
      <c r="H43" s="34" t="str">
        <f t="shared" si="5"/>
        <v>BIP2025.DX</v>
      </c>
      <c r="I43" s="34">
        <v>-1</v>
      </c>
      <c r="J43" s="34"/>
      <c r="K43" s="258"/>
      <c r="L43" s="232"/>
      <c r="M43" s="226" t="s">
        <v>32</v>
      </c>
      <c r="N43" s="226"/>
      <c r="O43" s="1" t="s">
        <v>31</v>
      </c>
      <c r="P43" s="48">
        <f>_xll.Assistant.XL.RIK_AC("INF06__;INF13@E=1,S=14,G=0,T=0,P=0,C=*{0}:@R=A,S=16,V={1}:R=B,S=1,V={2}:R=C,S=21,V={3}:R=D,S=18,V={4}:R=E,S=22,V={5}:R=F,S=19,V={6}:R=G,S=3,V={7}:R=H,S=23,V={8}:R=I,S=24,V={9}:R=J,S=4,V={10}:",$D43,$N$4,$N$5,$O$6,$N$7,$O$8,$N$6,$N$9,$N$13,$O$13,$C43)</f>
        <v>-2000</v>
      </c>
      <c r="Q43" s="1" t="s">
        <v>30</v>
      </c>
      <c r="R43" s="46">
        <f>_xll.Assistant.XL.RIK_AC("INF06__;INF13@E=1,S=14,G=0,T=0,P=0,C=*{0}:@R=A,S=16,V={1}:R=B,S=1,V={2}:R=C,S=21,V={3}:R=D,S=18,V={4}:R=E,S=22,V={5}:R=F,S=19,V={6}:R=G,S=3,V={7}:R=H,S=23,V={8}:R=I,S=24,V={9}:R=J,S=4,V={10}:",$F43,$N$4,$N$5,$O$6,$N$7,$O$8,$N$6,$N$9,$N$13,$O$13,$E43)</f>
        <v>1000</v>
      </c>
      <c r="S43" s="71">
        <f t="shared" si="8"/>
        <v>-3000</v>
      </c>
      <c r="T43" s="72">
        <f>_xll.Assistant.XL.RIK_AC("INF06__;INF13@E=1,S=14,G=0,T=0,P=0,C=*{0}:@R=A,S=16,V={1}:R=B,S=1,V={2}:R=C,S=21,V={3}:R=D,S=18,V={4}:R=E,S=22,V={5}:R=F,S=19,V={6}:R=G,S=3,V={7}:R=H,S=23,V={8}:R=I,S=24,V={9}:R=J,S=4,V={10}:",$D43,$N$4,$N$5,$O$6,$N$7,$O$8,$N$6,$N$9,$N$12,$O$12,$G43)</f>
        <v>0</v>
      </c>
      <c r="U43" s="236"/>
      <c r="V43" s="20" t="s">
        <v>148</v>
      </c>
      <c r="W43" s="22"/>
      <c r="X43" s="21" t="s">
        <v>149</v>
      </c>
      <c r="Y43" s="70">
        <f>_xll.Assistant.XL.RIK_AC("INF06__;INF13@E=1,S=14,G=0,T=0,P=0,C=*{0}:@R=A,S=16,V={1}:R=B,S=1,V={2}:R=C,S=21,V={3}:R=D,S=18,V={4}:R=E,S=22,V={5}:R=F,S=19,V={6}:R=G,S=3,V={7}:R=H,S=23,V={8}:R=I,S=24,V={9}:R=J,S=4,V={10}:",$I43,$N$4,$N$5,$O$6,$N$7,$O$8,$N$6,$N$9,$N$13,$O$13,$H43)</f>
        <v>632065</v>
      </c>
      <c r="Z43" s="70">
        <f>_xll.Assistant.XL.RIK_AC("INF06__;INF13@E=1,S=14,G=0,T=0,P=0,C=*{0}:@R=A,S=16,V={1}:R=B,S=1,V={2}:R=C,S=21,V={3}:R=D,S=18,V={4}:R=E,S=22,V={5}:R=F,S=19,V={6}:R=G,S=3,V={7}:R=H,S=23,V={8}:R=I,S=24,V={9}:R=J,S=4,V={10}:",$I43,$N$4,$N$5,$O$6,$N$7,$O$8,$N$6,$N$9,$N$12,$O$12,$H43)</f>
        <v>69306.83</v>
      </c>
    </row>
    <row r="44" spans="3:26" ht="15.75" thickBot="1" x14ac:dyDescent="0.3">
      <c r="C44" s="34" t="str">
        <f t="shared" si="7"/>
        <v>BIA2025.BV</v>
      </c>
      <c r="D44" s="34">
        <v>1</v>
      </c>
      <c r="E44" s="34"/>
      <c r="F44" s="34"/>
      <c r="G44" s="34" t="str">
        <f>C44</f>
        <v>BIA2025.BV</v>
      </c>
      <c r="H44" s="34" t="str">
        <f t="shared" si="5"/>
        <v>BIP2025.DY</v>
      </c>
      <c r="I44" s="34">
        <v>-1</v>
      </c>
      <c r="J44" s="34"/>
      <c r="K44" s="258"/>
      <c r="L44" s="104"/>
      <c r="M44" s="12" t="s">
        <v>29</v>
      </c>
      <c r="N44" s="12"/>
      <c r="O44" s="2" t="s">
        <v>28</v>
      </c>
      <c r="P44" s="51">
        <f>_xll.Assistant.XL.RIK_AC("INF06__;INF13@E=1,S=14,G=0,T=0,P=0,C=*{0}:@R=A,S=16,V={1}:R=B,S=1,V={2}:R=C,S=21,V={3}:R=D,S=18,V={4}:R=E,S=22,V={5}:R=F,S=19,V={6}:R=G,S=3,V={7}:R=H,S=23,V={8}:R=I,S=24,V={9}:R=J,S=4,V={10}:",$D44,$N$4,$N$5,$O$6,$N$7,$O$8,$N$6,$N$9,$N$13,$O$13,$C44)</f>
        <v>-3000</v>
      </c>
      <c r="Q44" s="2"/>
      <c r="R44" s="73"/>
      <c r="S44" s="74">
        <f>P44</f>
        <v>-3000</v>
      </c>
      <c r="T44" s="75">
        <f>_xll.Assistant.XL.RIK_AC("INF06__;INF13@E=1,S=14,G=0,T=0,P=0,C=*{0}:@R=A,S=16,V={1}:R=B,S=1,V={2}:R=C,S=21,V={3}:R=D,S=18,V={4}:R=E,S=22,V={5}:R=F,S=19,V={6}:R=G,S=3,V={7}:R=H,S=23,V={8}:R=I,S=24,V={9}:R=J,S=4,V={10}:",$D44,$N$4,$N$5,$O$6,$N$7,$O$8,$N$6,$N$9,$N$12,$O$12,$G44)</f>
        <v>-3000</v>
      </c>
      <c r="U44" s="236"/>
      <c r="V44" s="20" t="s">
        <v>150</v>
      </c>
      <c r="W44" s="22"/>
      <c r="X44" s="21" t="s">
        <v>151</v>
      </c>
      <c r="Y44" s="70">
        <f>_xll.Assistant.XL.RIK_AC("INF06__;INF13@E=1,S=14,G=0,T=0,P=0,C=*{0}:@R=A,S=16,V={1}:R=B,S=1,V={2}:R=C,S=21,V={3}:R=D,S=18,V={4}:R=E,S=22,V={5}:R=F,S=19,V={6}:R=G,S=3,V={7}:R=H,S=23,V={8}:R=I,S=24,V={9}:R=J,S=4,V={10}:",$I44,$N$4,$N$5,$O$6,$N$7,$O$8,$N$6,$N$9,$N$13,$O$13,$H44)</f>
        <v>133444.07999999999</v>
      </c>
      <c r="Z44" s="70">
        <f>_xll.Assistant.XL.RIK_AC("INF06__;INF13@E=1,S=14,G=0,T=0,P=0,C=*{0}:@R=A,S=16,V={1}:R=B,S=1,V={2}:R=C,S=21,V={3}:R=D,S=18,V={4}:R=E,S=22,V={5}:R=F,S=19,V={6}:R=G,S=3,V={7}:R=H,S=23,V={8}:R=I,S=24,V={9}:R=J,S=4,V={10}:",$I44,$N$4,$N$5,$O$6,$N$7,$O$8,$N$6,$N$9,$N$12,$O$12,$H44)</f>
        <v>38247.730000000003</v>
      </c>
    </row>
    <row r="45" spans="3:26" x14ac:dyDescent="0.25">
      <c r="C45" s="34" t="str">
        <f t="shared" si="7"/>
        <v>BIA2025.BX</v>
      </c>
      <c r="D45" s="34">
        <v>1</v>
      </c>
      <c r="E45" s="34" t="str">
        <f>"BIA2025."&amp;Q45</f>
        <v>BIA2025.BY</v>
      </c>
      <c r="F45" s="34">
        <v>-1</v>
      </c>
      <c r="G45" s="34" t="str">
        <f t="shared" si="3"/>
        <v>BIA2025.BX,BIA2025.BY</v>
      </c>
      <c r="H45" s="34" t="str">
        <f t="shared" si="5"/>
        <v>BIP2025.DZ</v>
      </c>
      <c r="I45" s="34">
        <v>-1</v>
      </c>
      <c r="J45" s="34"/>
      <c r="K45" s="258"/>
      <c r="L45" s="230" t="s">
        <v>27</v>
      </c>
      <c r="M45" s="225" t="s">
        <v>26</v>
      </c>
      <c r="N45" s="225"/>
      <c r="O45" s="7" t="s">
        <v>25</v>
      </c>
      <c r="P45" s="50">
        <f>_xll.Assistant.XL.RIK_AC("INF06__;INF13@E=1,S=14,G=0,T=0,P=0,C=*{0}:@R=A,S=16,V={1}:R=B,S=1,V={2}:R=C,S=21,V={3}:R=D,S=18,V={4}:R=E,S=22,V={5}:R=F,S=19,V={6}:R=G,S=3,V={7}:R=H,S=23,V={8}:R=I,S=24,V={9}:R=J,S=4,V={10}:",$D45,$N$4,$N$5,$O$6,$N$7,$O$8,$N$6,$N$9,$N$13,$O$13,$C45)</f>
        <v>929886.64</v>
      </c>
      <c r="Q45" s="7" t="s">
        <v>24</v>
      </c>
      <c r="R45" s="44">
        <f>_xll.Assistant.XL.RIK_AC("INF06__;INF13@E=1,S=14,G=0,T=0,P=0,C=*{0}:@R=A,S=16,V={1}:R=B,S=1,V={2}:R=C,S=21,V={3}:R=D,S=18,V={4}:R=E,S=22,V={5}:R=F,S=19,V={6}:R=G,S=3,V={7}:R=H,S=23,V={8}:R=I,S=24,V={9}:R=J,S=4,V={10}:",$F45,$N$4,$N$5,$O$6,$N$7,$O$8,$N$6,$N$9,$N$13,$O$13,$E45)</f>
        <v>0</v>
      </c>
      <c r="S45" s="67">
        <f t="shared" si="8"/>
        <v>929886.64</v>
      </c>
      <c r="T45" s="68">
        <f>_xll.Assistant.XL.RIK_AC("INF06__;INF13@E=1,S=14,G=0,T=0,P=0,C=*{0}:@R=A,S=16,V={1}:R=B,S=1,V={2}:R=C,S=21,V={3}:R=D,S=18,V={4}:R=E,S=22,V={5}:R=F,S=19,V={6}:R=G,S=3,V={7}:R=H,S=23,V={8}:R=I,S=24,V={9}:R=J,S=4,V={10}:",$D45,$N$4,$N$5,$O$6,$N$7,$O$8,$N$6,$N$9,$N$12,$O$12,$G45)</f>
        <v>194833</v>
      </c>
      <c r="U45" s="236"/>
      <c r="V45" s="20" t="s">
        <v>152</v>
      </c>
      <c r="W45" s="22"/>
      <c r="X45" s="21" t="s">
        <v>153</v>
      </c>
      <c r="Y45" s="70">
        <f>_xll.Assistant.XL.RIK_AC("INF06__;INF13@E=1,S=14,G=0,T=0,P=0,C=*{0}:@R=A,S=16,V={1}:R=B,S=1,V={2}:R=C,S=21,V={3}:R=D,S=18,V={4}:R=E,S=22,V={5}:R=F,S=19,V={6}:R=G,S=3,V={7}:R=H,S=23,V={8}:R=I,S=24,V={9}:R=J,S=4,V={10}:",$I45,$N$4,$N$5,$O$6,$N$7,$O$8,$N$6,$N$9,$N$13,$O$13,$H45)</f>
        <v>53000</v>
      </c>
      <c r="Z45" s="70">
        <f>_xll.Assistant.XL.RIK_AC("INF06__;INF13@E=1,S=14,G=0,T=0,P=0,C=*{0}:@R=A,S=16,V={1}:R=B,S=1,V={2}:R=C,S=21,V={3}:R=D,S=18,V={4}:R=E,S=22,V={5}:R=F,S=19,V={6}:R=G,S=3,V={7}:R=H,S=23,V={8}:R=I,S=24,V={9}:R=J,S=4,V={10}:",$I45,$N$4,$N$5,$O$6,$N$7,$O$8,$N$6,$N$9,$N$12,$O$12,$H45)</f>
        <v>50000</v>
      </c>
    </row>
    <row r="46" spans="3:26" x14ac:dyDescent="0.25">
      <c r="C46" s="34" t="str">
        <f t="shared" si="7"/>
        <v>BIA2025.BZ</v>
      </c>
      <c r="D46" s="34">
        <v>1</v>
      </c>
      <c r="E46" s="34" t="str">
        <f>"BIA2025."&amp;Q46</f>
        <v>BIA2025.CA</v>
      </c>
      <c r="F46" s="34">
        <v>-1</v>
      </c>
      <c r="G46" s="34" t="str">
        <f t="shared" si="3"/>
        <v>BIA2025.BZ,BIA2025.CA</v>
      </c>
      <c r="H46" s="34" t="str">
        <f t="shared" si="5"/>
        <v>BIP2025.EA</v>
      </c>
      <c r="I46" s="34">
        <v>-1</v>
      </c>
      <c r="J46" s="34"/>
      <c r="K46" s="258"/>
      <c r="L46" s="231"/>
      <c r="M46" s="224" t="s">
        <v>23</v>
      </c>
      <c r="N46" s="224"/>
      <c r="O46" s="2" t="s">
        <v>22</v>
      </c>
      <c r="P46" s="47">
        <f>_xll.Assistant.XL.RIK_AC("INF06__;INF13@E=1,S=14,G=0,T=0,P=0,C=*{0}:@R=A,S=16,V={1}:R=B,S=1,V={2}:R=C,S=21,V={3}:R=D,S=18,V={4}:R=E,S=22,V={5}:R=F,S=19,V={6}:R=G,S=3,V={7}:R=H,S=23,V={8}:R=I,S=24,V={9}:R=J,S=4,V={10}:",$D46,$N$4,$N$5,$O$6,$N$7,$O$8,$N$6,$N$9,$N$13,$O$13,$C46)</f>
        <v>54600</v>
      </c>
      <c r="Q46" s="2" t="s">
        <v>21</v>
      </c>
      <c r="R46" s="45">
        <f>_xll.Assistant.XL.RIK_AC("INF06__;INF13@E=1,S=14,G=0,T=0,P=0,C=*{0}:@R=A,S=16,V={1}:R=B,S=1,V={2}:R=C,S=21,V={3}:R=D,S=18,V={4}:R=E,S=22,V={5}:R=F,S=19,V={6}:R=G,S=3,V={7}:R=H,S=23,V={8}:R=I,S=24,V={9}:R=J,S=4,V={10}:",$F46,$N$4,$N$5,$O$6,$N$7,$O$8,$N$6,$N$9,$N$13,$O$13,$E46)</f>
        <v>0</v>
      </c>
      <c r="S46" s="69">
        <f t="shared" si="8"/>
        <v>54600</v>
      </c>
      <c r="T46" s="70">
        <f>_xll.Assistant.XL.RIK_AC("INF06__;INF13@E=1,S=14,G=0,T=0,P=0,C=*{0}:@R=A,S=16,V={1}:R=B,S=1,V={2}:R=C,S=21,V={3}:R=D,S=18,V={4}:R=E,S=22,V={5}:R=F,S=19,V={6}:R=G,S=3,V={7}:R=H,S=23,V={8}:R=I,S=24,V={9}:R=J,S=4,V={10}:",$D46,$N$4,$N$5,$O$6,$N$7,$O$8,$N$6,$N$9,$N$12,$O$12,$G46)</f>
        <v>6201.16</v>
      </c>
      <c r="U46" s="236"/>
      <c r="V46" s="20" t="s">
        <v>109</v>
      </c>
      <c r="W46" s="22"/>
      <c r="X46" s="21" t="s">
        <v>154</v>
      </c>
      <c r="Y46" s="70">
        <f>_xll.Assistant.XL.RIK_AC("INF06__;INF13@E=1,S=14,G=0,T=0,P=0,C=*{0}:@R=A,S=16,V={1}:R=B,S=1,V={2}:R=C,S=21,V={3}:R=D,S=18,V={4}:R=E,S=22,V={5}:R=F,S=19,V={6}:R=G,S=3,V={7}:R=H,S=23,V={8}:R=I,S=24,V={9}:R=J,S=4,V={10}:",$I46,$N$4,$N$5,$O$6,$N$7,$O$8,$N$6,$N$9,$N$13,$O$13,$H46)</f>
        <v>6000</v>
      </c>
      <c r="Z46" s="70">
        <f>_xll.Assistant.XL.RIK_AC("INF06__;INF13@E=1,S=14,G=0,T=0,P=0,C=*{0}:@R=A,S=16,V={1}:R=B,S=1,V={2}:R=C,S=21,V={3}:R=D,S=18,V={4}:R=E,S=22,V={5}:R=F,S=19,V={6}:R=G,S=3,V={7}:R=H,S=23,V={8}:R=I,S=24,V={9}:R=J,S=4,V={10}:",$I46,$N$4,$N$5,$O$6,$N$7,$O$8,$N$6,$N$9,$N$12,$O$12,$H46)</f>
        <v>0</v>
      </c>
    </row>
    <row r="47" spans="3:26" ht="15.75" thickBot="1" x14ac:dyDescent="0.3">
      <c r="C47" s="34" t="str">
        <f t="shared" si="7"/>
        <v>BIA2025.CH</v>
      </c>
      <c r="D47" s="34">
        <v>1</v>
      </c>
      <c r="E47" s="34"/>
      <c r="F47" s="34"/>
      <c r="G47" s="34" t="str">
        <f>C47</f>
        <v>BIA2025.CH</v>
      </c>
      <c r="H47" s="34" t="str">
        <f t="shared" si="5"/>
        <v>BIP2025.EB</v>
      </c>
      <c r="I47" s="34">
        <v>-1</v>
      </c>
      <c r="J47" s="34"/>
      <c r="K47" s="258"/>
      <c r="L47" s="231"/>
      <c r="M47" s="224" t="s">
        <v>20</v>
      </c>
      <c r="N47" s="224"/>
      <c r="O47" s="2" t="s">
        <v>19</v>
      </c>
      <c r="P47" s="47">
        <f>_xll.Assistant.XL.RIK_AC("INF06__;INF13@E=1,S=14,G=0,T=0,P=0,C=*{0}:@R=A,S=16,V={1}:R=B,S=1,V={2}:R=C,S=21,V={3}:R=D,S=18,V={4}:R=E,S=22,V={5}:R=F,S=19,V={6}:R=G,S=3,V={7}:R=H,S=23,V={8}:R=I,S=24,V={9}:R=J,S=4,V={10}:",$D47,$N$4,$N$5,$O$6,$N$7,$O$8,$N$6,$N$9,$N$13,$O$13,$C47)</f>
        <v>-1000</v>
      </c>
      <c r="Q47" s="2"/>
      <c r="R47" s="76"/>
      <c r="S47" s="69">
        <f t="shared" ref="S47:S48" si="9">P47</f>
        <v>-1000</v>
      </c>
      <c r="T47" s="70">
        <f>_xll.Assistant.XL.RIK_AC("INF06__;INF13@E=1,S=14,G=0,T=0,P=0,C=*{0}:@R=A,S=16,V={1}:R=B,S=1,V={2}:R=C,S=21,V={3}:R=D,S=18,V={4}:R=E,S=22,V={5}:R=F,S=19,V={6}:R=G,S=3,V={7}:R=H,S=23,V={8}:R=I,S=24,V={9}:R=J,S=4,V={10}:",$D47,$N$4,$N$5,$O$6,$N$7,$O$8,$N$6,$N$9,$N$12,$O$12,$G47)</f>
        <v>0</v>
      </c>
      <c r="U47" s="236"/>
      <c r="V47" s="29" t="s">
        <v>155</v>
      </c>
      <c r="W47" s="30"/>
      <c r="X47" s="21" t="s">
        <v>156</v>
      </c>
      <c r="Y47" s="94">
        <f>_xll.Assistant.XL.RIK_AC("INF06__;INF13@E=1,S=14,G=0,T=0,P=0,C=*{0}:@R=A,S=16,V={1}:R=B,S=1,V={2}:R=C,S=21,V={3}:R=D,S=18,V={4}:R=E,S=22,V={5}:R=F,S=19,V={6}:R=G,S=3,V={7}:R=H,S=23,V={8}:R=I,S=24,V={9}:R=J,S=4,V={10}:",$I47,$N$4,$N$5,$O$6,$N$7,$O$8,$N$6,$N$9,$N$13,$O$13,$H47)</f>
        <v>0</v>
      </c>
      <c r="Z47" s="97">
        <f>_xll.Assistant.XL.RIK_AC("INF06__;INF13@E=1,S=14,G=0,T=0,P=0,C=*{0}:@R=A,S=16,V={1}:R=B,S=1,V={2}:R=C,S=21,V={3}:R=D,S=18,V={4}:R=E,S=22,V={5}:R=F,S=19,V={6}:R=G,S=3,V={7}:R=H,S=23,V={8}:R=I,S=24,V={9}:R=J,S=4,V={10}:",$I47,$N$4,$N$5,$O$6,$N$7,$O$8,$N$6,$N$9,$N$12,$O$12,$H47)</f>
        <v>0</v>
      </c>
    </row>
    <row r="48" spans="3:26" ht="15.75" thickBot="1" x14ac:dyDescent="0.3">
      <c r="C48" s="34" t="str">
        <f t="shared" si="7"/>
        <v>BIA2025.CB</v>
      </c>
      <c r="D48" s="34">
        <v>1</v>
      </c>
      <c r="E48" s="34"/>
      <c r="F48" s="34"/>
      <c r="G48" s="34" t="str">
        <f>C48</f>
        <v>BIA2025.CB</v>
      </c>
      <c r="H48" s="34"/>
      <c r="I48" s="34"/>
      <c r="J48" s="34"/>
      <c r="K48" s="258"/>
      <c r="L48" s="232"/>
      <c r="M48" s="226" t="s">
        <v>18</v>
      </c>
      <c r="N48" s="226"/>
      <c r="O48" s="1" t="s">
        <v>17</v>
      </c>
      <c r="P48" s="48">
        <f>_xll.Assistant.XL.RIK_AC("INF06__;INF13@E=1,S=14,G=0,T=0,P=0,C=*{0}:@R=A,S=16,V={1}:R=B,S=1,V={2}:R=C,S=21,V={3}:R=D,S=18,V={4}:R=E,S=22,V={5}:R=F,S=19,V={6}:R=G,S=3,V={7}:R=H,S=23,V={8}:R=I,S=24,V={9}:R=J,S=4,V={10}:",$D48,$N$4,$N$5,$O$6,$N$7,$O$8,$N$6,$N$9,$N$13,$O$13,$C48)</f>
        <v>0</v>
      </c>
      <c r="Q48" s="1"/>
      <c r="R48" s="77"/>
      <c r="S48" s="71">
        <f t="shared" si="9"/>
        <v>0</v>
      </c>
      <c r="T48" s="72">
        <f>_xll.Assistant.XL.RIK_AC("INF06__;INF13@E=1,S=14,G=0,T=0,P=0,C=*{0}:@R=A,S=16,V={1}:R=B,S=1,V={2}:R=C,S=21,V={3}:R=D,S=18,V={4}:R=E,S=22,V={5}:R=F,S=19,V={6}:R=G,S=3,V={7}:R=H,S=23,V={8}:R=I,S=24,V={9}:R=J,S=4,V={10}:",$D48,$N$4,$N$5,$O$6,$N$7,$O$8,$N$6,$N$9,$N$12,$O$12,$G48)</f>
        <v>0</v>
      </c>
      <c r="U48" s="106"/>
      <c r="V48" s="108" t="s">
        <v>162</v>
      </c>
      <c r="W48" s="31" t="s">
        <v>248</v>
      </c>
      <c r="X48" s="3"/>
      <c r="Y48" s="96">
        <f>IFERROR(SUM(Y37:Y47),"")</f>
        <v>826509.08</v>
      </c>
      <c r="Z48" s="96">
        <f>IFERROR(SUM(Z37:Z47),"")</f>
        <v>159854.56</v>
      </c>
    </row>
    <row r="49" spans="3:26" ht="15.75" thickBot="1" x14ac:dyDescent="0.3">
      <c r="C49" s="34" t="str">
        <f t="shared" si="7"/>
        <v>BIA2025.CD</v>
      </c>
      <c r="D49" s="34">
        <v>1</v>
      </c>
      <c r="E49" s="34" t="str">
        <f>"BIA2025."&amp;Q49</f>
        <v>BIA2025.CE</v>
      </c>
      <c r="F49" s="34">
        <v>-1</v>
      </c>
      <c r="G49" s="34" t="str">
        <f t="shared" si="3"/>
        <v>BIA2025.CD,BIA2025.CE</v>
      </c>
      <c r="H49" s="34" t="str">
        <f>"BIP2025."&amp;X49</f>
        <v>BIP2025.ED</v>
      </c>
      <c r="I49" s="34">
        <v>-1</v>
      </c>
      <c r="J49" s="34"/>
      <c r="K49" s="258"/>
      <c r="L49" s="230" t="s">
        <v>16</v>
      </c>
      <c r="M49" s="225" t="s">
        <v>15</v>
      </c>
      <c r="N49" s="225"/>
      <c r="O49" s="7" t="s">
        <v>14</v>
      </c>
      <c r="P49" s="50">
        <f>_xll.Assistant.XL.RIK_AC("INF06__;INF13@E=1,S=14,G=0,T=0,P=0,C=*{0}:@R=A,S=16,V={1}:R=B,S=1,V={2}:R=C,S=21,V={3}:R=D,S=18,V={4}:R=E,S=22,V={5}:R=F,S=19,V={6}:R=G,S=3,V={7}:R=H,S=23,V={8}:R=I,S=24,V={9}:R=J,S=4,V={10}:",$D49,$N$4,$N$5,$O$6,$N$7,$O$8,$N$6,$N$9,$N$13,$O$13,$C49)</f>
        <v>0</v>
      </c>
      <c r="Q49" s="7" t="s">
        <v>13</v>
      </c>
      <c r="R49" s="44">
        <f>_xll.Assistant.XL.RIK_AC("INF06__;INF13@E=1,S=14,G=0,T=0,P=0,C=*{0}:@R=A,S=16,V={1}:R=B,S=1,V={2}:R=C,S=21,V={3}:R=D,S=18,V={4}:R=E,S=22,V={5}:R=F,S=19,V={6}:R=G,S=3,V={7}:R=H,S=23,V={8}:R=I,S=24,V={9}:R=J,S=4,V={10}:",$F49,$N$4,$N$5,$O$6,$N$7,$O$8,$N$6,$N$9,$N$13,$O$13,$E49)</f>
        <v>0</v>
      </c>
      <c r="S49" s="67">
        <f t="shared" ref="S49:S50" si="10">P49-R49</f>
        <v>0</v>
      </c>
      <c r="T49" s="67">
        <f>_xll.Assistant.XL.RIK_AC("INF06__;INF13@E=1,S=14,G=0,T=0,P=0,C=*{0}:@R=A,S=16,V={1}:R=B,S=1,V={2}:R=C,S=21,V={3}:R=D,S=18,V={4}:R=E,S=22,V={5}:R=F,S=19,V={6}:R=G,S=3,V={7}:R=H,S=23,V={8}:R=I,S=24,V={9}:R=J,S=4,V={10}:",$D49,$N$4,$N$5,$O$6,$N$7,$O$8,$N$6,$N$9,$N$12,$O$12,$G49)</f>
        <v>0</v>
      </c>
      <c r="U49" s="237"/>
      <c r="V49" s="89" t="s">
        <v>157</v>
      </c>
      <c r="W49" s="107" t="s">
        <v>242</v>
      </c>
      <c r="X49" s="90" t="s">
        <v>158</v>
      </c>
      <c r="Y49" s="98">
        <f>_xll.Assistant.XL.RIK_AC("INF06__;INF13@E=1,S=14,G=0,T=0,P=0,C=*{0}:@R=A,S=16,V={1}:R=B,S=1,V={2}:R=C,S=21,V={3}:R=D,S=18,V={4}:R=E,S=22,V={5}:R=F,S=19,V={6}:R=G,S=3,V={7}:R=H,S=23,V={8}:R=I,S=24,V={9}:R=J,S=4,V={10}:",$I49,$N$4,$N$5,$O$6,$N$7,$O$8,$N$6,$N$9,$N$13,$O$13,$H49)</f>
        <v>-1000</v>
      </c>
      <c r="Z49" s="98">
        <f>_xll.Assistant.XL.RIK_AC("INF06__;INF13@E=1,S=14,G=0,T=0,P=0,C=*{0}:@R=A,S=16,V={1}:R=B,S=1,V={2}:R=C,S=21,V={3}:R=D,S=18,V={4}:R=E,S=22,V={5}:R=F,S=19,V={6}:R=G,S=3,V={7}:R=H,S=23,V={8}:R=I,S=24,V={9}:R=J,S=4,V={10}:",$I49,$N$4,$N$5,$O$6,$N$7,$O$8,$N$6,$N$9,$N$12,$O$12,$H49)</f>
        <v>0</v>
      </c>
    </row>
    <row r="50" spans="3:26" x14ac:dyDescent="0.25">
      <c r="C50" s="34" t="str">
        <f t="shared" si="7"/>
        <v>BIA2025.ZC</v>
      </c>
      <c r="D50" s="34">
        <v>1</v>
      </c>
      <c r="E50" s="34" t="str">
        <f>"BIA2025."&amp;Q50</f>
        <v>BIA2025.ZD</v>
      </c>
      <c r="F50" s="34">
        <v>-1</v>
      </c>
      <c r="G50" s="34" t="str">
        <f t="shared" si="3"/>
        <v>BIA2025.ZC,BIA2025.ZD</v>
      </c>
      <c r="H50" s="34"/>
      <c r="K50" s="258"/>
      <c r="L50" s="231"/>
      <c r="M50" s="224" t="s">
        <v>12</v>
      </c>
      <c r="N50" s="224"/>
      <c r="O50" s="2" t="s">
        <v>11</v>
      </c>
      <c r="P50" s="47">
        <f>_xll.Assistant.XL.RIK_AC("INF06__;INF13@E=1,S=14,G=0,T=0,P=0,C=*{0}:@R=A,S=16,V={1}:R=B,S=1,V={2}:R=C,S=21,V={3}:R=D,S=18,V={4}:R=E,S=22,V={5}:R=F,S=19,V={6}:R=G,S=3,V={7}:R=H,S=23,V={8}:R=I,S=24,V={9}:R=J,S=4,V={10}:",$D50,$N$4,$N$5,$O$6,$N$7,$O$8,$N$6,$N$9,$N$13,$O$13,$C50)</f>
        <v>-13000</v>
      </c>
      <c r="Q50" s="2" t="s">
        <v>10</v>
      </c>
      <c r="R50" s="45">
        <f>_xll.Assistant.XL.RIK_AC("INF06__;INF13@E=1,S=14,G=0,T=0,P=0,C=*{0}:@R=A,S=16,V={1}:R=B,S=1,V={2}:R=C,S=21,V={3}:R=D,S=18,V={4}:R=E,S=22,V={5}:R=F,S=19,V={6}:R=G,S=3,V={7}:R=H,S=23,V={8}:R=I,S=24,V={9}:R=J,S=4,V={10}:",$F50,$N$4,$N$5,$O$6,$N$7,$O$8,$N$6,$N$9,$N$13,$O$13,$E50)</f>
        <v>4000</v>
      </c>
      <c r="S50" s="69">
        <f t="shared" si="10"/>
        <v>-17000</v>
      </c>
      <c r="T50" s="69">
        <f>_xll.Assistant.XL.RIK_AC("INF06__;INF13@E=1,S=14,G=0,T=0,P=0,C=*{0}:@R=A,S=16,V={1}:R=B,S=1,V={2}:R=C,S=21,V={3}:R=D,S=18,V={4}:R=E,S=22,V={5}:R=F,S=19,V={6}:R=G,S=3,V={7}:R=H,S=23,V={8}:R=I,S=24,V={9}:R=J,S=4,V={10}:",$D50,$N$4,$N$5,$O$6,$N$7,$O$8,$N$6,$N$9,$N$12,$O$12,$G50)</f>
        <v>0</v>
      </c>
      <c r="U50" s="238"/>
      <c r="V50" s="237"/>
      <c r="W50" s="251"/>
      <c r="X50" s="254"/>
      <c r="Y50" s="242"/>
      <c r="Z50" s="242"/>
    </row>
    <row r="51" spans="3:26" x14ac:dyDescent="0.25">
      <c r="C51" s="34" t="str">
        <f t="shared" si="7"/>
        <v>BIA2025.ZE</v>
      </c>
      <c r="D51" s="34">
        <v>1</v>
      </c>
      <c r="E51" s="34"/>
      <c r="F51" s="34"/>
      <c r="G51" s="34" t="str">
        <f>C51</f>
        <v>BIA2025.ZE</v>
      </c>
      <c r="H51" s="34"/>
      <c r="K51" s="258"/>
      <c r="L51" s="231"/>
      <c r="M51" s="224" t="s">
        <v>9</v>
      </c>
      <c r="N51" s="224" t="s">
        <v>5</v>
      </c>
      <c r="O51" s="2" t="s">
        <v>8</v>
      </c>
      <c r="P51" s="47">
        <f>_xll.Assistant.XL.RIK_AC("INF06__;INF13@E=1,S=14,G=0,T=0,P=0,C=*{0}:@R=A,S=16,V={1}:R=B,S=1,V={2}:R=C,S=21,V={3}:R=D,S=18,V={4}:R=E,S=22,V={5}:R=F,S=19,V={6}:R=G,S=3,V={7}:R=H,S=23,V={8}:R=I,S=24,V={9}:R=J,S=4,V={10}:",$D51,$N$4,$N$5,$O$6,$N$7,$O$8,$N$6,$N$9,$N$13,$O$13,$C51)</f>
        <v>0</v>
      </c>
      <c r="Q51" s="2"/>
      <c r="R51" s="76"/>
      <c r="S51" s="69">
        <f t="shared" ref="S51:S56" si="11">P51</f>
        <v>0</v>
      </c>
      <c r="T51" s="69">
        <f>_xll.Assistant.XL.RIK_AC("INF06__;INF13@E=1,S=14,G=0,T=0,P=0,C=*{0}:@R=A,S=16,V={1}:R=B,S=1,V={2}:R=C,S=21,V={3}:R=D,S=18,V={4}:R=E,S=22,V={5}:R=F,S=19,V={6}:R=G,S=3,V={7}:R=H,S=23,V={8}:R=I,S=24,V={9}:R=J,S=4,V={10}:",$D51,$N$4,$N$5,$O$6,$N$7,$O$8,$N$6,$N$9,$N$12,$O$12,$G51)</f>
        <v>0</v>
      </c>
      <c r="U51" s="238"/>
      <c r="V51" s="238"/>
      <c r="W51" s="252"/>
      <c r="X51" s="255"/>
      <c r="Y51" s="243"/>
      <c r="Z51" s="243"/>
    </row>
    <row r="52" spans="3:26" ht="15.75" thickBot="1" x14ac:dyDescent="0.3">
      <c r="C52" s="34" t="str">
        <f t="shared" si="7"/>
        <v>BIA2025.CF</v>
      </c>
      <c r="D52" s="34">
        <v>1</v>
      </c>
      <c r="E52" s="34"/>
      <c r="F52" s="34"/>
      <c r="G52" s="34" t="str">
        <f>C52</f>
        <v>BIA2025.CF</v>
      </c>
      <c r="H52" s="34"/>
      <c r="K52" s="259"/>
      <c r="L52" s="232"/>
      <c r="M52" s="226" t="s">
        <v>7</v>
      </c>
      <c r="N52" s="226"/>
      <c r="O52" s="1" t="s">
        <v>6</v>
      </c>
      <c r="P52" s="48">
        <f>_xll.Assistant.XL.RIK_AC("INF06__;INF13@E=1,S=14,G=0,T=0,P=0,C=*{0}:@R=A,S=16,V={1}:R=B,S=1,V={2}:R=C,S=21,V={3}:R=D,S=18,V={4}:R=E,S=22,V={5}:R=F,S=19,V={6}:R=G,S=3,V={7}:R=H,S=23,V={8}:R=I,S=24,V={9}:R=J,S=4,V={10}:",$D52,$N$4,$N$5,$O$6,$N$7,$O$8,$N$6,$N$9,$N$13,$O$13,$C52)</f>
        <v>-5000</v>
      </c>
      <c r="Q52" s="1"/>
      <c r="R52" s="77"/>
      <c r="S52" s="71">
        <f t="shared" si="11"/>
        <v>-5000</v>
      </c>
      <c r="T52" s="71">
        <f>_xll.Assistant.XL.RIK_AC("INF06__;INF13@E=1,S=14,G=0,T=0,P=0,C=*{0}:@R=A,S=16,V={1}:R=B,S=1,V={2}:R=C,S=21,V={3}:R=D,S=18,V={4}:R=E,S=22,V={5}:R=F,S=19,V={6}:R=G,S=3,V={7}:R=H,S=23,V={8}:R=I,S=24,V={9}:R=J,S=4,V={10}:",$D52,$N$4,$N$5,$O$6,$N$7,$O$8,$N$6,$N$9,$N$12,$O$12,$G52)</f>
        <v>5040</v>
      </c>
      <c r="U52" s="238"/>
      <c r="V52" s="238"/>
      <c r="W52" s="252"/>
      <c r="X52" s="255"/>
      <c r="Y52" s="243"/>
      <c r="Z52" s="243"/>
    </row>
    <row r="53" spans="3:26" ht="15.75" thickBot="1" x14ac:dyDescent="0.3">
      <c r="C53" s="34"/>
      <c r="D53" s="34"/>
      <c r="E53" s="34"/>
      <c r="F53" s="34"/>
      <c r="G53" s="34"/>
      <c r="H53" s="34"/>
      <c r="K53" s="4"/>
      <c r="L53" s="103"/>
      <c r="M53" s="6" t="s">
        <v>164</v>
      </c>
      <c r="N53" s="5" t="s">
        <v>242</v>
      </c>
      <c r="O53" s="15"/>
      <c r="P53" s="52">
        <f>IFERROR(SUM(P40:P52),"")</f>
        <v>966486.64</v>
      </c>
      <c r="Q53" s="15"/>
      <c r="R53" s="52">
        <f>IFERROR(SUM(R40:R43)+SUM(R45:R46)+SUM(R49:R50),"")</f>
        <v>19000</v>
      </c>
      <c r="S53" s="65">
        <f>IFERROR(SUM(S40:S52),"")</f>
        <v>947486.64</v>
      </c>
      <c r="T53" s="85">
        <f>IFERROR(SUM(T40:T52),"")</f>
        <v>203074.16</v>
      </c>
      <c r="U53" s="238"/>
      <c r="V53" s="238"/>
      <c r="W53" s="252"/>
      <c r="X53" s="255"/>
      <c r="Y53" s="243"/>
      <c r="Z53" s="243"/>
    </row>
    <row r="54" spans="3:26" ht="15" customHeight="1" x14ac:dyDescent="0.25">
      <c r="C54" s="34" t="str">
        <f>"BIA2025."&amp;O54</f>
        <v>BIA2025.CW</v>
      </c>
      <c r="D54" s="34">
        <v>1</v>
      </c>
      <c r="E54" s="34"/>
      <c r="F54" s="34"/>
      <c r="G54" s="34" t="str">
        <f>C54</f>
        <v>BIA2025.CW</v>
      </c>
      <c r="H54" s="34"/>
      <c r="K54" s="245"/>
      <c r="L54" s="246"/>
      <c r="M54" s="101" t="s">
        <v>243</v>
      </c>
      <c r="N54" s="13" t="s">
        <v>5</v>
      </c>
      <c r="O54" s="2" t="s">
        <v>4</v>
      </c>
      <c r="P54" s="47">
        <f>_xll.Assistant.XL.RIK_AC("INF06__;INF13@E=1,S=14,G=0,T=0,P=0,C=*{0}:@R=A,S=16,V={1}:R=B,S=1,V={2}:R=C,S=21,V={3}:R=D,S=18,V={4}:R=E,S=22,V={5}:R=F,S=19,V={6}:R=G,S=3,V={7}:R=H,S=23,V={8}:R=I,S=24,V={9}:R=J,S=4,V={10}:",$D54,$N$4,$N$5,$O$6,$N$7,$O$8,$N$6,$N$9,$N$13,$O$13,$C54)</f>
        <v>7000</v>
      </c>
      <c r="Q54" s="2"/>
      <c r="R54" s="76"/>
      <c r="S54" s="74">
        <f t="shared" si="11"/>
        <v>7000</v>
      </c>
      <c r="T54" s="69">
        <f>_xll.Assistant.XL.RIK_AC("INF06__;INF13@E=1,S=14,G=0,T=0,P=0,C=*{0}:@R=A,S=16,V={1}:R=B,S=1,V={2}:R=C,S=21,V={3}:R=D,S=18,V={4}:R=E,S=22,V={5}:R=F,S=19,V={6}:R=G,S=3,V={7}:R=H,S=23,V={8}:R=I,S=24,V={9}:R=J,S=4,V={10}:",$D54,$N$4,$N$5,$O$6,$N$7,$O$8,$N$6,$N$9,$N$12,$O$12,$G54)</f>
        <v>5000</v>
      </c>
      <c r="U54" s="238"/>
      <c r="V54" s="238"/>
      <c r="W54" s="252"/>
      <c r="X54" s="255"/>
      <c r="Y54" s="243"/>
      <c r="Z54" s="243"/>
    </row>
    <row r="55" spans="3:26" x14ac:dyDescent="0.25">
      <c r="C55" s="34" t="str">
        <f>"BIA2025."&amp;O55</f>
        <v>BIA2025.CM</v>
      </c>
      <c r="D55" s="34">
        <v>1</v>
      </c>
      <c r="E55" s="34"/>
      <c r="F55" s="34"/>
      <c r="G55" s="34" t="str">
        <f>C55</f>
        <v>BIA2025.CM</v>
      </c>
      <c r="H55" s="34"/>
      <c r="K55" s="247"/>
      <c r="L55" s="248"/>
      <c r="M55" s="84" t="s">
        <v>244</v>
      </c>
      <c r="N55" s="13" t="s">
        <v>3</v>
      </c>
      <c r="O55" s="2" t="s">
        <v>2</v>
      </c>
      <c r="P55" s="47">
        <f>_xll.Assistant.XL.RIK_AC("INF06__;INF13@E=1,S=14,G=0,T=0,P=0,C=*{0}:@R=A,S=16,V={1}:R=B,S=1,V={2}:R=C,S=21,V={3}:R=D,S=18,V={4}:R=E,S=22,V={5}:R=F,S=19,V={6}:R=G,S=3,V={7}:R=H,S=23,V={8}:R=I,S=24,V={9}:R=J,S=4,V={10}:",$D55,$N$4,$N$5,$O$6,$N$7,$O$8,$N$6,$N$9,$N$13,$O$13,$C55)</f>
        <v>0</v>
      </c>
      <c r="Q55" s="2"/>
      <c r="R55" s="76"/>
      <c r="S55" s="69">
        <f t="shared" si="11"/>
        <v>0</v>
      </c>
      <c r="T55" s="69">
        <f>_xll.Assistant.XL.RIK_AC("INF06__;INF13@E=1,S=14,G=0,T=0,P=0,C=*{0}:@R=A,S=16,V={1}:R=B,S=1,V={2}:R=C,S=21,V={3}:R=D,S=18,V={4}:R=E,S=22,V={5}:R=F,S=19,V={6}:R=G,S=3,V={7}:R=H,S=23,V={8}:R=I,S=24,V={9}:R=J,S=4,V={10}:",$D55,$N$4,$N$5,$O$6,$N$7,$O$8,$N$6,$N$9,$N$12,$O$12,$G55)</f>
        <v>0</v>
      </c>
      <c r="U55" s="238"/>
      <c r="V55" s="238"/>
      <c r="W55" s="252"/>
      <c r="X55" s="255"/>
      <c r="Y55" s="243"/>
      <c r="Z55" s="243"/>
    </row>
    <row r="56" spans="3:26" ht="15.75" thickBot="1" x14ac:dyDescent="0.3">
      <c r="C56" s="34" t="str">
        <f>"BIA2025."&amp;O56</f>
        <v>BIA2025.CN</v>
      </c>
      <c r="D56" s="34">
        <v>1</v>
      </c>
      <c r="E56" s="34"/>
      <c r="F56" s="34"/>
      <c r="G56" s="34" t="str">
        <f>C56</f>
        <v>BIA2025.CN</v>
      </c>
      <c r="H56" s="34"/>
      <c r="K56" s="249"/>
      <c r="L56" s="250"/>
      <c r="M56" s="102" t="s">
        <v>1</v>
      </c>
      <c r="N56" s="88" t="s">
        <v>245</v>
      </c>
      <c r="O56" s="2" t="s">
        <v>0</v>
      </c>
      <c r="P56" s="91">
        <f>_xll.Assistant.XL.RIK_AC("INF06__;INF13@E=1,S=14,G=0,T=0,P=0,C=*{0}:@R=A,S=16,V={1}:R=B,S=1,V={2}:R=C,S=21,V={3}:R=D,S=18,V={4}:R=E,S=22,V={5}:R=F,S=19,V={6}:R=G,S=3,V={7}:R=H,S=23,V={8}:R=I,S=24,V={9}:R=J,S=4,V={10}:",$D56,$N$4,$N$5,$O$6,$N$7,$O$8,$N$6,$N$9,$N$13,$O$13,$C56)</f>
        <v>-3000</v>
      </c>
      <c r="Q56" s="2"/>
      <c r="R56" s="92"/>
      <c r="S56" s="74">
        <f t="shared" si="11"/>
        <v>-3000</v>
      </c>
      <c r="T56" s="86">
        <f>_xll.Assistant.XL.RIK_AC("INF06__;INF13@E=1,S=14,G=0,T=0,P=0,C=*{0}:@R=A,S=16,V={1}:R=B,S=1,V={2}:R=C,S=21,V={3}:R=D,S=18,V={4}:R=E,S=22,V={5}:R=F,S=19,V={6}:R=G,S=3,V={7}:R=H,S=23,V={8}:R=I,S=24,V={9}:R=J,S=4,V={10}:",$D56,$N$4,$N$5,$O$6,$N$7,$O$8,$N$6,$N$9,$N$12,$O$12,$G56)</f>
        <v>0</v>
      </c>
      <c r="U56" s="239"/>
      <c r="V56" s="239"/>
      <c r="W56" s="253"/>
      <c r="X56" s="256"/>
      <c r="Y56" s="244"/>
      <c r="Z56" s="244"/>
    </row>
    <row r="57" spans="3:26" ht="15.75" thickBot="1" x14ac:dyDescent="0.3">
      <c r="K57" s="240" t="s">
        <v>249</v>
      </c>
      <c r="L57" s="241"/>
      <c r="M57" s="241"/>
      <c r="N57" s="87" t="s">
        <v>250</v>
      </c>
      <c r="O57" s="93"/>
      <c r="P57" s="53">
        <f>IFERROR(SUM(P53:P56)+P39+P21+P22,"")</f>
        <v>890486.64</v>
      </c>
      <c r="Q57" s="93"/>
      <c r="R57" s="53">
        <f>IFERROR(SUM(R53+R39),"")</f>
        <v>98000</v>
      </c>
      <c r="S57" s="78">
        <f t="shared" ref="S57:T57" si="12">IFERROR(SUM(S53:S56)+S39+S21+S22,"")</f>
        <v>780486.64</v>
      </c>
      <c r="T57" s="79">
        <f t="shared" si="12"/>
        <v>206074.16</v>
      </c>
      <c r="U57" s="240" t="s">
        <v>251</v>
      </c>
      <c r="V57" s="241"/>
      <c r="W57" s="87" t="s">
        <v>252</v>
      </c>
      <c r="X57" s="93"/>
      <c r="Y57" s="79">
        <f>IFERROR(Y49+Y48+Y36+Y33,"")</f>
        <v>1000469.78</v>
      </c>
      <c r="Z57" s="79">
        <f>IFERROR(Z49+Z48+Z36+Z33,"")</f>
        <v>187987.96</v>
      </c>
    </row>
  </sheetData>
  <mergeCells count="56">
    <mergeCell ref="Y18:Y19"/>
    <mergeCell ref="Z18:Z19"/>
    <mergeCell ref="U18:X20"/>
    <mergeCell ref="K21:L22"/>
    <mergeCell ref="K18:N20"/>
    <mergeCell ref="U21:U32"/>
    <mergeCell ref="K23:K38"/>
    <mergeCell ref="L23:L27"/>
    <mergeCell ref="M29:N29"/>
    <mergeCell ref="M30:N30"/>
    <mergeCell ref="M31:N31"/>
    <mergeCell ref="M32:N32"/>
    <mergeCell ref="M34:N34"/>
    <mergeCell ref="M33:N33"/>
    <mergeCell ref="T18:T19"/>
    <mergeCell ref="L28:L32"/>
    <mergeCell ref="K54:L56"/>
    <mergeCell ref="K57:M57"/>
    <mergeCell ref="V50:W56"/>
    <mergeCell ref="X50:X56"/>
    <mergeCell ref="Y50:Y56"/>
    <mergeCell ref="K40:K52"/>
    <mergeCell ref="M42:N42"/>
    <mergeCell ref="M43:N43"/>
    <mergeCell ref="M50:N50"/>
    <mergeCell ref="L49:L52"/>
    <mergeCell ref="M49:N49"/>
    <mergeCell ref="M52:N52"/>
    <mergeCell ref="M51:N51"/>
    <mergeCell ref="U34:U35"/>
    <mergeCell ref="U37:U47"/>
    <mergeCell ref="U49:U56"/>
    <mergeCell ref="U57:V57"/>
    <mergeCell ref="Z50:Z56"/>
    <mergeCell ref="L33:L38"/>
    <mergeCell ref="M47:N47"/>
    <mergeCell ref="M36:N36"/>
    <mergeCell ref="M40:N40"/>
    <mergeCell ref="L40:L43"/>
    <mergeCell ref="M41:N41"/>
    <mergeCell ref="L45:L48"/>
    <mergeCell ref="M45:N45"/>
    <mergeCell ref="M46:N46"/>
    <mergeCell ref="M48:N48"/>
    <mergeCell ref="M38:N38"/>
    <mergeCell ref="O18:P20"/>
    <mergeCell ref="Q18:R20"/>
    <mergeCell ref="S18:S19"/>
    <mergeCell ref="M37:N37"/>
    <mergeCell ref="M35:N35"/>
    <mergeCell ref="M23:N23"/>
    <mergeCell ref="M24:N24"/>
    <mergeCell ref="M25:N25"/>
    <mergeCell ref="M26:N26"/>
    <mergeCell ref="M27:N27"/>
    <mergeCell ref="M28:N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415B-769F-4F01-87AD-AF6197FF0DB4}">
  <sheetPr>
    <tabColor theme="6"/>
  </sheetPr>
  <dimension ref="B1:J68"/>
  <sheetViews>
    <sheetView showGridLines="0" zoomScaleNormal="100" workbookViewId="0">
      <selection activeCell="G5" sqref="G5"/>
    </sheetView>
  </sheetViews>
  <sheetFormatPr defaultColWidth="11.42578125" defaultRowHeight="15" outlineLevelRow="1" outlineLevelCol="1" x14ac:dyDescent="0.25"/>
  <cols>
    <col min="2" max="3" width="11.42578125" hidden="1" customWidth="1" outlineLevel="1"/>
    <col min="4" max="4" width="10.85546875" collapsed="1"/>
    <col min="5" max="5" width="36" customWidth="1"/>
    <col min="6" max="6" width="53.140625" customWidth="1"/>
    <col min="7" max="7" width="35.85546875" bestFit="1" customWidth="1"/>
    <col min="8" max="8" width="24.7109375" customWidth="1"/>
    <col min="9" max="10" width="26.140625" customWidth="1"/>
    <col min="11" max="11" width="15.140625" bestFit="1" customWidth="1"/>
  </cols>
  <sheetData>
    <row r="1" spans="5:10" outlineLevel="1" x14ac:dyDescent="0.25"/>
    <row r="2" spans="5:10" ht="15.75" outlineLevel="1" thickBot="1" x14ac:dyDescent="0.3">
      <c r="I2" s="34"/>
      <c r="J2" s="34"/>
    </row>
    <row r="3" spans="5:10" outlineLevel="1" x14ac:dyDescent="0.25">
      <c r="F3" s="199" t="s">
        <v>176</v>
      </c>
      <c r="G3" s="169" t="str">
        <f>Paramétrage!$G$10</f>
        <v>DEMO_V11R1_OK</v>
      </c>
      <c r="I3" s="34"/>
      <c r="J3" s="34"/>
    </row>
    <row r="4" spans="5:10" outlineLevel="1" x14ac:dyDescent="0.25">
      <c r="F4" s="200" t="s">
        <v>173</v>
      </c>
      <c r="G4" s="165" t="str">
        <f>Paramétrage!$G$11</f>
        <v>S1_MONO11</v>
      </c>
    </row>
    <row r="5" spans="5:10" outlineLevel="1" x14ac:dyDescent="0.25">
      <c r="F5" s="200" t="s">
        <v>174</v>
      </c>
      <c r="G5" s="165" t="str">
        <f>Paramétrage!$G$12</f>
        <v>*</v>
      </c>
      <c r="H5" s="129" t="str">
        <f>Paramétrage!$H$12</f>
        <v>Par Société</v>
      </c>
    </row>
    <row r="6" spans="5:10" outlineLevel="1" x14ac:dyDescent="0.25">
      <c r="F6" s="200" t="s">
        <v>175</v>
      </c>
      <c r="G6" s="164" t="str">
        <f>Paramétrage!$G$13</f>
        <v>NAT</v>
      </c>
    </row>
    <row r="7" spans="5:10" outlineLevel="1" x14ac:dyDescent="0.25">
      <c r="F7" s="200" t="s">
        <v>349</v>
      </c>
      <c r="G7" s="164" t="str">
        <f>Paramétrage!$G$14</f>
        <v>OUI</v>
      </c>
      <c r="H7" s="129" t="str">
        <f>Paramétrage!$H$14</f>
        <v>Réel,Simulation</v>
      </c>
    </row>
    <row r="8" spans="5:10" ht="15.75" outlineLevel="1" thickBot="1" x14ac:dyDescent="0.3">
      <c r="F8" s="201" t="s">
        <v>178</v>
      </c>
      <c r="G8" s="166" t="s">
        <v>200</v>
      </c>
    </row>
    <row r="9" spans="5:10" outlineLevel="1" x14ac:dyDescent="0.25">
      <c r="F9" s="198"/>
    </row>
    <row r="10" spans="5:10" outlineLevel="1" x14ac:dyDescent="0.25">
      <c r="G10" s="198" t="s">
        <v>171</v>
      </c>
      <c r="H10" s="198" t="s">
        <v>172</v>
      </c>
    </row>
    <row r="11" spans="5:10" outlineLevel="1" x14ac:dyDescent="0.25">
      <c r="F11" s="198" t="s">
        <v>350</v>
      </c>
      <c r="G11" s="36">
        <f>Paramétrage!$G$17</f>
        <v>202401</v>
      </c>
      <c r="H11" s="36">
        <f>Paramétrage!$H$17</f>
        <v>202412</v>
      </c>
    </row>
    <row r="12" spans="5:10" outlineLevel="1" x14ac:dyDescent="0.25">
      <c r="F12" s="198" t="s">
        <v>351</v>
      </c>
      <c r="G12" s="36">
        <f>Paramétrage!$G$18</f>
        <v>202501</v>
      </c>
      <c r="H12" s="36">
        <f>Paramétrage!$H$18</f>
        <v>202512</v>
      </c>
    </row>
    <row r="13" spans="5:10" outlineLevel="1" x14ac:dyDescent="0.25"/>
    <row r="14" spans="5:10" outlineLevel="1" x14ac:dyDescent="0.25"/>
    <row r="15" spans="5:10" ht="15.75" thickBot="1" x14ac:dyDescent="0.3"/>
    <row r="16" spans="5:10" ht="15.75" thickBot="1" x14ac:dyDescent="0.3">
      <c r="E16" s="158"/>
      <c r="F16" s="110"/>
      <c r="G16" s="158"/>
      <c r="H16" s="159"/>
      <c r="I16" s="113" t="s">
        <v>105</v>
      </c>
      <c r="J16" s="126" t="s">
        <v>260</v>
      </c>
    </row>
    <row r="17" spans="2:10" ht="14.45" customHeight="1" x14ac:dyDescent="0.25">
      <c r="B17" s="34" t="str">
        <f>"RT12025."&amp;H17</f>
        <v>RT12025.FC</v>
      </c>
      <c r="C17" s="34">
        <v>-1</v>
      </c>
      <c r="E17" s="290" t="s">
        <v>261</v>
      </c>
      <c r="F17" s="27" t="s">
        <v>256</v>
      </c>
      <c r="G17" s="28"/>
      <c r="H17" s="19" t="s">
        <v>263</v>
      </c>
      <c r="I17" s="130">
        <f>_xll.Assistant.XL.RIK_AC("INF06__;INF13@E=1,S=14,G=0,T=0,P=0,C=*{0}:@R=A,S=16,V={1}:R=B,S=1,V={2}:R=C,S=21,V={3}:R=D,S=18,V={4}:R=E,S=22,V={5}:R=F,S=19,V={6}:R=G,S=3,V={7}:R=H,S=23,V={8}:R=I,S=24,V={9}:R=J,S=4,V={10}:",$C17,$G$3,$G$4,$H$5,$G$6,$H$7,$G$5,$G$8,$G$12,$H$12,$B17)</f>
        <v>119000</v>
      </c>
      <c r="J17" s="135">
        <f>_xll.Assistant.XL.RIK_AC("INF06__;INF13@E=1,S=14,G=0,T=0,P=0,C=*{0}:@R=A,S=16,V={1}:R=B,S=1,V={2}:R=C,S=21,V={3}:R=D,S=18,V={4}:R=E,S=22,V={5}:R=F,S=19,V={6}:R=G,S=3,V={7}:R=H,S=23,V={8}:R=I,S=24,V={9}:R=J,S=4,V={10}:",$C17,$G$3,$G$4,$H$5,$G$6,$H$7,$G$5,$G$8,$G$11,$H$11,$B17)</f>
        <v>6150</v>
      </c>
    </row>
    <row r="18" spans="2:10" ht="15.75" thickBot="1" x14ac:dyDescent="0.3">
      <c r="B18" s="34" t="str">
        <f t="shared" ref="B18:B57" si="0">"RT12025."&amp;H18</f>
        <v>RT12025.FF</v>
      </c>
      <c r="C18" s="34">
        <v>-1</v>
      </c>
      <c r="E18" s="291"/>
      <c r="F18" s="109" t="s">
        <v>211</v>
      </c>
      <c r="G18" s="119"/>
      <c r="H18" s="21" t="s">
        <v>264</v>
      </c>
      <c r="I18" s="131">
        <f>_xll.Assistant.XL.RIK_AC("INF06__;INF13@E=1,S=14,G=0,T=0,P=0,C=*{0}:@R=A,S=16,V={1}:R=B,S=1,V={2}:R=C,S=21,V={3}:R=D,S=18,V={4}:R=E,S=22,V={5}:R=F,S=19,V={6}:R=G,S=3,V={7}:R=H,S=23,V={8}:R=I,S=24,V={9}:R=J,S=4,V={10}:",$C18,$G$3,$G$4,$H$5,$G$6,$H$7,$G$5,$G$8,$G$12,$H$12,$B18)</f>
        <v>460877.56</v>
      </c>
      <c r="J18" s="136">
        <f>_xll.Assistant.XL.RIK_AC("INF06__;INF13@E=1,S=14,G=0,T=0,P=0,C=*{0}:@R=A,S=16,V={1}:R=B,S=1,V={2}:R=C,S=21,V={3}:R=D,S=18,V={4}:R=E,S=22,V={5}:R=F,S=19,V={6}:R=G,S=3,V={7}:R=H,S=23,V={8}:R=I,S=24,V={9}:R=J,S=4,V={10}:",$C18,$G$3,$G$4,$H$5,$G$6,$H$7,$G$5,$G$8,$G$11,$H$11,$B18)</f>
        <v>60000</v>
      </c>
    </row>
    <row r="19" spans="2:10" ht="15.75" thickBot="1" x14ac:dyDescent="0.3">
      <c r="B19" s="34"/>
      <c r="C19" s="34"/>
      <c r="E19" s="291"/>
      <c r="F19" s="115" t="s">
        <v>288</v>
      </c>
      <c r="G19" s="116"/>
      <c r="H19" s="21"/>
      <c r="I19" s="140">
        <f>I17+I18</f>
        <v>579877.56000000006</v>
      </c>
      <c r="J19" s="141">
        <f>J17+J18</f>
        <v>66150</v>
      </c>
    </row>
    <row r="20" spans="2:10" x14ac:dyDescent="0.25">
      <c r="B20" s="34" t="str">
        <f t="shared" si="0"/>
        <v>RT12025.FM</v>
      </c>
      <c r="C20" s="34">
        <v>-1</v>
      </c>
      <c r="E20" s="291"/>
      <c r="F20" s="111" t="s">
        <v>257</v>
      </c>
      <c r="G20" s="120"/>
      <c r="H20" s="21" t="s">
        <v>265</v>
      </c>
      <c r="I20" s="132">
        <f>_xll.Assistant.XL.RIK_AC("INF06__;INF13@E=1,S=14,G=0,T=0,P=0,C=*{0}:@R=A,S=16,V={1}:R=B,S=1,V={2}:R=C,S=21,V={3}:R=D,S=18,V={4}:R=E,S=22,V={5}:R=F,S=19,V={6}:R=G,S=3,V={7}:R=H,S=23,V={8}:R=I,S=24,V={9}:R=J,S=4,V={10}:",$C20,$G$3,$G$4,$H$5,$G$6,$H$7,$G$5,$G$8,$G$12,$H$12,$B20)</f>
        <v>10000</v>
      </c>
      <c r="J20" s="135">
        <f>_xll.Assistant.XL.RIK_AC("INF06__;INF13@E=1,S=14,G=0,T=0,P=0,C=*{0}:@R=A,S=16,V={1}:R=B,S=1,V={2}:R=C,S=21,V={3}:R=D,S=18,V={4}:R=E,S=22,V={5}:R=F,S=19,V={6}:R=G,S=3,V={7}:R=H,S=23,V={8}:R=I,S=24,V={9}:R=J,S=4,V={10}:",$C20,$G$3,$G$4,$H$5,$G$6,$H$7,$G$5,$G$8,$G$11,$H$11,$B20)</f>
        <v>0</v>
      </c>
    </row>
    <row r="21" spans="2:10" x14ac:dyDescent="0.25">
      <c r="B21" s="34" t="str">
        <f t="shared" si="0"/>
        <v>RT12025.FN</v>
      </c>
      <c r="C21" s="34">
        <v>-1</v>
      </c>
      <c r="E21" s="291"/>
      <c r="F21" s="109" t="s">
        <v>258</v>
      </c>
      <c r="G21" s="119"/>
      <c r="H21" s="21" t="s">
        <v>266</v>
      </c>
      <c r="I21" s="133">
        <f>_xll.Assistant.XL.RIK_AC("INF06__;INF13@E=1,S=14,G=0,T=0,P=0,C=*{0}:@R=A,S=16,V={1}:R=B,S=1,V={2}:R=C,S=21,V={3}:R=D,S=18,V={4}:R=E,S=22,V={5}:R=F,S=19,V={6}:R=G,S=3,V={7}:R=H,S=23,V={8}:R=I,S=24,V={9}:R=J,S=4,V={10}:",$C21,$G$3,$G$4,$H$5,$G$6,$H$7,$G$5,$G$8,$G$12,$H$12,$B21)</f>
        <v>2000</v>
      </c>
      <c r="J21" s="136">
        <f>_xll.Assistant.XL.RIK_AC("INF06__;INF13@E=1,S=14,G=0,T=0,P=0,C=*{0}:@R=A,S=16,V={1}:R=B,S=1,V={2}:R=C,S=21,V={3}:R=D,S=18,V={4}:R=E,S=22,V={5}:R=F,S=19,V={6}:R=G,S=3,V={7}:R=H,S=23,V={8}:R=I,S=24,V={9}:R=J,S=4,V={10}:",$C21,$G$3,$G$4,$H$5,$G$6,$H$7,$G$5,$G$8,$G$11,$H$11,$B21)</f>
        <v>0</v>
      </c>
    </row>
    <row r="22" spans="2:10" x14ac:dyDescent="0.25">
      <c r="B22" s="34" t="str">
        <f t="shared" si="0"/>
        <v>RT12025.FO</v>
      </c>
      <c r="C22" s="34">
        <v>-1</v>
      </c>
      <c r="E22" s="291"/>
      <c r="F22" s="109" t="s">
        <v>218</v>
      </c>
      <c r="G22" s="119"/>
      <c r="H22" s="21" t="s">
        <v>267</v>
      </c>
      <c r="I22" s="133">
        <f>_xll.Assistant.XL.RIK_AC("INF06__;INF13@E=1,S=14,G=0,T=0,P=0,C=*{0}:@R=A,S=16,V={1}:R=B,S=1,V={2}:R=C,S=21,V={3}:R=D,S=18,V={4}:R=E,S=22,V={5}:R=F,S=19,V={6}:R=G,S=3,V={7}:R=H,S=23,V={8}:R=I,S=24,V={9}:R=J,S=4,V={10}:",$C22,$G$3,$G$4,$H$5,$G$6,$H$7,$G$5,$G$8,$G$12,$H$12,$B22)</f>
        <v>1000</v>
      </c>
      <c r="J22" s="136">
        <f>_xll.Assistant.XL.RIK_AC("INF06__;INF13@E=1,S=14,G=0,T=0,P=0,C=*{0}:@R=A,S=16,V={1}:R=B,S=1,V={2}:R=C,S=21,V={3}:R=D,S=18,V={4}:R=E,S=22,V={5}:R=F,S=19,V={6}:R=G,S=3,V={7}:R=H,S=23,V={8}:R=I,S=24,V={9}:R=J,S=4,V={10}:",$C22,$G$3,$G$4,$H$5,$G$6,$H$7,$G$5,$G$8,$G$11,$H$11,$B22)</f>
        <v>0</v>
      </c>
    </row>
    <row r="23" spans="2:10" x14ac:dyDescent="0.25">
      <c r="B23" s="34" t="str">
        <f t="shared" si="0"/>
        <v>RT12025.FP</v>
      </c>
      <c r="C23" s="34">
        <v>-1</v>
      </c>
      <c r="E23" s="291"/>
      <c r="F23" s="109" t="s">
        <v>219</v>
      </c>
      <c r="G23" s="119"/>
      <c r="H23" s="21" t="s">
        <v>268</v>
      </c>
      <c r="I23" s="133">
        <f>_xll.Assistant.XL.RIK_AC("INF06__;INF13@E=1,S=14,G=0,T=0,P=0,C=*{0}:@R=A,S=16,V={1}:R=B,S=1,V={2}:R=C,S=21,V={3}:R=D,S=18,V={4}:R=E,S=22,V={5}:R=F,S=19,V={6}:R=G,S=3,V={7}:R=H,S=23,V={8}:R=I,S=24,V={9}:R=J,S=4,V={10}:",$C23,$G$3,$G$4,$H$5,$G$6,$H$7,$G$5,$G$8,$G$12,$H$12,$B23)</f>
        <v>9000</v>
      </c>
      <c r="J23" s="136">
        <f>_xll.Assistant.XL.RIK_AC("INF06__;INF13@E=1,S=14,G=0,T=0,P=0,C=*{0}:@R=A,S=16,V={1}:R=B,S=1,V={2}:R=C,S=21,V={3}:R=D,S=18,V={4}:R=E,S=22,V={5}:R=F,S=19,V={6}:R=G,S=3,V={7}:R=H,S=23,V={8}:R=I,S=24,V={9}:R=J,S=4,V={10}:",$C23,$G$3,$G$4,$H$5,$G$6,$H$7,$G$5,$G$8,$G$11,$H$11,$B23)</f>
        <v>0</v>
      </c>
    </row>
    <row r="24" spans="2:10" x14ac:dyDescent="0.25">
      <c r="B24" s="34" t="str">
        <f t="shared" si="0"/>
        <v>RT12025.FA</v>
      </c>
      <c r="C24" s="34">
        <v>-1</v>
      </c>
      <c r="E24" s="291"/>
      <c r="F24" s="118" t="s">
        <v>289</v>
      </c>
      <c r="G24" s="121"/>
      <c r="H24" s="21" t="s">
        <v>262</v>
      </c>
      <c r="I24" s="134">
        <f>_xll.Assistant.XL.RIK_AC("INF06__;INF13@E=1,S=14,G=0,T=0,P=0,C=*{0}:@R=A,S=16,V={1}:R=B,S=1,V={2}:R=C,S=21,V={3}:R=D,S=18,V={4}:R=E,S=22,V={5}:R=F,S=19,V={6}:R=G,S=3,V={7}:R=H,S=23,V={8}:R=I,S=24,V={9}:R=J,S=4,V={10}:",$C24,$G$3,$G$4,$H$5,$G$6,$H$7,$G$5,$G$8,$G$12,$H$12,$B24)</f>
        <v>0</v>
      </c>
      <c r="J24" s="137">
        <f>_xll.Assistant.XL.RIK_AC("INF06__;INF13@E=1,S=14,G=0,T=0,P=0,C=*{0}:@R=A,S=16,V={1}:R=B,S=1,V={2}:R=C,S=21,V={3}:R=D,S=18,V={4}:R=E,S=22,V={5}:R=F,S=19,V={6}:R=G,S=3,V={7}:R=H,S=23,V={8}:R=I,S=24,V={9}:R=J,S=4,V={10}:",$C24,$G$3,$G$4,$H$5,$G$6,$H$7,$G$5,$G$8,$G$11,$H$11,$B24)</f>
        <v>0</v>
      </c>
    </row>
    <row r="25" spans="2:10" ht="15.75" thickBot="1" x14ac:dyDescent="0.3">
      <c r="B25" s="34" t="str">
        <f t="shared" si="0"/>
        <v>RT12025.FQ</v>
      </c>
      <c r="C25" s="34">
        <v>-1</v>
      </c>
      <c r="E25" s="292"/>
      <c r="F25" s="118" t="s">
        <v>212</v>
      </c>
      <c r="G25" s="121"/>
      <c r="H25" s="21" t="s">
        <v>269</v>
      </c>
      <c r="I25" s="134">
        <f>_xll.Assistant.XL.RIK_AC("INF06__;INF13@E=1,S=14,G=0,T=0,P=0,C=*{0}:@R=A,S=16,V={1}:R=B,S=1,V={2}:R=C,S=21,V={3}:R=D,S=18,V={4}:R=E,S=22,V={5}:R=F,S=19,V={6}:R=G,S=3,V={7}:R=H,S=23,V={8}:R=I,S=24,V={9}:R=J,S=4,V={10}:",$C25,$G$3,$G$4,$H$5,$G$6,$H$7,$G$5,$G$8,$G$12,$H$12,$B25)</f>
        <v>12000</v>
      </c>
      <c r="J25" s="138">
        <f>_xll.Assistant.XL.RIK_AC("INF06__;INF13@E=1,S=14,G=0,T=0,P=0,C=*{0}:@R=A,S=16,V={1}:R=B,S=1,V={2}:R=C,S=21,V={3}:R=D,S=18,V={4}:R=E,S=22,V={5}:R=F,S=19,V={6}:R=G,S=3,V={7}:R=H,S=23,V={8}:R=I,S=24,V={9}:R=J,S=4,V={10}:",$C25,$G$3,$G$4,$H$5,$G$6,$H$7,$G$5,$G$8,$G$11,$H$11,$B25)</f>
        <v>0</v>
      </c>
    </row>
    <row r="26" spans="2:10" ht="15.75" thickBot="1" x14ac:dyDescent="0.3">
      <c r="B26" s="34"/>
      <c r="C26" s="34"/>
      <c r="E26" s="4"/>
      <c r="F26" s="114" t="s">
        <v>333</v>
      </c>
      <c r="G26" s="117" t="s">
        <v>246</v>
      </c>
      <c r="H26" s="21"/>
      <c r="I26" s="141">
        <f>SUM(I19:I25)</f>
        <v>613877.56000000006</v>
      </c>
      <c r="J26" s="141">
        <f t="shared" ref="J26" si="1">SUM(J19:J25)</f>
        <v>66150</v>
      </c>
    </row>
    <row r="27" spans="2:10" x14ac:dyDescent="0.25">
      <c r="B27" s="34" t="str">
        <f t="shared" si="0"/>
        <v>RT12025.FS</v>
      </c>
      <c r="C27" s="34">
        <v>1</v>
      </c>
      <c r="E27" s="290" t="s">
        <v>270</v>
      </c>
      <c r="F27" s="111" t="s">
        <v>213</v>
      </c>
      <c r="G27" s="120"/>
      <c r="H27" s="21" t="s">
        <v>271</v>
      </c>
      <c r="I27" s="132">
        <f>_xll.Assistant.XL.RIK_AC("INF06__;INF13@E=1,S=14,G=0,T=0,P=0,C=*{0}:@R=A,S=16,V={1}:R=B,S=1,V={2}:R=C,S=21,V={3}:R=D,S=18,V={4}:R=E,S=22,V={5}:R=F,S=19,V={6}:R=G,S=3,V={7}:R=H,S=23,V={8}:R=I,S=24,V={9}:R=J,S=4,V={10}:",$C27,$G$3,$G$4,$H$5,$G$6,$H$7,$G$5,$G$8,$G$12,$H$12,$B27)</f>
        <v>46000</v>
      </c>
      <c r="J27" s="139">
        <f>_xll.Assistant.XL.RIK_AC("INF06__;INF13@E=1,S=14,G=0,T=0,P=0,C=*{0}:@R=A,S=16,V={1}:R=B,S=1,V={2}:R=C,S=21,V={3}:R=D,S=18,V={4}:R=E,S=22,V={5}:R=F,S=19,V={6}:R=G,S=3,V={7}:R=H,S=23,V={8}:R=I,S=24,V={9}:R=J,S=4,V={10}:",$C27,$G$3,$G$4,$H$5,$G$6,$H$7,$G$5,$G$8,$G$11,$H$11,$B27)</f>
        <v>190</v>
      </c>
    </row>
    <row r="28" spans="2:10" x14ac:dyDescent="0.25">
      <c r="B28" s="34" t="str">
        <f t="shared" si="0"/>
        <v>RT12025.FT</v>
      </c>
      <c r="C28" s="34">
        <v>1</v>
      </c>
      <c r="E28" s="291"/>
      <c r="F28" s="109" t="s">
        <v>290</v>
      </c>
      <c r="G28" s="119"/>
      <c r="H28" s="21" t="s">
        <v>272</v>
      </c>
      <c r="I28" s="133">
        <f>_xll.Assistant.XL.RIK_AC("INF06__;INF13@E=1,S=14,G=0,T=0,P=0,C=*{0}:@R=A,S=16,V={1}:R=B,S=1,V={2}:R=C,S=21,V={3}:R=D,S=18,V={4}:R=E,S=22,V={5}:R=F,S=19,V={6}:R=G,S=3,V={7}:R=H,S=23,V={8}:R=I,S=24,V={9}:R=J,S=4,V={10}:",$C28,$G$3,$G$4,$H$5,$G$6,$H$7,$G$5,$G$8,$G$12,$H$12,$B28)</f>
        <v>0</v>
      </c>
      <c r="J28" s="136">
        <f>_xll.Assistant.XL.RIK_AC("INF06__;INF13@E=1,S=14,G=0,T=0,P=0,C=*{0}:@R=A,S=16,V={1}:R=B,S=1,V={2}:R=C,S=21,V={3}:R=D,S=18,V={4}:R=E,S=22,V={5}:R=F,S=19,V={6}:R=G,S=3,V={7}:R=H,S=23,V={8}:R=I,S=24,V={9}:R=J,S=4,V={10}:",$C28,$G$3,$G$4,$H$5,$G$6,$H$7,$G$5,$G$8,$G$11,$H$11,$B28)</f>
        <v>0</v>
      </c>
    </row>
    <row r="29" spans="2:10" x14ac:dyDescent="0.25">
      <c r="B29" s="34" t="str">
        <f t="shared" si="0"/>
        <v>RT12025.FU</v>
      </c>
      <c r="C29" s="34">
        <v>1</v>
      </c>
      <c r="E29" s="291"/>
      <c r="F29" s="109" t="s">
        <v>291</v>
      </c>
      <c r="G29" s="119"/>
      <c r="H29" s="21" t="s">
        <v>273</v>
      </c>
      <c r="I29" s="133">
        <f>_xll.Assistant.XL.RIK_AC("INF06__;INF13@E=1,S=14,G=0,T=0,P=0,C=*{0}:@R=A,S=16,V={1}:R=B,S=1,V={2}:R=C,S=21,V={3}:R=D,S=18,V={4}:R=E,S=22,V={5}:R=F,S=19,V={6}:R=G,S=3,V={7}:R=H,S=23,V={8}:R=I,S=24,V={9}:R=J,S=4,V={10}:",$C29,$G$3,$G$4,$H$5,$G$6,$H$7,$G$5,$G$8,$G$12,$H$12,$B29)</f>
        <v>77500</v>
      </c>
      <c r="J29" s="136">
        <f>_xll.Assistant.XL.RIK_AC("INF06__;INF13@E=1,S=14,G=0,T=0,P=0,C=*{0}:@R=A,S=16,V={1}:R=B,S=1,V={2}:R=C,S=21,V={3}:R=D,S=18,V={4}:R=E,S=22,V={5}:R=F,S=19,V={6}:R=G,S=3,V={7}:R=H,S=23,V={8}:R=I,S=24,V={9}:R=J,S=4,V={10}:",$C29,$G$3,$G$4,$H$5,$G$6,$H$7,$G$5,$G$8,$G$11,$H$11,$B29)</f>
        <v>800</v>
      </c>
    </row>
    <row r="30" spans="2:10" x14ac:dyDescent="0.25">
      <c r="B30" s="34" t="str">
        <f t="shared" si="0"/>
        <v>RT12025.FV</v>
      </c>
      <c r="C30" s="34">
        <v>1</v>
      </c>
      <c r="E30" s="291"/>
      <c r="F30" s="109" t="s">
        <v>292</v>
      </c>
      <c r="G30" s="119"/>
      <c r="H30" s="21" t="s">
        <v>274</v>
      </c>
      <c r="I30" s="133">
        <f>_xll.Assistant.XL.RIK_AC("INF06__;INF13@E=1,S=14,G=0,T=0,P=0,C=*{0}:@R=A,S=16,V={1}:R=B,S=1,V={2}:R=C,S=21,V={3}:R=D,S=18,V={4}:R=E,S=22,V={5}:R=F,S=19,V={6}:R=G,S=3,V={7}:R=H,S=23,V={8}:R=I,S=24,V={9}:R=J,S=4,V={10}:",$C30,$G$3,$G$4,$H$5,$G$6,$H$7,$G$5,$G$8,$G$12,$H$12,$B30)</f>
        <v>7000</v>
      </c>
      <c r="J30" s="136">
        <f>_xll.Assistant.XL.RIK_AC("INF06__;INF13@E=1,S=14,G=0,T=0,P=0,C=*{0}:@R=A,S=16,V={1}:R=B,S=1,V={2}:R=C,S=21,V={3}:R=D,S=18,V={4}:R=E,S=22,V={5}:R=F,S=19,V={6}:R=G,S=3,V={7}:R=H,S=23,V={8}:R=I,S=24,V={9}:R=J,S=4,V={10}:",$C30,$G$3,$G$4,$H$5,$G$6,$H$7,$G$5,$G$8,$G$11,$H$11,$B30)</f>
        <v>0</v>
      </c>
    </row>
    <row r="31" spans="2:10" x14ac:dyDescent="0.25">
      <c r="B31" s="34" t="str">
        <f t="shared" si="0"/>
        <v>RT12025.FW</v>
      </c>
      <c r="C31" s="34">
        <v>1</v>
      </c>
      <c r="E31" s="291"/>
      <c r="F31" s="109" t="s">
        <v>275</v>
      </c>
      <c r="G31" s="119"/>
      <c r="H31" s="21" t="s">
        <v>276</v>
      </c>
      <c r="I31" s="133">
        <f>_xll.Assistant.XL.RIK_AC("INF06__;INF13@E=1,S=14,G=0,T=0,P=0,C=*{0}:@R=A,S=16,V={1}:R=B,S=1,V={2}:R=C,S=21,V={3}:R=D,S=18,V={4}:R=E,S=22,V={5}:R=F,S=19,V={6}:R=G,S=3,V={7}:R=H,S=23,V={8}:R=I,S=24,V={9}:R=J,S=4,V={10}:",$C31,$G$3,$G$4,$H$5,$G$6,$H$7,$G$5,$G$8,$G$12,$H$12,$B31)</f>
        <v>221000</v>
      </c>
      <c r="J31" s="136">
        <f>_xll.Assistant.XL.RIK_AC("INF06__;INF13@E=1,S=14,G=0,T=0,P=0,C=*{0}:@R=A,S=16,V={1}:R=B,S=1,V={2}:R=C,S=21,V={3}:R=D,S=18,V={4}:R=E,S=22,V={5}:R=F,S=19,V={6}:R=G,S=3,V={7}:R=H,S=23,V={8}:R=I,S=24,V={9}:R=J,S=4,V={10}:",$C31,$G$3,$G$4,$H$5,$G$6,$H$7,$G$5,$G$8,$G$11,$H$11,$B31)</f>
        <v>36923.1</v>
      </c>
    </row>
    <row r="32" spans="2:10" x14ac:dyDescent="0.25">
      <c r="B32" s="34" t="str">
        <f t="shared" si="0"/>
        <v>RT12025.FX</v>
      </c>
      <c r="C32" s="34">
        <v>1</v>
      </c>
      <c r="E32" s="291"/>
      <c r="F32" s="109" t="s">
        <v>277</v>
      </c>
      <c r="G32" s="119"/>
      <c r="H32" s="21" t="s">
        <v>278</v>
      </c>
      <c r="I32" s="133">
        <f>_xll.Assistant.XL.RIK_AC("INF06__;INF13@E=1,S=14,G=0,T=0,P=0,C=*{0}:@R=A,S=16,V={1}:R=B,S=1,V={2}:R=C,S=21,V={3}:R=D,S=18,V={4}:R=E,S=22,V={5}:R=F,S=19,V={6}:R=G,S=3,V={7}:R=H,S=23,V={8}:R=I,S=24,V={9}:R=J,S=4,V={10}:",$C32,$G$3,$G$4,$H$5,$G$6,$H$7,$G$5,$G$8,$G$12,$H$12,$B32)</f>
        <v>94000</v>
      </c>
      <c r="J32" s="136">
        <f>_xll.Assistant.XL.RIK_AC("INF06__;INF13@E=1,S=14,G=0,T=0,P=0,C=*{0}:@R=A,S=16,V={1}:R=B,S=1,V={2}:R=C,S=21,V={3}:R=D,S=18,V={4}:R=E,S=22,V={5}:R=F,S=19,V={6}:R=G,S=3,V={7}:R=H,S=23,V={8}:R=I,S=24,V={9}:R=J,S=4,V={10}:",$C32,$G$3,$G$4,$H$5,$G$6,$H$7,$G$5,$G$8,$G$11,$H$11,$B32)</f>
        <v>0</v>
      </c>
    </row>
    <row r="33" spans="2:10" x14ac:dyDescent="0.25">
      <c r="B33" s="34" t="str">
        <f t="shared" si="0"/>
        <v>RT12025.FY</v>
      </c>
      <c r="C33" s="34">
        <v>1</v>
      </c>
      <c r="E33" s="291"/>
      <c r="F33" s="109" t="s">
        <v>221</v>
      </c>
      <c r="G33" s="119"/>
      <c r="H33" s="21" t="s">
        <v>279</v>
      </c>
      <c r="I33" s="133">
        <f>_xll.Assistant.XL.RIK_AC("INF06__;INF13@E=1,S=14,G=0,T=0,P=0,C=*{0}:@R=A,S=16,V={1}:R=B,S=1,V={2}:R=C,S=21,V={3}:R=D,S=18,V={4}:R=E,S=22,V={5}:R=F,S=19,V={6}:R=G,S=3,V={7}:R=H,S=23,V={8}:R=I,S=24,V={9}:R=J,S=4,V={10}:",$C33,$G$3,$G$4,$H$5,$G$6,$H$7,$G$5,$G$8,$G$12,$H$12,$B33)</f>
        <v>7000</v>
      </c>
      <c r="J33" s="136">
        <f>_xll.Assistant.XL.RIK_AC("INF06__;INF13@E=1,S=14,G=0,T=0,P=0,C=*{0}:@R=A,S=16,V={1}:R=B,S=1,V={2}:R=C,S=21,V={3}:R=D,S=18,V={4}:R=E,S=22,V={5}:R=F,S=19,V={6}:R=G,S=3,V={7}:R=H,S=23,V={8}:R=I,S=24,V={9}:R=J,S=4,V={10}:",$C33,$G$3,$G$4,$H$5,$G$6,$H$7,$G$5,$G$8,$G$11,$H$11,$B33)</f>
        <v>0</v>
      </c>
    </row>
    <row r="34" spans="2:10" x14ac:dyDescent="0.25">
      <c r="B34" s="34" t="str">
        <f t="shared" si="0"/>
        <v>RT12025.FZ</v>
      </c>
      <c r="C34" s="34">
        <v>1</v>
      </c>
      <c r="E34" s="291"/>
      <c r="F34" s="118" t="s">
        <v>222</v>
      </c>
      <c r="G34" s="121"/>
      <c r="H34" s="21" t="s">
        <v>280</v>
      </c>
      <c r="I34" s="133">
        <f>_xll.Assistant.XL.RIK_AC("INF06__;INF13@E=1,S=14,G=0,T=0,P=0,C=*{0}:@R=A,S=16,V={1}:R=B,S=1,V={2}:R=C,S=21,V={3}:R=D,S=18,V={4}:R=E,S=22,V={5}:R=F,S=19,V={6}:R=G,S=3,V={7}:R=H,S=23,V={8}:R=I,S=24,V={9}:R=J,S=4,V={10}:",$C34,$G$3,$G$4,$H$5,$G$6,$H$7,$G$5,$G$8,$G$12,$H$12,$B34)</f>
        <v>12000</v>
      </c>
      <c r="J34" s="136">
        <f>_xll.Assistant.XL.RIK_AC("INF06__;INF13@E=1,S=14,G=0,T=0,P=0,C=*{0}:@R=A,S=16,V={1}:R=B,S=1,V={2}:R=C,S=21,V={3}:R=D,S=18,V={4}:R=E,S=22,V={5}:R=F,S=19,V={6}:R=G,S=3,V={7}:R=H,S=23,V={8}:R=I,S=24,V={9}:R=J,S=4,V={10}:",$C34,$G$3,$G$4,$H$5,$G$6,$H$7,$G$5,$G$8,$G$11,$H$11,$B34)</f>
        <v>0</v>
      </c>
    </row>
    <row r="35" spans="2:10" x14ac:dyDescent="0.25">
      <c r="B35" s="34" t="str">
        <f t="shared" si="0"/>
        <v>RT12025.GA</v>
      </c>
      <c r="C35" s="34">
        <v>1</v>
      </c>
      <c r="E35" s="291"/>
      <c r="F35" s="303" t="s">
        <v>293</v>
      </c>
      <c r="G35" s="119" t="s">
        <v>294</v>
      </c>
      <c r="H35" s="21" t="s">
        <v>281</v>
      </c>
      <c r="I35" s="133">
        <f>_xll.Assistant.XL.RIK_AC("INF06__;INF13@E=1,S=14,G=0,T=0,P=0,C=*{0}:@R=A,S=16,V={1}:R=B,S=1,V={2}:R=C,S=21,V={3}:R=D,S=18,V={4}:R=E,S=22,V={5}:R=F,S=19,V={6}:R=G,S=3,V={7}:R=H,S=23,V={8}:R=I,S=24,V={9}:R=J,S=4,V={10}:",$C35,$G$3,$G$4,$H$5,$G$6,$H$7,$G$5,$G$8,$G$12,$H$12,$B35)</f>
        <v>2000</v>
      </c>
      <c r="J35" s="136">
        <f>_xll.Assistant.XL.RIK_AC("INF06__;INF13@E=1,S=14,G=0,T=0,P=0,C=*{0}:@R=A,S=16,V={1}:R=B,S=1,V={2}:R=C,S=21,V={3}:R=D,S=18,V={4}:R=E,S=22,V={5}:R=F,S=19,V={6}:R=G,S=3,V={7}:R=H,S=23,V={8}:R=I,S=24,V={9}:R=J,S=4,V={10}:",$C35,$G$3,$G$4,$H$5,$G$6,$H$7,$G$5,$G$8,$G$11,$H$11,$B35)</f>
        <v>0</v>
      </c>
    </row>
    <row r="36" spans="2:10" x14ac:dyDescent="0.25">
      <c r="B36" s="34" t="str">
        <f t="shared" si="0"/>
        <v>RT12025.GB</v>
      </c>
      <c r="C36" s="34">
        <v>1</v>
      </c>
      <c r="E36" s="291"/>
      <c r="F36" s="304"/>
      <c r="G36" s="121" t="s">
        <v>295</v>
      </c>
      <c r="H36" s="21" t="s">
        <v>282</v>
      </c>
      <c r="I36" s="133">
        <f>_xll.Assistant.XL.RIK_AC("INF06__;INF13@E=1,S=14,G=0,T=0,P=0,C=*{0}:@R=A,S=16,V={1}:R=B,S=1,V={2}:R=C,S=21,V={3}:R=D,S=18,V={4}:R=E,S=22,V={5}:R=F,S=19,V={6}:R=G,S=3,V={7}:R=H,S=23,V={8}:R=I,S=24,V={9}:R=J,S=4,V={10}:",$C36,$G$3,$G$4,$H$5,$G$6,$H$7,$G$5,$G$8,$G$12,$H$12,$B36)</f>
        <v>0</v>
      </c>
      <c r="J36" s="136">
        <f>_xll.Assistant.XL.RIK_AC("INF06__;INF13@E=1,S=14,G=0,T=0,P=0,C=*{0}:@R=A,S=16,V={1}:R=B,S=1,V={2}:R=C,S=21,V={3}:R=D,S=18,V={4}:R=E,S=22,V={5}:R=F,S=19,V={6}:R=G,S=3,V={7}:R=H,S=23,V={8}:R=I,S=24,V={9}:R=J,S=4,V={10}:",$C36,$G$3,$G$4,$H$5,$G$6,$H$7,$G$5,$G$8,$G$11,$H$11,$B36)</f>
        <v>0</v>
      </c>
    </row>
    <row r="37" spans="2:10" x14ac:dyDescent="0.25">
      <c r="B37" s="34" t="str">
        <f t="shared" si="0"/>
        <v>RT12025.GC</v>
      </c>
      <c r="C37" s="34">
        <v>1</v>
      </c>
      <c r="E37" s="291"/>
      <c r="F37" s="304"/>
      <c r="G37" s="119" t="s">
        <v>296</v>
      </c>
      <c r="H37" s="21" t="s">
        <v>283</v>
      </c>
      <c r="I37" s="133">
        <f>_xll.Assistant.XL.RIK_AC("INF06__;INF13@E=1,S=14,G=0,T=0,P=0,C=*{0}:@R=A,S=16,V={1}:R=B,S=1,V={2}:R=C,S=21,V={3}:R=D,S=18,V={4}:R=E,S=22,V={5}:R=F,S=19,V={6}:R=G,S=3,V={7}:R=H,S=23,V={8}:R=I,S=24,V={9}:R=J,S=4,V={10}:",$C37,$G$3,$G$4,$H$5,$G$6,$H$7,$G$5,$G$8,$G$12,$H$12,$B37)</f>
        <v>0</v>
      </c>
      <c r="J37" s="136">
        <f>_xll.Assistant.XL.RIK_AC("INF06__;INF13@E=1,S=14,G=0,T=0,P=0,C=*{0}:@R=A,S=16,V={1}:R=B,S=1,V={2}:R=C,S=21,V={3}:R=D,S=18,V={4}:R=E,S=22,V={5}:R=F,S=19,V={6}:R=G,S=3,V={7}:R=H,S=23,V={8}:R=I,S=24,V={9}:R=J,S=4,V={10}:",$C37,$G$3,$G$4,$H$5,$G$6,$H$7,$G$5,$G$8,$G$11,$H$11,$B37)</f>
        <v>0</v>
      </c>
    </row>
    <row r="38" spans="2:10" x14ac:dyDescent="0.25">
      <c r="B38" s="34" t="str">
        <f t="shared" si="0"/>
        <v>RT12025.GD</v>
      </c>
      <c r="C38" s="34">
        <v>1</v>
      </c>
      <c r="E38" s="291"/>
      <c r="F38" s="305"/>
      <c r="G38" s="121" t="s">
        <v>223</v>
      </c>
      <c r="H38" s="21" t="s">
        <v>284</v>
      </c>
      <c r="I38" s="133">
        <f>_xll.Assistant.XL.RIK_AC("INF06__;INF13@E=1,S=14,G=0,T=0,P=0,C=*{0}:@R=A,S=16,V={1}:R=B,S=1,V={2}:R=C,S=21,V={3}:R=D,S=18,V={4}:R=E,S=22,V={5}:R=F,S=19,V={6}:R=G,S=3,V={7}:R=H,S=23,V={8}:R=I,S=24,V={9}:R=J,S=4,V={10}:",$C38,$G$3,$G$4,$H$5,$G$6,$H$7,$G$5,$G$8,$G$12,$H$12,$B38)</f>
        <v>1000</v>
      </c>
      <c r="J38" s="136">
        <f>_xll.Assistant.XL.RIK_AC("INF06__;INF13@E=1,S=14,G=0,T=0,P=0,C=*{0}:@R=A,S=16,V={1}:R=B,S=1,V={2}:R=C,S=21,V={3}:R=D,S=18,V={4}:R=E,S=22,V={5}:R=F,S=19,V={6}:R=G,S=3,V={7}:R=H,S=23,V={8}:R=I,S=24,V={9}:R=J,S=4,V={10}:",$C38,$G$3,$G$4,$H$5,$G$6,$H$7,$G$5,$G$8,$G$11,$H$11,$B38)</f>
        <v>0</v>
      </c>
    </row>
    <row r="39" spans="2:10" ht="14.1" customHeight="1" x14ac:dyDescent="0.25">
      <c r="B39" s="34" t="str">
        <f t="shared" si="0"/>
        <v>RT12025.TC</v>
      </c>
      <c r="C39" s="34">
        <v>1</v>
      </c>
      <c r="E39" s="291"/>
      <c r="F39" s="109" t="s">
        <v>298</v>
      </c>
      <c r="G39" s="119"/>
      <c r="H39" s="21" t="s">
        <v>297</v>
      </c>
      <c r="I39" s="134">
        <f>_xll.Assistant.XL.RIK_AC("INF06__;INF13@E=1,S=14,G=0,T=0,P=0,C=*{0}:@R=A,S=16,V={1}:R=B,S=1,V={2}:R=C,S=21,V={3}:R=D,S=18,V={4}:R=E,S=22,V={5}:R=F,S=19,V={6}:R=G,S=3,V={7}:R=H,S=23,V={8}:R=I,S=24,V={9}:R=J,S=4,V={10}:",$C39,$G$3,$G$4,$H$5,$G$6,$H$7,$G$5,$G$8,$G$12,$H$12,$B39)</f>
        <v>0</v>
      </c>
      <c r="J39" s="137">
        <f>_xll.Assistant.XL.RIK_AC("INF06__;INF13@E=1,S=14,G=0,T=0,P=0,C=*{0}:@R=A,S=16,V={1}:R=B,S=1,V={2}:R=C,S=21,V={3}:R=D,S=18,V={4}:R=E,S=22,V={5}:R=F,S=19,V={6}:R=G,S=3,V={7}:R=H,S=23,V={8}:R=I,S=24,V={9}:R=J,S=4,V={10}:",$C39,$G$3,$G$4,$H$5,$G$6,$H$7,$G$5,$G$8,$G$11,$H$11,$B39)</f>
        <v>0</v>
      </c>
    </row>
    <row r="40" spans="2:10" ht="15.75" thickBot="1" x14ac:dyDescent="0.3">
      <c r="B40" s="34" t="str">
        <f t="shared" si="0"/>
        <v>RT12025.GE</v>
      </c>
      <c r="C40" s="34">
        <v>1</v>
      </c>
      <c r="E40" s="292"/>
      <c r="F40" s="112" t="s">
        <v>285</v>
      </c>
      <c r="G40" s="122"/>
      <c r="H40" s="21" t="s">
        <v>286</v>
      </c>
      <c r="I40" s="134">
        <f>_xll.Assistant.XL.RIK_AC("INF06__;INF13@E=1,S=14,G=0,T=0,P=0,C=*{0}:@R=A,S=16,V={1}:R=B,S=1,V={2}:R=C,S=21,V={3}:R=D,S=18,V={4}:R=E,S=22,V={5}:R=F,S=19,V={6}:R=G,S=3,V={7}:R=H,S=23,V={8}:R=I,S=24,V={9}:R=J,S=4,V={10}:",$C40,$G$3,$G$4,$H$5,$G$6,$H$7,$G$5,$G$8,$G$12,$H$12,$B40)</f>
        <v>7000</v>
      </c>
      <c r="J40" s="137">
        <f>_xll.Assistant.XL.RIK_AC("INF06__;INF13@E=1,S=14,G=0,T=0,P=0,C=*{0}:@R=A,S=16,V={1}:R=B,S=1,V={2}:R=C,S=21,V={3}:R=D,S=18,V={4}:R=E,S=22,V={5}:R=F,S=19,V={6}:R=G,S=3,V={7}:R=H,S=23,V={8}:R=I,S=24,V={9}:R=J,S=4,V={10}:",$C40,$G$3,$G$4,$H$5,$G$6,$H$7,$G$5,$G$8,$G$11,$H$11,$B40)</f>
        <v>0</v>
      </c>
    </row>
    <row r="41" spans="2:10" ht="15.75" thickBot="1" x14ac:dyDescent="0.3">
      <c r="B41" s="34"/>
      <c r="C41" s="34"/>
      <c r="E41" s="4"/>
      <c r="F41" s="114" t="s">
        <v>334</v>
      </c>
      <c r="G41" s="117" t="s">
        <v>247</v>
      </c>
      <c r="H41" s="21"/>
      <c r="I41" s="141">
        <f>SUM(I27:I40)</f>
        <v>474500</v>
      </c>
      <c r="J41" s="141">
        <f>SUM(J27:J40)</f>
        <v>37913.1</v>
      </c>
    </row>
    <row r="42" spans="2:10" ht="16.5" thickBot="1" x14ac:dyDescent="0.3">
      <c r="B42" s="34"/>
      <c r="C42" s="34"/>
      <c r="E42" s="295" t="s">
        <v>287</v>
      </c>
      <c r="F42" s="296"/>
      <c r="G42" s="297"/>
      <c r="H42" s="21"/>
      <c r="I42" s="155">
        <f>I26-I41</f>
        <v>139377.56000000006</v>
      </c>
      <c r="J42" s="156">
        <f t="shared" ref="J42" si="2">J26-J41</f>
        <v>28236.9</v>
      </c>
    </row>
    <row r="43" spans="2:10" x14ac:dyDescent="0.25">
      <c r="B43" s="34" t="str">
        <f t="shared" si="0"/>
        <v>RT12025.GH</v>
      </c>
      <c r="C43" s="34">
        <v>-1</v>
      </c>
      <c r="E43" s="300" t="s">
        <v>332</v>
      </c>
      <c r="F43" s="111" t="s">
        <v>299</v>
      </c>
      <c r="G43" s="123" t="s">
        <v>300</v>
      </c>
      <c r="H43" s="21" t="s">
        <v>301</v>
      </c>
      <c r="I43" s="130">
        <f>_xll.Assistant.XL.RIK_AC("INF06__;INF13@E=1,S=14,G=0,T=0,P=0,C=*{0}:@R=A,S=16,V={1}:R=B,S=1,V={2}:R=C,S=21,V={3}:R=D,S=18,V={4}:R=E,S=22,V={5}:R=F,S=19,V={6}:R=G,S=3,V={7}:R=H,S=23,V={8}:R=I,S=24,V={9}:R=J,S=4,V={10}:",$C43,$G$3,$G$4,$H$5,$G$6,$H$7,$G$5,$G$8,$G$12,$H$12,$B43)</f>
        <v>2000</v>
      </c>
      <c r="J43" s="142">
        <f>_xll.Assistant.XL.RIK_AC("INF06__;INF13@E=1,S=14,G=0,T=0,P=0,C=*{0}:@R=A,S=16,V={1}:R=B,S=1,V={2}:R=C,S=21,V={3}:R=D,S=18,V={4}:R=E,S=22,V={5}:R=F,S=19,V={6}:R=G,S=3,V={7}:R=H,S=23,V={8}:R=I,S=24,V={9}:R=J,S=4,V={10}:",$C43,$G$3,$G$4,$H$5,$G$6,$H$7,$G$5,$G$8,$G$11,$H$11,$B43)</f>
        <v>0</v>
      </c>
    </row>
    <row r="44" spans="2:10" ht="15.75" thickBot="1" x14ac:dyDescent="0.3">
      <c r="B44" s="34" t="str">
        <f t="shared" si="0"/>
        <v>RT12025.GI</v>
      </c>
      <c r="C44" s="34">
        <v>1</v>
      </c>
      <c r="E44" s="301"/>
      <c r="F44" s="109" t="s">
        <v>302</v>
      </c>
      <c r="G44" s="23" t="s">
        <v>303</v>
      </c>
      <c r="H44" s="21" t="s">
        <v>304</v>
      </c>
      <c r="I44" s="143">
        <f>_xll.Assistant.XL.RIK_AC("INF06__;INF13@E=1,S=14,G=0,T=0,P=0,C=*{0}:@R=A,S=16,V={1}:R=B,S=1,V={2}:R=C,S=21,V={3}:R=D,S=18,V={4}:R=E,S=22,V={5}:R=F,S=19,V={6}:R=G,S=3,V={7}:R=H,S=23,V={8}:R=I,S=24,V={9}:R=J,S=4,V={10}:",$C44,$G$3,$G$4,$H$5,$G$6,$H$7,$G$5,$G$8,$G$12,$H$12,$B44)</f>
        <v>2000</v>
      </c>
      <c r="J44" s="144">
        <f>_xll.Assistant.XL.RIK_AC("INF06__;INF13@E=1,S=14,G=0,T=0,P=0,C=*{0}:@R=A,S=16,V={1}:R=B,S=1,V={2}:R=C,S=21,V={3}:R=D,S=18,V={4}:R=E,S=22,V={5}:R=F,S=19,V={6}:R=G,S=3,V={7}:R=H,S=23,V={8}:R=I,S=24,V={9}:R=J,S=4,V={10}:",$C44,$G$3,$G$4,$H$5,$G$6,$H$7,$G$5,$G$8,$G$11,$H$11,$B44)</f>
        <v>0</v>
      </c>
    </row>
    <row r="45" spans="2:10" x14ac:dyDescent="0.25">
      <c r="B45" s="34" t="str">
        <f t="shared" si="0"/>
        <v>RT12025.GJ</v>
      </c>
      <c r="C45" s="34">
        <v>-1</v>
      </c>
      <c r="E45" s="290" t="s">
        <v>305</v>
      </c>
      <c r="F45" s="109" t="s">
        <v>224</v>
      </c>
      <c r="G45" s="119"/>
      <c r="H45" s="21" t="s">
        <v>306</v>
      </c>
      <c r="I45" s="143">
        <f>_xll.Assistant.XL.RIK_AC("INF06__;INF13@E=1,S=14,G=0,T=0,P=0,C=*{0}:@R=A,S=16,V={1}:R=B,S=1,V={2}:R=C,S=21,V={3}:R=D,S=18,V={4}:R=E,S=22,V={5}:R=F,S=19,V={6}:R=G,S=3,V={7}:R=H,S=23,V={8}:R=I,S=24,V={9}:R=J,S=4,V={10}:",$C45,$G$3,$G$4,$H$5,$G$6,$H$7,$G$5,$G$8,$G$12,$H$12,$B45)</f>
        <v>5000</v>
      </c>
      <c r="J45" s="144">
        <f>_xll.Assistant.XL.RIK_AC("INF06__;INF13@E=1,S=14,G=0,T=0,P=0,C=*{0}:@R=A,S=16,V={1}:R=B,S=1,V={2}:R=C,S=21,V={3}:R=D,S=18,V={4}:R=E,S=22,V={5}:R=F,S=19,V={6}:R=G,S=3,V={7}:R=H,S=23,V={8}:R=I,S=24,V={9}:R=J,S=4,V={10}:",$C45,$G$3,$G$4,$H$5,$G$6,$H$7,$G$5,$G$8,$G$11,$H$11,$B45)</f>
        <v>0</v>
      </c>
    </row>
    <row r="46" spans="2:10" x14ac:dyDescent="0.25">
      <c r="B46" s="34" t="str">
        <f t="shared" si="0"/>
        <v>RT12025.GK</v>
      </c>
      <c r="C46" s="34">
        <v>-1</v>
      </c>
      <c r="E46" s="291"/>
      <c r="F46" s="109" t="s">
        <v>307</v>
      </c>
      <c r="G46" s="119"/>
      <c r="H46" s="21" t="s">
        <v>308</v>
      </c>
      <c r="I46" s="143">
        <f>_xll.Assistant.XL.RIK_AC("INF06__;INF13@E=1,S=14,G=0,T=0,P=0,C=*{0}:@R=A,S=16,V={1}:R=B,S=1,V={2}:R=C,S=21,V={3}:R=D,S=18,V={4}:R=E,S=22,V={5}:R=F,S=19,V={6}:R=G,S=3,V={7}:R=H,S=23,V={8}:R=I,S=24,V={9}:R=J,S=4,V={10}:",$C46,$G$3,$G$4,$H$5,$G$6,$H$7,$G$5,$G$8,$G$12,$H$12,$B46)</f>
        <v>4000</v>
      </c>
      <c r="J46" s="144">
        <f>_xll.Assistant.XL.RIK_AC("INF06__;INF13@E=1,S=14,G=0,T=0,P=0,C=*{0}:@R=A,S=16,V={1}:R=B,S=1,V={2}:R=C,S=21,V={3}:R=D,S=18,V={4}:R=E,S=22,V={5}:R=F,S=19,V={6}:R=G,S=3,V={7}:R=H,S=23,V={8}:R=I,S=24,V={9}:R=J,S=4,V={10}:",$C46,$G$3,$G$4,$H$5,$G$6,$H$7,$G$5,$G$8,$G$11,$H$11,$B46)</f>
        <v>0</v>
      </c>
    </row>
    <row r="47" spans="2:10" x14ac:dyDescent="0.25">
      <c r="B47" s="34" t="str">
        <f t="shared" si="0"/>
        <v>RT12025.GL</v>
      </c>
      <c r="C47" s="34">
        <v>-1</v>
      </c>
      <c r="E47" s="291"/>
      <c r="F47" s="109" t="s">
        <v>214</v>
      </c>
      <c r="G47" s="119"/>
      <c r="H47" s="21" t="s">
        <v>309</v>
      </c>
      <c r="I47" s="143">
        <f>_xll.Assistant.XL.RIK_AC("INF06__;INF13@E=1,S=14,G=0,T=0,P=0,C=*{0}:@R=A,S=16,V={1}:R=B,S=1,V={2}:R=C,S=21,V={3}:R=D,S=18,V={4}:R=E,S=22,V={5}:R=F,S=19,V={6}:R=G,S=3,V={7}:R=H,S=23,V={8}:R=I,S=24,V={9}:R=J,S=4,V={10}:",$C47,$G$3,$G$4,$H$5,$G$6,$H$7,$G$5,$G$8,$G$12,$H$12,$B47)</f>
        <v>6000</v>
      </c>
      <c r="J47" s="144">
        <f>_xll.Assistant.XL.RIK_AC("INF06__;INF13@E=1,S=14,G=0,T=0,P=0,C=*{0}:@R=A,S=16,V={1}:R=B,S=1,V={2}:R=C,S=21,V={3}:R=D,S=18,V={4}:R=E,S=22,V={5}:R=F,S=19,V={6}:R=G,S=3,V={7}:R=H,S=23,V={8}:R=I,S=24,V={9}:R=J,S=4,V={10}:",$C47,$G$3,$G$4,$H$5,$G$6,$H$7,$G$5,$G$8,$G$11,$H$11,$B47)</f>
        <v>10</v>
      </c>
    </row>
    <row r="48" spans="2:10" x14ac:dyDescent="0.25">
      <c r="B48" s="34" t="str">
        <f t="shared" si="0"/>
        <v>RT12025.GM</v>
      </c>
      <c r="C48" s="34">
        <v>-1</v>
      </c>
      <c r="E48" s="291"/>
      <c r="F48" s="109" t="s">
        <v>335</v>
      </c>
      <c r="G48" s="119"/>
      <c r="H48" s="21" t="s">
        <v>310</v>
      </c>
      <c r="I48" s="143">
        <f>_xll.Assistant.XL.RIK_AC("INF06__;INF13@E=1,S=14,G=0,T=0,P=0,C=*{0}:@R=A,S=16,V={1}:R=B,S=1,V={2}:R=C,S=21,V={3}:R=D,S=18,V={4}:R=E,S=22,V={5}:R=F,S=19,V={6}:R=G,S=3,V={7}:R=H,S=23,V={8}:R=I,S=24,V={9}:R=J,S=4,V={10}:",$C48,$G$3,$G$4,$H$5,$G$6,$H$7,$G$5,$G$8,$G$12,$H$12,$B48)</f>
        <v>-1000</v>
      </c>
      <c r="J48" s="144">
        <f>_xll.Assistant.XL.RIK_AC("INF06__;INF13@E=1,S=14,G=0,T=0,P=0,C=*{0}:@R=A,S=16,V={1}:R=B,S=1,V={2}:R=C,S=21,V={3}:R=D,S=18,V={4}:R=E,S=22,V={5}:R=F,S=19,V={6}:R=G,S=3,V={7}:R=H,S=23,V={8}:R=I,S=24,V={9}:R=J,S=4,V={10}:",$C48,$G$3,$G$4,$H$5,$G$6,$H$7,$G$5,$G$8,$G$11,$H$11,$B48)</f>
        <v>0</v>
      </c>
    </row>
    <row r="49" spans="2:10" x14ac:dyDescent="0.25">
      <c r="B49" s="34" t="str">
        <f t="shared" si="0"/>
        <v>RT12025.GN</v>
      </c>
      <c r="C49" s="34">
        <v>-1</v>
      </c>
      <c r="E49" s="291"/>
      <c r="F49" s="109" t="s">
        <v>225</v>
      </c>
      <c r="G49" s="119"/>
      <c r="H49" s="21" t="s">
        <v>311</v>
      </c>
      <c r="I49" s="143">
        <f>_xll.Assistant.XL.RIK_AC("INF06__;INF13@E=1,S=14,G=0,T=0,P=0,C=*{0}:@R=A,S=16,V={1}:R=B,S=1,V={2}:R=C,S=21,V={3}:R=D,S=18,V={4}:R=E,S=22,V={5}:R=F,S=19,V={6}:R=G,S=3,V={7}:R=H,S=23,V={8}:R=I,S=24,V={9}:R=J,S=4,V={10}:",$C49,$G$3,$G$4,$H$5,$G$6,$H$7,$G$5,$G$8,$G$12,$H$12,$B49)</f>
        <v>1000</v>
      </c>
      <c r="J49" s="144">
        <f>_xll.Assistant.XL.RIK_AC("INF06__;INF13@E=1,S=14,G=0,T=0,P=0,C=*{0}:@R=A,S=16,V={1}:R=B,S=1,V={2}:R=C,S=21,V={3}:R=D,S=18,V={4}:R=E,S=22,V={5}:R=F,S=19,V={6}:R=G,S=3,V={7}:R=H,S=23,V={8}:R=I,S=24,V={9}:R=J,S=4,V={10}:",$C49,$G$3,$G$4,$H$5,$G$6,$H$7,$G$5,$G$8,$G$11,$H$11,$B49)</f>
        <v>0</v>
      </c>
    </row>
    <row r="50" spans="2:10" x14ac:dyDescent="0.25">
      <c r="B50" s="34" t="str">
        <f t="shared" si="0"/>
        <v>RT12025.HI</v>
      </c>
      <c r="C50" s="34">
        <v>-1</v>
      </c>
      <c r="E50" s="291"/>
      <c r="F50" s="112" t="s">
        <v>336</v>
      </c>
      <c r="G50" s="124"/>
      <c r="H50" s="21" t="s">
        <v>327</v>
      </c>
      <c r="I50" s="145">
        <f>_xll.Assistant.XL.RIK_AC("INF06__;INF13@E=1,S=14,G=0,T=0,P=0,C=*{0}:@R=A,S=16,V={1}:R=B,S=1,V={2}:R=C,S=21,V={3}:R=D,S=18,V={4}:R=E,S=22,V={5}:R=F,S=19,V={6}:R=G,S=3,V={7}:R=H,S=23,V={8}:R=I,S=24,V={9}:R=J,S=4,V={10}:",$C50,$G$3,$G$4,$H$5,$G$6,$H$7,$G$5,$G$8,$G$12,$H$12,$B50)</f>
        <v>0</v>
      </c>
      <c r="J50" s="146">
        <f>_xll.Assistant.XL.RIK_AC("INF06__;INF13@E=1,S=14,G=0,T=0,P=0,C=*{0}:@R=A,S=16,V={1}:R=B,S=1,V={2}:R=C,S=21,V={3}:R=D,S=18,V={4}:R=E,S=22,V={5}:R=F,S=19,V={6}:R=G,S=3,V={7}:R=H,S=23,V={8}:R=I,S=24,V={9}:R=J,S=4,V={10}:",$C50,$G$3,$G$4,$H$5,$G$6,$H$7,$G$5,$G$8,$G$11,$H$11,$B50)</f>
        <v>0</v>
      </c>
    </row>
    <row r="51" spans="2:10" ht="15.75" thickBot="1" x14ac:dyDescent="0.3">
      <c r="B51" s="34" t="str">
        <f t="shared" si="0"/>
        <v>RT12025.GO</v>
      </c>
      <c r="C51" s="34">
        <v>-1</v>
      </c>
      <c r="E51" s="302"/>
      <c r="F51" s="112" t="s">
        <v>312</v>
      </c>
      <c r="G51" s="124"/>
      <c r="H51" s="21" t="s">
        <v>313</v>
      </c>
      <c r="I51" s="145">
        <f>_xll.Assistant.XL.RIK_AC("INF06__;INF13@E=1,S=14,G=0,T=0,P=0,C=*{0}:@R=A,S=16,V={1}:R=B,S=1,V={2}:R=C,S=21,V={3}:R=D,S=18,V={4}:R=E,S=22,V={5}:R=F,S=19,V={6}:R=G,S=3,V={7}:R=H,S=23,V={8}:R=I,S=24,V={9}:R=J,S=4,V={10}:",$C51,$G$3,$G$4,$H$5,$G$6,$H$7,$G$5,$G$8,$G$12,$H$12,$B51)</f>
        <v>0</v>
      </c>
      <c r="J51" s="147">
        <f>_xll.Assistant.XL.RIK_AC("INF06__;INF13@E=1,S=14,G=0,T=0,P=0,C=*{0}:@R=A,S=16,V={1}:R=B,S=1,V={2}:R=C,S=21,V={3}:R=D,S=18,V={4}:R=E,S=22,V={5}:R=F,S=19,V={6}:R=G,S=3,V={7}:R=H,S=23,V={8}:R=I,S=24,V={9}:R=J,S=4,V={10}:",$C51,$G$3,$G$4,$H$5,$G$6,$H$7,$G$5,$G$8,$G$11,$H$11,$B51)</f>
        <v>0</v>
      </c>
    </row>
    <row r="52" spans="2:10" ht="15.75" thickBot="1" x14ac:dyDescent="0.3">
      <c r="B52" s="34"/>
      <c r="C52" s="34"/>
      <c r="E52" s="4"/>
      <c r="F52" s="114" t="s">
        <v>337</v>
      </c>
      <c r="G52" s="117" t="s">
        <v>338</v>
      </c>
      <c r="H52" s="21"/>
      <c r="I52" s="140">
        <f>SUM(I43:I51)</f>
        <v>19000</v>
      </c>
      <c r="J52" s="140">
        <f>SUM(J43:J51)</f>
        <v>10</v>
      </c>
    </row>
    <row r="53" spans="2:10" x14ac:dyDescent="0.25">
      <c r="B53" s="34" t="str">
        <f t="shared" si="0"/>
        <v>RT12025.GQ</v>
      </c>
      <c r="C53" s="34">
        <v>1</v>
      </c>
      <c r="E53" s="290" t="s">
        <v>314</v>
      </c>
      <c r="F53" s="111" t="s">
        <v>315</v>
      </c>
      <c r="G53" s="120"/>
      <c r="H53" s="21" t="s">
        <v>316</v>
      </c>
      <c r="I53" s="148">
        <f>_xll.Assistant.XL.RIK_AC("INF06__;INF13@E=1,S=14,G=0,T=0,P=0,C=*{0}:@R=A,S=16,V={1}:R=B,S=1,V={2}:R=C,S=21,V={3}:R=D,S=18,V={4}:R=E,S=22,V={5}:R=F,S=19,V={6}:R=G,S=3,V={7}:R=H,S=23,V={8}:R=I,S=24,V={9}:R=J,S=4,V={10}:",$C53,$G$3,$G$4,$H$5,$G$6,$H$7,$G$5,$G$8,$G$12,$H$12,$B53)</f>
        <v>2000</v>
      </c>
      <c r="J53" s="149">
        <f>_xll.Assistant.XL.RIK_AC("INF06__;INF13@E=1,S=14,G=0,T=0,P=0,C=*{0}:@R=A,S=16,V={1}:R=B,S=1,V={2}:R=C,S=21,V={3}:R=D,S=18,V={4}:R=E,S=22,V={5}:R=F,S=19,V={6}:R=G,S=3,V={7}:R=H,S=23,V={8}:R=I,S=24,V={9}:R=J,S=4,V={10}:",$C53,$G$3,$G$4,$H$5,$G$6,$H$7,$G$5,$G$8,$G$11,$H$11,$B53)</f>
        <v>0</v>
      </c>
    </row>
    <row r="54" spans="2:10" x14ac:dyDescent="0.25">
      <c r="B54" s="34" t="str">
        <f t="shared" si="0"/>
        <v>RT12025.GR</v>
      </c>
      <c r="C54" s="34">
        <v>1</v>
      </c>
      <c r="E54" s="291"/>
      <c r="F54" s="109" t="s">
        <v>317</v>
      </c>
      <c r="G54" s="119"/>
      <c r="H54" s="21" t="s">
        <v>318</v>
      </c>
      <c r="I54" s="150">
        <f>_xll.Assistant.XL.RIK_AC("INF06__;INF13@E=1,S=14,G=0,T=0,P=0,C=*{0}:@R=A,S=16,V={1}:R=B,S=1,V={2}:R=C,S=21,V={3}:R=D,S=18,V={4}:R=E,S=22,V={5}:R=F,S=19,V={6}:R=G,S=3,V={7}:R=H,S=23,V={8}:R=I,S=24,V={9}:R=J,S=4,V={10}:",$C54,$G$3,$G$4,$H$5,$G$6,$H$7,$G$5,$G$8,$G$12,$H$12,$B54)</f>
        <v>11000</v>
      </c>
      <c r="J54" s="144">
        <f>_xll.Assistant.XL.RIK_AC("INF06__;INF13@E=1,S=14,G=0,T=0,P=0,C=*{0}:@R=A,S=16,V={1}:R=B,S=1,V={2}:R=C,S=21,V={3}:R=D,S=18,V={4}:R=E,S=22,V={5}:R=F,S=19,V={6}:R=G,S=3,V={7}:R=H,S=23,V={8}:R=I,S=24,V={9}:R=J,S=4,V={10}:",$C54,$G$3,$G$4,$H$5,$G$6,$H$7,$G$5,$G$8,$G$11,$H$11,$B54)</f>
        <v>0</v>
      </c>
    </row>
    <row r="55" spans="2:10" x14ac:dyDescent="0.25">
      <c r="B55" s="34" t="str">
        <f t="shared" si="0"/>
        <v>RT12025.GS</v>
      </c>
      <c r="C55" s="34">
        <v>1</v>
      </c>
      <c r="E55" s="291"/>
      <c r="F55" s="109" t="s">
        <v>226</v>
      </c>
      <c r="G55" s="119"/>
      <c r="H55" s="21" t="s">
        <v>319</v>
      </c>
      <c r="I55" s="143">
        <f>_xll.Assistant.XL.RIK_AC("INF06__;INF13@E=1,S=14,G=0,T=0,P=0,C=*{0}:@R=A,S=16,V={1}:R=B,S=1,V={2}:R=C,S=21,V={3}:R=D,S=18,V={4}:R=E,S=22,V={5}:R=F,S=19,V={6}:R=G,S=3,V={7}:R=H,S=23,V={8}:R=I,S=24,V={9}:R=J,S=4,V={10}:",$C55,$G$3,$G$4,$H$5,$G$6,$H$7,$G$5,$G$8,$G$12,$H$12,$B55)</f>
        <v>2000</v>
      </c>
      <c r="J55" s="144">
        <f>_xll.Assistant.XL.RIK_AC("INF06__;INF13@E=1,S=14,G=0,T=0,P=0,C=*{0}:@R=A,S=16,V={1}:R=B,S=1,V={2}:R=C,S=21,V={3}:R=D,S=18,V={4}:R=E,S=22,V={5}:R=F,S=19,V={6}:R=G,S=3,V={7}:R=H,S=23,V={8}:R=I,S=24,V={9}:R=J,S=4,V={10}:",$C55,$G$3,$G$4,$H$5,$G$6,$H$7,$G$5,$G$8,$G$11,$H$11,$B55)</f>
        <v>0</v>
      </c>
    </row>
    <row r="56" spans="2:10" x14ac:dyDescent="0.25">
      <c r="B56" s="34" t="str">
        <f t="shared" si="0"/>
        <v>RT12025.HO</v>
      </c>
      <c r="C56" s="34">
        <v>1</v>
      </c>
      <c r="E56" s="291"/>
      <c r="F56" s="112" t="s">
        <v>340</v>
      </c>
      <c r="G56" s="124"/>
      <c r="H56" s="21" t="s">
        <v>339</v>
      </c>
      <c r="I56" s="145">
        <f>_xll.Assistant.XL.RIK_AC("INF06__;INF13@E=1,S=14,G=0,T=0,P=0,C=*{0}:@R=A,S=16,V={1}:R=B,S=1,V={2}:R=C,S=21,V={3}:R=D,S=18,V={4}:R=E,S=22,V={5}:R=F,S=19,V={6}:R=G,S=3,V={7}:R=H,S=23,V={8}:R=I,S=24,V={9}:R=J,S=4,V={10}:",$C56,$G$3,$G$4,$H$5,$G$6,$H$7,$G$5,$G$8,$G$12,$H$12,$B56)</f>
        <v>0</v>
      </c>
      <c r="J56" s="146">
        <f>_xll.Assistant.XL.RIK_AC("INF06__;INF13@E=1,S=14,G=0,T=0,P=0,C=*{0}:@R=A,S=16,V={1}:R=B,S=1,V={2}:R=C,S=21,V={3}:R=D,S=18,V={4}:R=E,S=22,V={5}:R=F,S=19,V={6}:R=G,S=3,V={7}:R=H,S=23,V={8}:R=I,S=24,V={9}:R=J,S=4,V={10}:",$C56,$G$3,$G$4,$H$5,$G$6,$H$7,$G$5,$G$8,$G$11,$H$11,$B56)</f>
        <v>0</v>
      </c>
    </row>
    <row r="57" spans="2:10" ht="15.75" thickBot="1" x14ac:dyDescent="0.3">
      <c r="B57" s="34" t="str">
        <f t="shared" si="0"/>
        <v>RT12025.GT</v>
      </c>
      <c r="C57" s="34">
        <v>1</v>
      </c>
      <c r="E57" s="302"/>
      <c r="F57" s="112" t="s">
        <v>320</v>
      </c>
      <c r="G57" s="124"/>
      <c r="H57" s="21" t="s">
        <v>321</v>
      </c>
      <c r="I57" s="145">
        <f>_xll.Assistant.XL.RIK_AC("INF06__;INF13@E=1,S=14,G=0,T=0,P=0,C=*{0}:@R=A,S=16,V={1}:R=B,S=1,V={2}:R=C,S=21,V={3}:R=D,S=18,V={4}:R=E,S=22,V={5}:R=F,S=19,V={6}:R=G,S=3,V={7}:R=H,S=23,V={8}:R=I,S=24,V={9}:R=J,S=4,V={10}:",$C57,$G$3,$G$4,$H$5,$G$6,$H$7,$G$5,$G$8,$G$12,$H$12,$B57)</f>
        <v>0</v>
      </c>
      <c r="J57" s="137">
        <f>_xll.Assistant.XL.RIK_AC("INF06__;INF13@E=1,S=14,G=0,T=0,P=0,C=*{0}:@R=A,S=16,V={1}:R=B,S=1,V={2}:R=C,S=21,V={3}:R=D,S=18,V={4}:R=E,S=22,V={5}:R=F,S=19,V={6}:R=G,S=3,V={7}:R=H,S=23,V={8}:R=I,S=24,V={9}:R=J,S=4,V={10}:",$C57,$G$3,$G$4,$H$5,$G$6,$H$7,$G$5,$G$8,$G$11,$H$11,$B57)</f>
        <v>0</v>
      </c>
    </row>
    <row r="58" spans="2:10" ht="15.75" thickBot="1" x14ac:dyDescent="0.3">
      <c r="B58" s="34"/>
      <c r="C58" s="34"/>
      <c r="E58" s="4"/>
      <c r="F58" s="114" t="s">
        <v>342</v>
      </c>
      <c r="G58" s="117" t="s">
        <v>341</v>
      </c>
      <c r="H58" s="21"/>
      <c r="I58" s="140">
        <f>SUM(I53:I57)</f>
        <v>15000</v>
      </c>
      <c r="J58" s="151">
        <f>SUM(J53:J57)</f>
        <v>0</v>
      </c>
    </row>
    <row r="59" spans="2:10" ht="16.5" thickBot="1" x14ac:dyDescent="0.3">
      <c r="B59" s="34"/>
      <c r="C59" s="34"/>
      <c r="E59" s="295" t="s">
        <v>322</v>
      </c>
      <c r="F59" s="296"/>
      <c r="G59" s="297"/>
      <c r="H59" s="21"/>
      <c r="I59" s="155">
        <f>I52-I58</f>
        <v>4000</v>
      </c>
      <c r="J59" s="156">
        <f t="shared" ref="J59" si="3">J52-J58</f>
        <v>10</v>
      </c>
    </row>
    <row r="60" spans="2:10" ht="16.5" thickBot="1" x14ac:dyDescent="0.3">
      <c r="B60" s="34"/>
      <c r="C60" s="34"/>
      <c r="E60" s="295" t="s">
        <v>323</v>
      </c>
      <c r="F60" s="296"/>
      <c r="G60" s="297"/>
      <c r="H60" s="21"/>
      <c r="I60" s="155">
        <f>I42+I43-I44+I59</f>
        <v>143377.56000000006</v>
      </c>
      <c r="J60" s="156">
        <f>J42+J43-J44+J59</f>
        <v>28246.9</v>
      </c>
    </row>
    <row r="61" spans="2:10" ht="15.75" thickBot="1" x14ac:dyDescent="0.3">
      <c r="B61" s="34" t="str">
        <f>"RT22025."&amp;H61</f>
        <v>RT22025.HA</v>
      </c>
      <c r="C61" s="34">
        <v>-1</v>
      </c>
      <c r="E61" s="4"/>
      <c r="F61" s="157" t="s">
        <v>343</v>
      </c>
      <c r="G61" s="117" t="s">
        <v>344</v>
      </c>
      <c r="H61" s="21" t="s">
        <v>324</v>
      </c>
      <c r="I61" s="140">
        <f>_xll.Assistant.XL.RIK_AC("INF06__;INF13@E=1,S=14,G=0,T=0,P=0,C=*{0}:@R=A,S=16,V={1}:R=B,S=1,V={2}:R=C,S=21,V={3}:R=D,S=18,V={4}:R=E,S=22,V={5}:R=F,S=19,V={6}:R=G,S=3,V={7}:R=H,S=23,V={8}:R=I,S=24,V={9}:R=J,S=4,V={10}:",$C61,$G$3,$G$4,$H$5,$G$6,$H$7,$G$5,$G$8,$G$12,$H$12,$B61)</f>
        <v>35000</v>
      </c>
      <c r="J61" s="151">
        <f>_xll.Assistant.XL.RIK_AC("INF06__;INF13@E=1,S=14,G=0,T=0,P=0,C=*{0}:@R=A,S=16,V={1}:R=B,S=1,V={2}:R=C,S=21,V={3}:R=D,S=18,V={4}:R=E,S=22,V={5}:R=F,S=19,V={6}:R=G,S=3,V={7}:R=H,S=23,V={8}:R=I,S=24,V={9}:R=J,S=4,V={10}:",$C61,$G$3,$G$4,$H$5,$G$6,$H$7,$G$5,$G$8,$G$11,$H$11,$B61)</f>
        <v>0</v>
      </c>
    </row>
    <row r="62" spans="2:10" ht="15.75" thickBot="1" x14ac:dyDescent="0.3">
      <c r="B62" s="34" t="str">
        <f>"RT22025."&amp;H62</f>
        <v>RT22025.HE</v>
      </c>
      <c r="C62" s="34">
        <v>1</v>
      </c>
      <c r="E62" s="4"/>
      <c r="F62" s="114" t="s">
        <v>345</v>
      </c>
      <c r="G62" s="117" t="s">
        <v>346</v>
      </c>
      <c r="H62" s="21" t="s">
        <v>325</v>
      </c>
      <c r="I62" s="140">
        <f>_xll.Assistant.XL.RIK_AC("INF06__;INF13@E=1,S=14,G=0,T=0,P=0,C=*{0}:@R=A,S=16,V={1}:R=B,S=1,V={2}:R=C,S=21,V={3}:R=D,S=18,V={4}:R=E,S=22,V={5}:R=F,S=19,V={6}:R=G,S=3,V={7}:R=H,S=23,V={8}:R=I,S=24,V={9}:R=J,S=4,V={10}:",$C62,$G$3,$G$4,$H$5,$G$6,$H$7,$G$5,$G$8,$G$12,$H$12,$B62)</f>
        <v>29000</v>
      </c>
      <c r="J62" s="151">
        <f>_xll.Assistant.XL.RIK_AC("INF06__;INF13@E=1,S=14,G=0,T=0,P=0,C=*{0}:@R=A,S=16,V={1}:R=B,S=1,V={2}:R=C,S=21,V={3}:R=D,S=18,V={4}:R=E,S=22,V={5}:R=F,S=19,V={6}:R=G,S=3,V={7}:R=H,S=23,V={8}:R=I,S=24,V={9}:R=J,S=4,V={10}:",$C62,$G$3,$G$4,$H$5,$G$6,$H$7,$G$5,$G$8,$G$11,$H$11,$B62)</f>
        <v>0</v>
      </c>
    </row>
    <row r="63" spans="2:10" ht="16.5" thickBot="1" x14ac:dyDescent="0.3">
      <c r="B63" s="34"/>
      <c r="C63" s="34"/>
      <c r="E63" s="295" t="s">
        <v>326</v>
      </c>
      <c r="F63" s="296"/>
      <c r="G63" s="297"/>
      <c r="H63" s="21"/>
      <c r="I63" s="155">
        <f>I61-I62</f>
        <v>6000</v>
      </c>
      <c r="J63" s="156">
        <f>J61-J62</f>
        <v>0</v>
      </c>
    </row>
    <row r="64" spans="2:10" x14ac:dyDescent="0.25">
      <c r="B64" s="34" t="str">
        <f>"RT22025."&amp;H64</f>
        <v>RT22025.HJ</v>
      </c>
      <c r="C64" s="34">
        <v>1</v>
      </c>
      <c r="E64" s="298"/>
      <c r="F64" s="127" t="s">
        <v>328</v>
      </c>
      <c r="G64" s="123" t="s">
        <v>347</v>
      </c>
      <c r="H64" s="21" t="s">
        <v>329</v>
      </c>
      <c r="I64" s="148">
        <f>_xll.Assistant.XL.RIK_AC("INF06__;INF13@E=1,S=14,G=0,T=0,P=0,C=*{0}:@R=A,S=16,V={1}:R=B,S=1,V={2}:R=C,S=21,V={3}:R=D,S=18,V={4}:R=E,S=22,V={5}:R=F,S=19,V={6}:R=G,S=3,V={7}:R=H,S=23,V={8}:R=I,S=24,V={9}:R=J,S=4,V={10}:",$C64,$G$3,$G$4,$H$5,$G$6,$H$7,$G$5,$G$8,$G$12,$H$12,$B64)</f>
        <v>5000</v>
      </c>
      <c r="J64" s="152">
        <f>_xll.Assistant.XL.RIK_AC("INF06__;INF13@E=1,S=14,G=0,T=0,P=0,C=*{0}:@R=A,S=16,V={1}:R=B,S=1,V={2}:R=C,S=21,V={3}:R=D,S=18,V={4}:R=E,S=22,V={5}:R=F,S=19,V={6}:R=G,S=3,V={7}:R=H,S=23,V={8}:R=I,S=24,V={9}:R=J,S=4,V={10}:",$C64,$G$3,$G$4,$H$5,$G$6,$H$7,$G$5,$G$8,$G$11,$H$11,$B64)</f>
        <v>0</v>
      </c>
    </row>
    <row r="65" spans="2:10" ht="15.75" thickBot="1" x14ac:dyDescent="0.3">
      <c r="B65" s="34" t="str">
        <f>"RT22025."&amp;H65</f>
        <v>RT22025.HK</v>
      </c>
      <c r="C65" s="34">
        <v>1</v>
      </c>
      <c r="E65" s="299"/>
      <c r="F65" s="128" t="s">
        <v>259</v>
      </c>
      <c r="G65" s="125" t="s">
        <v>348</v>
      </c>
      <c r="H65" s="21" t="s">
        <v>330</v>
      </c>
      <c r="I65" s="153">
        <f>_xll.Assistant.XL.RIK_AC("INF06__;INF13@E=1,S=14,G=0,T=0,P=0,C=*{0}:@R=A,S=16,V={1}:R=B,S=1,V={2}:R=C,S=21,V={3}:R=D,S=18,V={4}:R=E,S=22,V={5}:R=F,S=19,V={6}:R=G,S=3,V={7}:R=H,S=23,V={8}:R=I,S=24,V={9}:R=J,S=4,V={10}:",$C65,$G$3,$G$4,$H$5,$G$6,$H$7,$G$5,$G$8,$G$12,$H$12,$B65)</f>
        <v>16000</v>
      </c>
      <c r="J65" s="154">
        <f>_xll.Assistant.XL.RIK_AC("INF06__;INF13@E=1,S=14,G=0,T=0,P=0,C=*{0}:@R=A,S=16,V={1}:R=B,S=1,V={2}:R=C,S=21,V={3}:R=D,S=18,V={4}:R=E,S=22,V={5}:R=F,S=19,V={6}:R=G,S=3,V={7}:R=H,S=23,V={8}:R=I,S=24,V={9}:R=J,S=4,V={10}:",$C65,$G$3,$G$4,$H$5,$G$6,$H$7,$G$5,$G$8,$G$11,$H$11,$B65)</f>
        <v>0</v>
      </c>
    </row>
    <row r="66" spans="2:10" ht="15.75" thickBot="1" x14ac:dyDescent="0.3">
      <c r="E66" s="293" t="s">
        <v>352</v>
      </c>
      <c r="F66" s="294"/>
      <c r="G66" s="117" t="s">
        <v>353</v>
      </c>
      <c r="H66" s="21"/>
      <c r="I66" s="140">
        <f>I26+I43+I52+I61</f>
        <v>669877.56000000006</v>
      </c>
      <c r="J66" s="151">
        <f>J26+J43+J52+J61</f>
        <v>66160</v>
      </c>
    </row>
    <row r="67" spans="2:10" ht="15.75" thickBot="1" x14ac:dyDescent="0.3">
      <c r="E67" s="293" t="s">
        <v>354</v>
      </c>
      <c r="F67" s="294"/>
      <c r="G67" s="117" t="s">
        <v>355</v>
      </c>
      <c r="H67" s="21"/>
      <c r="I67" s="140">
        <f>I41+I44+I58+I62+I64+I65</f>
        <v>541500</v>
      </c>
      <c r="J67" s="151">
        <f>J41+J44+J58+J64+J65</f>
        <v>37913.1</v>
      </c>
    </row>
    <row r="68" spans="2:10" ht="16.5" thickBot="1" x14ac:dyDescent="0.3">
      <c r="E68" s="295" t="s">
        <v>331</v>
      </c>
      <c r="F68" s="296"/>
      <c r="G68" s="297"/>
      <c r="H68" s="32"/>
      <c r="I68" s="155">
        <f>I66-I67</f>
        <v>128377.56000000006</v>
      </c>
      <c r="J68" s="156">
        <f>J66-J67</f>
        <v>28246.9</v>
      </c>
    </row>
  </sheetData>
  <mergeCells count="14">
    <mergeCell ref="E17:E25"/>
    <mergeCell ref="E66:F66"/>
    <mergeCell ref="E67:F67"/>
    <mergeCell ref="E63:G63"/>
    <mergeCell ref="E68:G68"/>
    <mergeCell ref="E64:E65"/>
    <mergeCell ref="E59:G59"/>
    <mergeCell ref="E60:G60"/>
    <mergeCell ref="E43:E44"/>
    <mergeCell ref="E45:E51"/>
    <mergeCell ref="E53:E57"/>
    <mergeCell ref="E42:G42"/>
    <mergeCell ref="F35:F38"/>
    <mergeCell ref="E27:E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F659-2247-47E1-836C-ACBE6A89C6A1}">
  <sheetPr>
    <tabColor theme="6"/>
  </sheetPr>
  <dimension ref="B1:I59"/>
  <sheetViews>
    <sheetView showGridLines="0" zoomScaleNormal="100" workbookViewId="0">
      <selection activeCell="E3" sqref="E3"/>
    </sheetView>
  </sheetViews>
  <sheetFormatPr defaultColWidth="11.42578125" defaultRowHeight="15" outlineLevelRow="1" outlineLevelCol="1" x14ac:dyDescent="0.25"/>
  <cols>
    <col min="2" max="3" width="10.85546875" hidden="1" customWidth="1" outlineLevel="1"/>
    <col min="4" max="4" width="43.42578125" bestFit="1" customWidth="1" collapsed="1"/>
    <col min="5" max="5" width="24" bestFit="1" customWidth="1"/>
    <col min="6" max="6" width="21" bestFit="1" customWidth="1"/>
  </cols>
  <sheetData>
    <row r="1" spans="2:9" outlineLevel="1" x14ac:dyDescent="0.25"/>
    <row r="2" spans="2:9" ht="15.75" outlineLevel="1" thickBot="1" x14ac:dyDescent="0.3"/>
    <row r="3" spans="2:9" outlineLevel="1" x14ac:dyDescent="0.25">
      <c r="D3" s="199" t="s">
        <v>176</v>
      </c>
      <c r="E3" s="169" t="str">
        <f>Paramétrage!$G$10</f>
        <v>DEMO_V11R1_OK</v>
      </c>
    </row>
    <row r="4" spans="2:9" outlineLevel="1" x14ac:dyDescent="0.25">
      <c r="D4" s="200" t="s">
        <v>173</v>
      </c>
      <c r="E4" s="165" t="str">
        <f>Paramétrage!$G$11</f>
        <v>S1_MONO11</v>
      </c>
    </row>
    <row r="5" spans="2:9" outlineLevel="1" x14ac:dyDescent="0.25">
      <c r="D5" s="200" t="s">
        <v>174</v>
      </c>
      <c r="E5" s="165" t="str">
        <f>Paramétrage!$G$12</f>
        <v>*</v>
      </c>
      <c r="F5" s="129" t="str">
        <f>Paramétrage!$H$12</f>
        <v>Par Société</v>
      </c>
    </row>
    <row r="6" spans="2:9" outlineLevel="1" x14ac:dyDescent="0.25">
      <c r="D6" s="200" t="s">
        <v>175</v>
      </c>
      <c r="E6" s="164" t="str">
        <f>Paramétrage!$G$13</f>
        <v>NAT</v>
      </c>
    </row>
    <row r="7" spans="2:9" outlineLevel="1" x14ac:dyDescent="0.25">
      <c r="D7" s="200" t="s">
        <v>349</v>
      </c>
      <c r="E7" s="164" t="str">
        <f>Paramétrage!$G$14</f>
        <v>OUI</v>
      </c>
      <c r="F7" s="129" t="str">
        <f>Paramétrage!$H$14</f>
        <v>Réel,Simulation</v>
      </c>
    </row>
    <row r="8" spans="2:9" ht="15.75" outlineLevel="1" thickBot="1" x14ac:dyDescent="0.3">
      <c r="D8" s="201" t="s">
        <v>178</v>
      </c>
      <c r="E8" s="166" t="s">
        <v>255</v>
      </c>
    </row>
    <row r="9" spans="2:9" outlineLevel="1" x14ac:dyDescent="0.25">
      <c r="D9" s="198"/>
    </row>
    <row r="10" spans="2:9" outlineLevel="1" x14ac:dyDescent="0.25">
      <c r="E10" s="198" t="s">
        <v>171</v>
      </c>
      <c r="F10" s="198" t="s">
        <v>172</v>
      </c>
    </row>
    <row r="11" spans="2:9" outlineLevel="1" x14ac:dyDescent="0.25">
      <c r="D11" s="198" t="s">
        <v>350</v>
      </c>
      <c r="E11" s="36">
        <f>Paramétrage!$G$17</f>
        <v>202401</v>
      </c>
      <c r="F11" s="36">
        <f>Paramétrage!$H$17</f>
        <v>202412</v>
      </c>
    </row>
    <row r="12" spans="2:9" outlineLevel="1" x14ac:dyDescent="0.25">
      <c r="D12" s="198" t="s">
        <v>351</v>
      </c>
      <c r="E12" s="36">
        <f>Paramétrage!$G$18</f>
        <v>202501</v>
      </c>
      <c r="F12" s="36">
        <f>Paramétrage!$H$18</f>
        <v>202512</v>
      </c>
    </row>
    <row r="13" spans="2:9" outlineLevel="1" x14ac:dyDescent="0.25"/>
    <row r="15" spans="2:9" ht="15.75" thickBot="1" x14ac:dyDescent="0.3"/>
    <row r="16" spans="2:9" ht="15.75" thickBot="1" x14ac:dyDescent="0.3">
      <c r="B16" s="171"/>
      <c r="D16" s="8"/>
      <c r="E16" s="8"/>
      <c r="F16" s="8"/>
      <c r="H16" s="191" t="s">
        <v>105</v>
      </c>
      <c r="I16" s="192" t="s">
        <v>104</v>
      </c>
    </row>
    <row r="17" spans="2:9" x14ac:dyDescent="0.25">
      <c r="B17" s="190" t="str">
        <f>"SIG.L"&amp;G17</f>
        <v>SIG.L01</v>
      </c>
      <c r="C17" s="34">
        <v>-1</v>
      </c>
      <c r="D17" s="8"/>
      <c r="E17" s="306" t="s">
        <v>356</v>
      </c>
      <c r="F17" s="307"/>
      <c r="G17" s="172" t="s">
        <v>357</v>
      </c>
      <c r="H17" s="173">
        <f>_xll.Assistant.XL.RIK_AC("INF06__;INF13@E=1,S=14,G=0,T=0,P=0,C=*{0}:@R=A,S=16,V={1}:R=B,S=1,V={2}:R=C,S=21,V={3}:R=D,S=18,V={4}:R=E,S=22,V={5}:R=F,S=19,V={6}:R=G,S=3,V={7}:R=H,S=23,V={8}:R=I,S=24,V={9}:R=J,S=4,V={10}:",$C17,$E$3,$E$4,$F$5,$E$6,$F$7,$E$5,$E$8,$E$12,$F$12,$B17)</f>
        <v>89000</v>
      </c>
      <c r="I17" s="174">
        <f>_xll.Assistant.XL.RIK_AC("INF06__;INF13@E=1,S=14,G=0,T=0,P=0,C=*{0}:@R=A,S=16,V={1}:R=B,S=1,V={2}:R=C,S=21,V={3}:R=D,S=18,V={4}:R=E,S=22,V={5}:R=F,S=19,V={6}:R=G,S=3,V={7}:R=H,S=23,V={8}:R=I,S=24,V={9}:R=J,S=4,V={10}:",$C17,$E$3,$E$4,$F$5,$E$6,$F$7,$E$5,$E$8,$E$11,$F$11,$B17)</f>
        <v>6150</v>
      </c>
    </row>
    <row r="18" spans="2:9" ht="15.75" thickBot="1" x14ac:dyDescent="0.3">
      <c r="B18" s="190" t="str">
        <f>"SIG.L"&amp;G18</f>
        <v>SIG.L02</v>
      </c>
      <c r="C18" s="34">
        <v>1</v>
      </c>
      <c r="D18" s="8"/>
      <c r="E18" s="308" t="s">
        <v>358</v>
      </c>
      <c r="F18" s="309"/>
      <c r="G18" s="175" t="s">
        <v>359</v>
      </c>
      <c r="H18" s="176">
        <f>_xll.Assistant.XL.RIK_AC("INF06__;INF13@E=1,S=14,G=0,T=0,P=0,C=*{0}:@R=A,S=16,V={1}:R=B,S=1,V={2}:R=C,S=21,V={3}:R=D,S=18,V={4}:R=E,S=22,V={5}:R=F,S=19,V={6}:R=G,S=3,V={7}:R=H,S=23,V={8}:R=I,S=24,V={9}:R=J,S=4,V={10}:",$C18,$E$3,$E$4,$F$5,$E$6,$F$7,$E$5,$E$8,$E$12,$F$12,$B18)</f>
        <v>50000</v>
      </c>
      <c r="I18" s="177">
        <f>_xll.Assistant.XL.RIK_AC("INF06__;INF13@E=1,S=14,G=0,T=0,P=0,C=*{0}:@R=A,S=16,V={1}:R=B,S=1,V={2}:R=C,S=21,V={3}:R=D,S=18,V={4}:R=E,S=22,V={5}:R=F,S=19,V={6}:R=G,S=3,V={7}:R=H,S=23,V={8}:R=I,S=24,V={9}:R=J,S=4,V={10}:",$C18,$E$3,$E$4,$F$5,$E$6,$F$7,$E$5,$E$8,$E$11,$F$11,$B18)</f>
        <v>190</v>
      </c>
    </row>
    <row r="19" spans="2:9" ht="15.75" thickBot="1" x14ac:dyDescent="0.3">
      <c r="B19" s="190"/>
      <c r="C19" s="34"/>
      <c r="D19" s="178"/>
      <c r="E19" s="310" t="s">
        <v>360</v>
      </c>
      <c r="F19" s="311"/>
      <c r="G19" s="312"/>
      <c r="H19" s="179">
        <f>IFERROR(H17-H18,"")</f>
        <v>39000</v>
      </c>
      <c r="I19" s="180">
        <f t="shared" ref="I19" si="0">IFERROR(I17-I18,"")</f>
        <v>5960</v>
      </c>
    </row>
    <row r="20" spans="2:9" ht="15.75" thickBot="1" x14ac:dyDescent="0.3">
      <c r="B20" s="190"/>
      <c r="C20" s="34"/>
      <c r="D20" s="178"/>
      <c r="E20" s="181"/>
      <c r="F20" s="181"/>
      <c r="G20" s="182"/>
      <c r="H20" s="183"/>
      <c r="I20" s="183"/>
    </row>
    <row r="21" spans="2:9" x14ac:dyDescent="0.25">
      <c r="B21" s="190" t="str">
        <f>"SIG.L"&amp;G21</f>
        <v>SIG.L04</v>
      </c>
      <c r="C21" s="34">
        <v>-1</v>
      </c>
      <c r="D21" s="8"/>
      <c r="E21" s="306" t="s">
        <v>361</v>
      </c>
      <c r="F21" s="307"/>
      <c r="G21" s="172" t="s">
        <v>362</v>
      </c>
      <c r="H21" s="173">
        <f>_xll.Assistant.XL.RIK_AC("INF06__;INF13@E=1,S=14,G=0,T=0,P=0,C=*{0}:@R=A,S=16,V={1}:R=B,S=1,V={2}:R=C,S=21,V={3}:R=D,S=18,V={4}:R=E,S=22,V={5}:R=F,S=19,V={6}:R=G,S=3,V={7}:R=H,S=23,V={8}:R=I,S=24,V={9}:R=J,S=4,V={10}:",$C21,$E$3,$E$4,$F$5,$E$6,$F$7,$E$5,$E$8,$E$12,$F$12,$B21)</f>
        <v>460877.56</v>
      </c>
      <c r="I21" s="174">
        <f>_xll.Assistant.XL.RIK_AC("INF06__;INF13@E=1,S=14,G=0,T=0,P=0,C=*{0}:@R=A,S=16,V={1}:R=B,S=1,V={2}:R=C,S=21,V={3}:R=D,S=18,V={4}:R=E,S=22,V={5}:R=F,S=19,V={6}:R=G,S=3,V={7}:R=H,S=23,V={8}:R=I,S=24,V={9}:R=J,S=4,V={10}:",$C21,$E$3,$E$4,$F$5,$E$6,$F$7,$E$5,$E$8,$E$11,$F$11,$B21)</f>
        <v>60000</v>
      </c>
    </row>
    <row r="22" spans="2:9" x14ac:dyDescent="0.25">
      <c r="B22" s="190" t="str">
        <f>"SIG.L"&amp;G22</f>
        <v>SIG.L05</v>
      </c>
      <c r="C22" s="34">
        <v>-1</v>
      </c>
      <c r="D22" s="8"/>
      <c r="E22" s="313" t="s">
        <v>363</v>
      </c>
      <c r="F22" s="314"/>
      <c r="G22" s="184" t="s">
        <v>364</v>
      </c>
      <c r="H22" s="185">
        <f>_xll.Assistant.XL.RIK_AC("INF06__;INF13@E=1,S=14,G=0,T=0,P=0,C=*{0}:@R=A,S=16,V={1}:R=B,S=1,V={2}:R=C,S=21,V={3}:R=D,S=18,V={4}:R=E,S=22,V={5}:R=F,S=19,V={6}:R=G,S=3,V={7}:R=H,S=23,V={8}:R=I,S=24,V={9}:R=J,S=4,V={10}:",$C22,$E$3,$E$4,$F$5,$E$6,$F$7,$E$5,$E$8,$E$12,$F$12,$B22)</f>
        <v>10000</v>
      </c>
      <c r="I22" s="186">
        <f>_xll.Assistant.XL.RIK_AC("INF06__;INF13@E=1,S=14,G=0,T=0,P=0,C=*{0}:@R=A,S=16,V={1}:R=B,S=1,V={2}:R=C,S=21,V={3}:R=D,S=18,V={4}:R=E,S=22,V={5}:R=F,S=19,V={6}:R=G,S=3,V={7}:R=H,S=23,V={8}:R=I,S=24,V={9}:R=J,S=4,V={10}:",$C22,$E$3,$E$4,$F$5,$E$6,$F$7,$E$5,$E$8,$E$11,$F$11,$B22)</f>
        <v>0</v>
      </c>
    </row>
    <row r="23" spans="2:9" x14ac:dyDescent="0.25">
      <c r="B23" s="190" t="str">
        <f>"SIG.L"&amp;G23</f>
        <v>SIG.L06</v>
      </c>
      <c r="C23" s="34">
        <v>1</v>
      </c>
      <c r="D23" s="8"/>
      <c r="E23" s="313" t="s">
        <v>365</v>
      </c>
      <c r="F23" s="314"/>
      <c r="G23" s="184" t="s">
        <v>366</v>
      </c>
      <c r="H23" s="185">
        <f>_xll.Assistant.XL.RIK_AC("INF06__;INF13@E=1,S=14,G=0,T=0,P=0,C=*{0}:@R=A,S=16,V={1}:R=B,S=1,V={2}:R=C,S=21,V={3}:R=D,S=18,V={4}:R=E,S=22,V={5}:R=F,S=19,V={6}:R=G,S=3,V={7}:R=H,S=23,V={8}:R=I,S=24,V={9}:R=J,S=4,V={10}:",$C23,$E$3,$E$4,$F$5,$E$6,$F$7,$E$5,$E$8,$E$12,$F$12,$B23)</f>
        <v>0</v>
      </c>
      <c r="I23" s="186">
        <f>_xll.Assistant.XL.RIK_AC("INF06__;INF13@E=1,S=14,G=0,T=0,P=0,C=*{0}:@R=A,S=16,V={1}:R=B,S=1,V={2}:R=C,S=21,V={3}:R=D,S=18,V={4}:R=E,S=22,V={5}:R=F,S=19,V={6}:R=G,S=3,V={7}:R=H,S=23,V={8}:R=I,S=24,V={9}:R=J,S=4,V={10}:",$C23,$E$3,$E$4,$F$5,$E$6,$F$7,$E$5,$E$8,$E$11,$F$11,$B23)</f>
        <v>0</v>
      </c>
    </row>
    <row r="24" spans="2:9" ht="15.75" thickBot="1" x14ac:dyDescent="0.3">
      <c r="B24" s="190" t="str">
        <f>"SIG.L"&amp;G24</f>
        <v>SIG.L07</v>
      </c>
      <c r="C24" s="34">
        <v>-1</v>
      </c>
      <c r="D24" s="8"/>
      <c r="E24" s="308" t="s">
        <v>367</v>
      </c>
      <c r="F24" s="309"/>
      <c r="G24" s="175" t="s">
        <v>368</v>
      </c>
      <c r="H24" s="176">
        <f>_xll.Assistant.XL.RIK_AC("INF06__;INF13@E=1,S=14,G=0,T=0,P=0,C=*{0}:@R=A,S=16,V={1}:R=B,S=1,V={2}:R=C,S=21,V={3}:R=D,S=18,V={4}:R=E,S=22,V={5}:R=F,S=19,V={6}:R=G,S=3,V={7}:R=H,S=23,V={8}:R=I,S=24,V={9}:R=J,S=4,V={10}:",$C24,$E$3,$E$4,$F$5,$E$6,$F$7,$E$5,$E$8,$E$12,$F$12,$B24)</f>
        <v>6000</v>
      </c>
      <c r="I24" s="177">
        <f>_xll.Assistant.XL.RIK_AC("INF06__;INF13@E=1,S=14,G=0,T=0,P=0,C=*{0}:@R=A,S=16,V={1}:R=B,S=1,V={2}:R=C,S=21,V={3}:R=D,S=18,V={4}:R=E,S=22,V={5}:R=F,S=19,V={6}:R=G,S=3,V={7}:R=H,S=23,V={8}:R=I,S=24,V={9}:R=J,S=4,V={10}:",$C24,$E$3,$E$4,$F$5,$E$6,$F$7,$E$5,$E$8,$E$11,$F$11,$B24)</f>
        <v>0</v>
      </c>
    </row>
    <row r="25" spans="2:9" ht="15.75" thickBot="1" x14ac:dyDescent="0.3">
      <c r="B25" s="190"/>
      <c r="C25" s="34"/>
      <c r="D25" s="178"/>
      <c r="E25" s="310" t="s">
        <v>369</v>
      </c>
      <c r="F25" s="311"/>
      <c r="G25" s="312"/>
      <c r="H25" s="179">
        <f>IFERROR(H21+H22-H23+H24,"")</f>
        <v>476877.56</v>
      </c>
      <c r="I25" s="180">
        <f>IFERROR(I21+I22-I23+I24,"")</f>
        <v>60000</v>
      </c>
    </row>
    <row r="26" spans="2:9" ht="15.75" thickBot="1" x14ac:dyDescent="0.3">
      <c r="B26" s="190"/>
      <c r="C26" s="34"/>
      <c r="D26" s="178"/>
      <c r="E26" s="181"/>
      <c r="F26" s="181"/>
      <c r="G26" s="182"/>
      <c r="H26" s="183"/>
      <c r="I26" s="183"/>
    </row>
    <row r="27" spans="2:9" ht="15.75" thickBot="1" x14ac:dyDescent="0.3">
      <c r="B27" s="190"/>
      <c r="C27" s="34"/>
      <c r="D27" s="178"/>
      <c r="E27" s="310" t="s">
        <v>370</v>
      </c>
      <c r="F27" s="311"/>
      <c r="G27" s="312"/>
      <c r="H27" s="179">
        <f>IFERROR(H19+H25,"")</f>
        <v>515877.56</v>
      </c>
      <c r="I27" s="180">
        <f>IFERROR(I19+I25,"")</f>
        <v>65960</v>
      </c>
    </row>
    <row r="28" spans="2:9" ht="15.75" thickBot="1" x14ac:dyDescent="0.3">
      <c r="B28" s="190"/>
      <c r="C28" s="34"/>
      <c r="D28" s="178"/>
      <c r="E28" s="181"/>
      <c r="F28" s="181"/>
      <c r="G28" s="182"/>
      <c r="H28" s="183"/>
      <c r="I28" s="183"/>
    </row>
    <row r="29" spans="2:9" ht="15.75" thickBot="1" x14ac:dyDescent="0.3">
      <c r="B29" s="190" t="str">
        <f>"SIG.L"&amp;G29</f>
        <v>SIG.L11</v>
      </c>
      <c r="C29" s="34">
        <v>1</v>
      </c>
      <c r="D29" s="8"/>
      <c r="E29" s="315" t="s">
        <v>371</v>
      </c>
      <c r="F29" s="316"/>
      <c r="G29" s="187" t="s">
        <v>372</v>
      </c>
      <c r="H29" s="188">
        <f>_xll.Assistant.XL.RIK_AC("INF06__;INF13@E=1,S=14,G=0,T=0,P=0,C=*{0}:@R=A,S=16,V={1}:R=B,S=1,V={2}:R=C,S=21,V={3}:R=D,S=18,V={4}:R=E,S=22,V={5}:R=F,S=19,V={6}:R=G,S=3,V={7}:R=H,S=23,V={8}:R=I,S=24,V={9}:R=J,S=4,V={10}:",$C29,$E$3,$E$4,$F$5,$E$6,$F$7,$E$5,$E$8,$E$12,$F$12,$B29)</f>
        <v>313500</v>
      </c>
      <c r="I29" s="189">
        <f>_xll.Assistant.XL.RIK_AC("INF06__;INF13@E=1,S=14,G=0,T=0,P=0,C=*{0}:@R=A,S=16,V={1}:R=B,S=1,V={2}:R=C,S=21,V={3}:R=D,S=18,V={4}:R=E,S=22,V={5}:R=F,S=19,V={6}:R=G,S=3,V={7}:R=H,S=23,V={8}:R=I,S=24,V={9}:R=J,S=4,V={10}:",$C29,$E$3,$E$4,$F$5,$E$6,$F$7,$E$5,$E$8,$E$11,$F$11,$B29)</f>
        <v>37723.1</v>
      </c>
    </row>
    <row r="30" spans="2:9" ht="15.75" thickBot="1" x14ac:dyDescent="0.3">
      <c r="B30" s="190"/>
      <c r="C30" s="34"/>
      <c r="D30" s="178"/>
      <c r="E30" s="310" t="s">
        <v>373</v>
      </c>
      <c r="F30" s="311"/>
      <c r="G30" s="312"/>
      <c r="H30" s="179">
        <f>IFERROR(H27-H29,"")</f>
        <v>202377.56</v>
      </c>
      <c r="I30" s="180">
        <f>IFERROR(I27-I29,"")</f>
        <v>28236.9</v>
      </c>
    </row>
    <row r="31" spans="2:9" ht="15.75" thickBot="1" x14ac:dyDescent="0.3">
      <c r="B31" s="190"/>
      <c r="C31" s="34"/>
      <c r="D31" s="178"/>
      <c r="E31" s="181"/>
      <c r="F31" s="181"/>
      <c r="G31" s="182"/>
      <c r="H31" s="183"/>
      <c r="I31" s="183"/>
    </row>
    <row r="32" spans="2:9" x14ac:dyDescent="0.25">
      <c r="B32" s="190" t="str">
        <f>"SIG.L"&amp;G32</f>
        <v>SIG.L13</v>
      </c>
      <c r="C32" s="34">
        <v>-1</v>
      </c>
      <c r="D32" s="8"/>
      <c r="E32" s="306" t="s">
        <v>374</v>
      </c>
      <c r="F32" s="307"/>
      <c r="G32" s="172" t="s">
        <v>375</v>
      </c>
      <c r="H32" s="173">
        <f>_xll.Assistant.XL.RIK_AC("INF06__;INF13@E=1,S=14,G=0,T=0,P=0,C=*{0}:@R=A,S=16,V={1}:R=B,S=1,V={2}:R=C,S=21,V={3}:R=D,S=18,V={4}:R=E,S=22,V={5}:R=F,S=19,V={6}:R=G,S=3,V={7}:R=H,S=23,V={8}:R=I,S=24,V={9}:R=J,S=4,V={10}:",$C32,$E$3,$E$4,$F$5,$E$6,$F$7,$E$5,$E$8,$E$12,$F$12,$B32)</f>
        <v>1000</v>
      </c>
      <c r="I32" s="174">
        <f>_xll.Assistant.XL.RIK_AC("INF06__;INF13@E=1,S=14,G=0,T=0,P=0,C=*{0}:@R=A,S=16,V={1}:R=B,S=1,V={2}:R=C,S=21,V={3}:R=D,S=18,V={4}:R=E,S=22,V={5}:R=F,S=19,V={6}:R=G,S=3,V={7}:R=H,S=23,V={8}:R=I,S=24,V={9}:R=J,S=4,V={10}:",$C32,$E$3,$E$4,$F$5,$E$6,$F$7,$E$5,$E$8,$E$11,$F$11,$B32)</f>
        <v>0</v>
      </c>
    </row>
    <row r="33" spans="2:9" x14ac:dyDescent="0.25">
      <c r="B33" s="190" t="str">
        <f>"SIG.L"&amp;G33</f>
        <v>SIG.L14</v>
      </c>
      <c r="C33" s="34">
        <v>1</v>
      </c>
      <c r="D33" s="8"/>
      <c r="E33" s="313" t="s">
        <v>376</v>
      </c>
      <c r="F33" s="314"/>
      <c r="G33" s="184" t="s">
        <v>377</v>
      </c>
      <c r="H33" s="185">
        <f>_xll.Assistant.XL.RIK_AC("INF06__;INF13@E=1,S=14,G=0,T=0,P=0,C=*{0}:@R=A,S=16,V={1}:R=B,S=1,V={2}:R=C,S=21,V={3}:R=D,S=18,V={4}:R=E,S=22,V={5}:R=F,S=19,V={6}:R=G,S=3,V={7}:R=H,S=23,V={8}:R=I,S=24,V={9}:R=J,S=4,V={10}:",$C33,$E$3,$E$4,$F$5,$E$6,$F$7,$E$5,$E$8,$E$12,$F$12,$B33)</f>
        <v>94000</v>
      </c>
      <c r="I33" s="186">
        <f>_xll.Assistant.XL.RIK_AC("INF06__;INF13@E=1,S=14,G=0,T=0,P=0,C=*{0}:@R=A,S=16,V={1}:R=B,S=1,V={2}:R=C,S=21,V={3}:R=D,S=18,V={4}:R=E,S=22,V={5}:R=F,S=19,V={6}:R=G,S=3,V={7}:R=H,S=23,V={8}:R=I,S=24,V={9}:R=J,S=4,V={10}:",$C33,$E$3,$E$4,$F$5,$E$6,$F$7,$E$5,$E$8,$E$11,$F$11,$B33)</f>
        <v>0</v>
      </c>
    </row>
    <row r="34" spans="2:9" ht="15.75" thickBot="1" x14ac:dyDescent="0.3">
      <c r="B34" s="190" t="str">
        <f>"SIG.L"&amp;G34</f>
        <v>SIG.L15</v>
      </c>
      <c r="C34" s="34">
        <v>1</v>
      </c>
      <c r="D34" s="8"/>
      <c r="E34" s="308" t="s">
        <v>378</v>
      </c>
      <c r="F34" s="309"/>
      <c r="G34" s="184" t="s">
        <v>379</v>
      </c>
      <c r="H34" s="185">
        <f>_xll.Assistant.XL.RIK_AC("INF06__;INF13@E=1,S=14,G=0,T=0,P=0,C=*{0}:@R=A,S=16,V={1}:R=B,S=1,V={2}:R=C,S=21,V={3}:R=D,S=18,V={4}:R=E,S=22,V={5}:R=F,S=19,V={6}:R=G,S=3,V={7}:R=H,S=23,V={8}:R=I,S=24,V={9}:R=J,S=4,V={10}:",$C34,$E$3,$E$4,$F$5,$E$6,$F$7,$E$5,$E$8,$E$12,$F$12,$B34)</f>
        <v>19000</v>
      </c>
      <c r="I34" s="186">
        <f>_xll.Assistant.XL.RIK_AC("INF06__;INF13@E=1,S=14,G=0,T=0,P=0,C=*{0}:@R=A,S=16,V={1}:R=B,S=1,V={2}:R=C,S=21,V={3}:R=D,S=18,V={4}:R=E,S=22,V={5}:R=F,S=19,V={6}:R=G,S=3,V={7}:R=H,S=23,V={8}:R=I,S=24,V={9}:R=J,S=4,V={10}:",$C34,$E$3,$E$4,$F$5,$E$6,$F$7,$E$5,$E$8,$E$11,$F$11,$B34)</f>
        <v>0</v>
      </c>
    </row>
    <row r="35" spans="2:9" ht="15.75" thickBot="1" x14ac:dyDescent="0.3">
      <c r="B35" s="190"/>
      <c r="C35" s="34"/>
      <c r="D35" s="178"/>
      <c r="E35" s="310" t="s">
        <v>380</v>
      </c>
      <c r="F35" s="311"/>
      <c r="G35" s="312"/>
      <c r="H35" s="179">
        <f>IFERROR(H30+H32-H33-H34,"")</f>
        <v>90377.56</v>
      </c>
      <c r="I35" s="180">
        <f t="shared" ref="I35" si="1">IFERROR(I30+I32-I33-I34,"")</f>
        <v>28236.9</v>
      </c>
    </row>
    <row r="36" spans="2:9" ht="15.75" thickBot="1" x14ac:dyDescent="0.3">
      <c r="B36" s="190"/>
      <c r="C36" s="34"/>
      <c r="D36" s="178"/>
      <c r="E36" s="181"/>
      <c r="F36" s="181"/>
      <c r="G36" s="182"/>
      <c r="H36" s="183"/>
      <c r="I36" s="183"/>
    </row>
    <row r="37" spans="2:9" x14ac:dyDescent="0.25">
      <c r="B37" s="190" t="str">
        <f>"SIG.L"&amp;G37</f>
        <v>SIG.L17</v>
      </c>
      <c r="C37" s="34">
        <v>-1</v>
      </c>
      <c r="D37" s="8"/>
      <c r="E37" s="306" t="s">
        <v>381</v>
      </c>
      <c r="F37" s="307"/>
      <c r="G37" s="172" t="s">
        <v>382</v>
      </c>
      <c r="H37" s="173">
        <f>_xll.Assistant.XL.RIK_AC("INF06__;INF13@E=1,S=14,G=0,T=0,P=0,C=*{0}:@R=A,S=16,V={1}:R=B,S=1,V={2}:R=C,S=21,V={3}:R=D,S=18,V={4}:R=E,S=22,V={5}:R=F,S=19,V={6}:R=G,S=3,V={7}:R=H,S=23,V={8}:R=I,S=24,V={9}:R=J,S=4,V={10}:",$C37,$E$3,$E$4,$F$5,$E$6,$F$7,$E$5,$E$8,$E$12,$F$12,$B37)</f>
        <v>9000</v>
      </c>
      <c r="I37" s="174">
        <f>_xll.Assistant.XL.RIK_AC("INF06__;INF13@E=1,S=14,G=0,T=0,P=0,C=*{0}:@R=A,S=16,V={1}:R=B,S=1,V={2}:R=C,S=21,V={3}:R=D,S=18,V={4}:R=E,S=22,V={5}:R=F,S=19,V={6}:R=G,S=3,V={7}:R=H,S=23,V={8}:R=I,S=24,V={9}:R=J,S=4,V={10}:",$C37,$E$3,$E$4,$F$5,$E$6,$F$7,$E$5,$E$8,$E$11,$F$11,$B37)</f>
        <v>0</v>
      </c>
    </row>
    <row r="38" spans="2:9" x14ac:dyDescent="0.25">
      <c r="B38" s="190" t="str">
        <f>"SIG.L"&amp;G38</f>
        <v>SIG.L18</v>
      </c>
      <c r="C38" s="34">
        <v>-1</v>
      </c>
      <c r="D38" s="8"/>
      <c r="E38" s="313" t="s">
        <v>383</v>
      </c>
      <c r="F38" s="314"/>
      <c r="G38" s="184" t="s">
        <v>384</v>
      </c>
      <c r="H38" s="185">
        <f>_xll.Assistant.XL.RIK_AC("INF06__;INF13@E=1,S=14,G=0,T=0,P=0,C=*{0}:@R=A,S=16,V={1}:R=B,S=1,V={2}:R=C,S=21,V={3}:R=D,S=18,V={4}:R=E,S=22,V={5}:R=F,S=19,V={6}:R=G,S=3,V={7}:R=H,S=23,V={8}:R=I,S=24,V={9}:R=J,S=4,V={10}:",$C38,$E$3,$E$4,$F$5,$E$6,$F$7,$E$5,$E$8,$E$12,$F$12,$B38)</f>
        <v>8000</v>
      </c>
      <c r="I38" s="186">
        <f>_xll.Assistant.XL.RIK_AC("INF06__;INF13@E=1,S=14,G=0,T=0,P=0,C=*{0}:@R=A,S=16,V={1}:R=B,S=1,V={2}:R=C,S=21,V={3}:R=D,S=18,V={4}:R=E,S=22,V={5}:R=F,S=19,V={6}:R=G,S=3,V={7}:R=H,S=23,V={8}:R=I,S=24,V={9}:R=J,S=4,V={10}:",$C38,$E$3,$E$4,$F$5,$E$6,$F$7,$E$5,$E$8,$E$11,$F$11,$B38)</f>
        <v>0</v>
      </c>
    </row>
    <row r="39" spans="2:9" x14ac:dyDescent="0.25">
      <c r="B39" s="190" t="str">
        <f>"SIG.L"&amp;G39</f>
        <v>SIG.L19</v>
      </c>
      <c r="C39" s="34">
        <v>1</v>
      </c>
      <c r="D39" s="8"/>
      <c r="E39" s="313" t="s">
        <v>385</v>
      </c>
      <c r="F39" s="314"/>
      <c r="G39" s="184" t="s">
        <v>386</v>
      </c>
      <c r="H39" s="185">
        <f>_xll.Assistant.XL.RIK_AC("INF06__;INF13@E=1,S=14,G=0,T=0,P=0,C=*{0}:@R=A,S=16,V={1}:R=B,S=1,V={2}:R=C,S=21,V={3}:R=D,S=18,V={4}:R=E,S=22,V={5}:R=F,S=19,V={6}:R=G,S=3,V={7}:R=H,S=23,V={8}:R=I,S=24,V={9}:R=J,S=4,V={10}:",$C39,$E$3,$E$4,$F$5,$E$6,$F$7,$E$5,$E$8,$E$12,$F$12,$B39)</f>
        <v>3000</v>
      </c>
      <c r="I39" s="186">
        <f>_xll.Assistant.XL.RIK_AC("INF06__;INF13@E=1,S=14,G=0,T=0,P=0,C=*{0}:@R=A,S=16,V={1}:R=B,S=1,V={2}:R=C,S=21,V={3}:R=D,S=18,V={4}:R=E,S=22,V={5}:R=F,S=19,V={6}:R=G,S=3,V={7}:R=H,S=23,V={8}:R=I,S=24,V={9}:R=J,S=4,V={10}:",$C39,$E$3,$E$4,$F$5,$E$6,$F$7,$E$5,$E$8,$E$11,$F$11,$B39)</f>
        <v>0</v>
      </c>
    </row>
    <row r="40" spans="2:9" ht="15.75" thickBot="1" x14ac:dyDescent="0.3">
      <c r="B40" s="190" t="str">
        <f>"SIG.L"&amp;G40</f>
        <v>SIG.L20</v>
      </c>
      <c r="C40" s="34">
        <v>1</v>
      </c>
      <c r="D40" s="8"/>
      <c r="E40" s="308" t="s">
        <v>387</v>
      </c>
      <c r="F40" s="309"/>
      <c r="G40" s="184" t="s">
        <v>388</v>
      </c>
      <c r="H40" s="185">
        <f>_xll.Assistant.XL.RIK_AC("INF06__;INF13@E=1,S=14,G=0,T=0,P=0,C=*{0}:@R=A,S=16,V={1}:R=B,S=1,V={2}:R=C,S=21,V={3}:R=D,S=18,V={4}:R=E,S=22,V={5}:R=F,S=19,V={6}:R=G,S=3,V={7}:R=H,S=23,V={8}:R=I,S=24,V={9}:R=J,S=4,V={10}:",$C40,$E$3,$E$4,$F$5,$E$6,$F$7,$E$5,$E$8,$E$12,$F$12,$B40)</f>
        <v>7000</v>
      </c>
      <c r="I40" s="186">
        <f>_xll.Assistant.XL.RIK_AC("INF06__;INF13@E=1,S=14,G=0,T=0,P=0,C=*{0}:@R=A,S=16,V={1}:R=B,S=1,V={2}:R=C,S=21,V={3}:R=D,S=18,V={4}:R=E,S=22,V={5}:R=F,S=19,V={6}:R=G,S=3,V={7}:R=H,S=23,V={8}:R=I,S=24,V={9}:R=J,S=4,V={10}:",$C40,$E$3,$E$4,$F$5,$E$6,$F$7,$E$5,$E$8,$E$11,$F$11,$B40)</f>
        <v>0</v>
      </c>
    </row>
    <row r="41" spans="2:9" ht="15.75" thickBot="1" x14ac:dyDescent="0.3">
      <c r="B41" s="190"/>
      <c r="C41" s="34"/>
      <c r="D41" s="178"/>
      <c r="E41" s="310" t="s">
        <v>389</v>
      </c>
      <c r="F41" s="311"/>
      <c r="G41" s="312"/>
      <c r="H41" s="179">
        <f>IFERROR(H35+H37+H38-H39-H40,"")</f>
        <v>97377.56</v>
      </c>
      <c r="I41" s="180">
        <f>IFERROR(I35+I37+I38-I39-I40,"")</f>
        <v>28236.9</v>
      </c>
    </row>
    <row r="42" spans="2:9" ht="15.75" thickBot="1" x14ac:dyDescent="0.3">
      <c r="B42" s="190"/>
      <c r="C42" s="34"/>
      <c r="D42" s="178"/>
      <c r="E42" s="181"/>
      <c r="F42" s="181"/>
      <c r="G42" s="182"/>
      <c r="H42" s="183"/>
      <c r="I42" s="183"/>
    </row>
    <row r="43" spans="2:9" x14ac:dyDescent="0.25">
      <c r="B43" s="190" t="str">
        <f>"SIG.L"&amp;G43</f>
        <v>SIG.L22</v>
      </c>
      <c r="C43" s="34">
        <v>-1</v>
      </c>
      <c r="D43" s="8"/>
      <c r="E43" s="306" t="s">
        <v>390</v>
      </c>
      <c r="F43" s="307"/>
      <c r="G43" s="172" t="s">
        <v>391</v>
      </c>
      <c r="H43" s="173">
        <f>_xll.Assistant.XL.RIK_AC("INF06__;INF13@E=1,S=14,G=0,T=0,P=0,C=*{0}:@R=A,S=16,V={1}:R=B,S=1,V={2}:R=C,S=21,V={3}:R=D,S=18,V={4}:R=E,S=22,V={5}:R=F,S=19,V={6}:R=G,S=3,V={7}:R=H,S=23,V={8}:R=I,S=24,V={9}:R=J,S=4,V={10}:",$C43,$E$3,$E$4,$F$5,$E$6,$F$7,$E$5,$E$8,$E$12,$F$12,$B43)</f>
        <v>2000</v>
      </c>
      <c r="I43" s="174">
        <f>_xll.Assistant.XL.RIK_AC("INF06__;INF13@E=1,S=14,G=0,T=0,P=0,C=*{0}:@R=A,S=16,V={1}:R=B,S=1,V={2}:R=C,S=21,V={3}:R=D,S=18,V={4}:R=E,S=22,V={5}:R=F,S=19,V={6}:R=G,S=3,V={7}:R=H,S=23,V={8}:R=I,S=24,V={9}:R=J,S=4,V={10}:",$C43,$E$3,$E$4,$F$5,$E$6,$F$7,$E$5,$E$8,$E$11,$F$11,$B43)</f>
        <v>0</v>
      </c>
    </row>
    <row r="44" spans="2:9" x14ac:dyDescent="0.25">
      <c r="B44" s="190" t="str">
        <f>"SIG.L"&amp;G44</f>
        <v>SIG.L23</v>
      </c>
      <c r="C44" s="34">
        <v>-1</v>
      </c>
      <c r="D44" s="8"/>
      <c r="E44" s="313" t="s">
        <v>392</v>
      </c>
      <c r="F44" s="314"/>
      <c r="G44" s="184" t="s">
        <v>393</v>
      </c>
      <c r="H44" s="185">
        <f>_xll.Assistant.XL.RIK_AC("INF06__;INF13@E=1,S=14,G=0,T=0,P=0,C=*{0}:@R=A,S=16,V={1}:R=B,S=1,V={2}:R=C,S=21,V={3}:R=D,S=18,V={4}:R=E,S=22,V={5}:R=F,S=19,V={6}:R=G,S=3,V={7}:R=H,S=23,V={8}:R=I,S=24,V={9}:R=J,S=4,V={10}:",$C44,$E$3,$E$4,$F$5,$E$6,$F$7,$E$5,$E$8,$E$12,$F$12,$B44)</f>
        <v>16000</v>
      </c>
      <c r="I44" s="186">
        <f>_xll.Assistant.XL.RIK_AC("INF06__;INF13@E=1,S=14,G=0,T=0,P=0,C=*{0}:@R=A,S=16,V={1}:R=B,S=1,V={2}:R=C,S=21,V={3}:R=D,S=18,V={4}:R=E,S=22,V={5}:R=F,S=19,V={6}:R=G,S=3,V={7}:R=H,S=23,V={8}:R=I,S=24,V={9}:R=J,S=4,V={10}:",$C44,$E$3,$E$4,$F$5,$E$6,$F$7,$E$5,$E$8,$E$11,$F$11,$B44)</f>
        <v>10</v>
      </c>
    </row>
    <row r="45" spans="2:9" x14ac:dyDescent="0.25">
      <c r="B45" s="190" t="str">
        <f>"SIG.L"&amp;G45</f>
        <v>SIG.L24</v>
      </c>
      <c r="C45" s="34">
        <v>1</v>
      </c>
      <c r="D45" s="8"/>
      <c r="E45" s="313" t="s">
        <v>394</v>
      </c>
      <c r="F45" s="314"/>
      <c r="G45" s="184" t="s">
        <v>395</v>
      </c>
      <c r="H45" s="185">
        <f>_xll.Assistant.XL.RIK_AC("INF06__;INF13@E=1,S=14,G=0,T=0,P=0,C=*{0}:@R=A,S=16,V={1}:R=B,S=1,V={2}:R=C,S=21,V={3}:R=D,S=18,V={4}:R=E,S=22,V={5}:R=F,S=19,V={6}:R=G,S=3,V={7}:R=H,S=23,V={8}:R=I,S=24,V={9}:R=J,S=4,V={10}:",$C45,$E$3,$E$4,$F$5,$E$6,$F$7,$E$5,$E$8,$E$12,$F$12,$B45)</f>
        <v>2000</v>
      </c>
      <c r="I45" s="186">
        <f>_xll.Assistant.XL.RIK_AC("INF06__;INF13@E=1,S=14,G=0,T=0,P=0,C=*{0}:@R=A,S=16,V={1}:R=B,S=1,V={2}:R=C,S=21,V={3}:R=D,S=18,V={4}:R=E,S=22,V={5}:R=F,S=19,V={6}:R=G,S=3,V={7}:R=H,S=23,V={8}:R=I,S=24,V={9}:R=J,S=4,V={10}:",$C45,$E$3,$E$4,$F$5,$E$6,$F$7,$E$5,$E$8,$E$11,$F$11,$B45)</f>
        <v>0</v>
      </c>
    </row>
    <row r="46" spans="2:9" ht="15.75" thickBot="1" x14ac:dyDescent="0.3">
      <c r="B46" s="190" t="str">
        <f>"SIG.L"&amp;G46</f>
        <v>SIG.L25</v>
      </c>
      <c r="C46" s="34">
        <v>1</v>
      </c>
      <c r="D46" s="8"/>
      <c r="E46" s="308" t="s">
        <v>396</v>
      </c>
      <c r="F46" s="309"/>
      <c r="G46" s="184" t="s">
        <v>397</v>
      </c>
      <c r="H46" s="185">
        <f>_xll.Assistant.XL.RIK_AC("INF06__;INF13@E=1,S=14,G=0,T=0,P=0,C=*{0}:@R=A,S=16,V={1}:R=B,S=1,V={2}:R=C,S=21,V={3}:R=D,S=18,V={4}:R=E,S=22,V={5}:R=F,S=19,V={6}:R=G,S=3,V={7}:R=H,S=23,V={8}:R=I,S=24,V={9}:R=J,S=4,V={10}:",$C46,$E$3,$E$4,$F$5,$E$6,$F$7,$E$5,$E$8,$E$12,$F$12,$B46)</f>
        <v>16000</v>
      </c>
      <c r="I46" s="186">
        <f>_xll.Assistant.XL.RIK_AC("INF06__;INF13@E=1,S=14,G=0,T=0,P=0,C=*{0}:@R=A,S=16,V={1}:R=B,S=1,V={2}:R=C,S=21,V={3}:R=D,S=18,V={4}:R=E,S=22,V={5}:R=F,S=19,V={6}:R=G,S=3,V={7}:R=H,S=23,V={8}:R=I,S=24,V={9}:R=J,S=4,V={10}:",$C46,$E$3,$E$4,$F$5,$E$6,$F$7,$E$5,$E$8,$E$11,$F$11,$B46)</f>
        <v>0</v>
      </c>
    </row>
    <row r="47" spans="2:9" ht="15.75" thickBot="1" x14ac:dyDescent="0.3">
      <c r="B47" s="190"/>
      <c r="C47" s="34"/>
      <c r="D47" s="178"/>
      <c r="E47" s="310" t="s">
        <v>398</v>
      </c>
      <c r="F47" s="311"/>
      <c r="G47" s="312"/>
      <c r="H47" s="179">
        <f>IFERROR(H41+H43+H44-H45-H46,"")</f>
        <v>97377.56</v>
      </c>
      <c r="I47" s="180">
        <f>IFERROR(I41+I43+I44-I45-I46,"")</f>
        <v>28246.9</v>
      </c>
    </row>
    <row r="48" spans="2:9" ht="15.75" thickBot="1" x14ac:dyDescent="0.3">
      <c r="B48" s="190"/>
      <c r="C48" s="34"/>
      <c r="D48" s="178"/>
      <c r="E48" s="181"/>
      <c r="F48" s="181"/>
      <c r="G48" s="182"/>
      <c r="H48" s="183"/>
      <c r="I48" s="183"/>
    </row>
    <row r="49" spans="2:9" x14ac:dyDescent="0.25">
      <c r="B49" s="190" t="str">
        <f>"SIG.L"&amp;G49</f>
        <v>SIG.L27</v>
      </c>
      <c r="C49" s="34">
        <v>-1</v>
      </c>
      <c r="D49" s="8"/>
      <c r="E49" s="306" t="s">
        <v>399</v>
      </c>
      <c r="F49" s="307"/>
      <c r="G49" s="172" t="s">
        <v>400</v>
      </c>
      <c r="H49" s="173">
        <f>_xll.Assistant.XL.RIK_AC("INF06__;INF13@E=1,S=14,G=0,T=0,P=0,C=*{0}:@R=A,S=16,V={1}:R=B,S=1,V={2}:R=C,S=21,V={3}:R=D,S=18,V={4}:R=E,S=22,V={5}:R=F,S=19,V={6}:R=G,S=3,V={7}:R=H,S=23,V={8}:R=I,S=24,V={9}:R=J,S=4,V={10}:",$C49,$E$3,$E$4,$F$5,$E$6,$F$7,$E$5,$E$8,$E$12,$F$12,$B49)</f>
        <v>35000</v>
      </c>
      <c r="I49" s="174">
        <f>_xll.Assistant.XL.RIK_AC("INF06__;INF13@E=1,S=14,G=0,T=0,P=0,C=*{0}:@R=A,S=16,V={1}:R=B,S=1,V={2}:R=C,S=21,V={3}:R=D,S=18,V={4}:R=E,S=22,V={5}:R=F,S=19,V={6}:R=G,S=3,V={7}:R=H,S=23,V={8}:R=I,S=24,V={9}:R=J,S=4,V={10}:",$C49,$E$3,$E$4,$F$5,$E$6,$F$7,$E$5,$E$8,$E$11,$F$11,$B49)</f>
        <v>0</v>
      </c>
    </row>
    <row r="50" spans="2:9" ht="15.75" thickBot="1" x14ac:dyDescent="0.3">
      <c r="B50" s="190" t="str">
        <f>"SIG.L"&amp;G50</f>
        <v>SIG.L28</v>
      </c>
      <c r="C50" s="34">
        <v>1</v>
      </c>
      <c r="D50" s="8"/>
      <c r="E50" s="308" t="s">
        <v>401</v>
      </c>
      <c r="F50" s="309"/>
      <c r="G50" s="184" t="s">
        <v>402</v>
      </c>
      <c r="H50" s="185">
        <f>_xll.Assistant.XL.RIK_AC("INF06__;INF13@E=1,S=14,G=0,T=0,P=0,C=*{0}:@R=A,S=16,V={1}:R=B,S=1,V={2}:R=C,S=21,V={3}:R=D,S=18,V={4}:R=E,S=22,V={5}:R=F,S=19,V={6}:R=G,S=3,V={7}:R=H,S=23,V={8}:R=I,S=24,V={9}:R=J,S=4,V={10}:",$C50,$E$3,$E$4,$F$5,$E$6,$F$7,$E$5,$E$8,$E$12,$F$12,$B50)</f>
        <v>29000</v>
      </c>
      <c r="I50" s="186">
        <f>_xll.Assistant.XL.RIK_AC("INF06__;INF13@E=1,S=14,G=0,T=0,P=0,C=*{0}:@R=A,S=16,V={1}:R=B,S=1,V={2}:R=C,S=21,V={3}:R=D,S=18,V={4}:R=E,S=22,V={5}:R=F,S=19,V={6}:R=G,S=3,V={7}:R=H,S=23,V={8}:R=I,S=24,V={9}:R=J,S=4,V={10}:",$C50,$E$3,$E$4,$F$5,$E$6,$F$7,$E$5,$E$8,$E$11,$F$11,$B50)</f>
        <v>0</v>
      </c>
    </row>
    <row r="51" spans="2:9" ht="15.75" thickBot="1" x14ac:dyDescent="0.3">
      <c r="B51" s="190"/>
      <c r="C51" s="34"/>
      <c r="D51" s="178"/>
      <c r="E51" s="310" t="s">
        <v>403</v>
      </c>
      <c r="F51" s="311"/>
      <c r="G51" s="312"/>
      <c r="H51" s="179">
        <f>IFERROR(H49-H50,"")</f>
        <v>6000</v>
      </c>
      <c r="I51" s="180">
        <f>IFERROR(I49-I50,"")</f>
        <v>0</v>
      </c>
    </row>
    <row r="52" spans="2:9" ht="15.75" thickBot="1" x14ac:dyDescent="0.3">
      <c r="B52" s="190"/>
      <c r="C52" s="34"/>
      <c r="D52" s="178"/>
      <c r="E52" s="181"/>
      <c r="F52" s="181"/>
      <c r="G52" s="182"/>
      <c r="H52" s="183"/>
      <c r="I52" s="183"/>
    </row>
    <row r="53" spans="2:9" x14ac:dyDescent="0.25">
      <c r="B53" s="190" t="str">
        <f>"SIG.L"&amp;G53</f>
        <v>SIG.L30</v>
      </c>
      <c r="C53" s="34">
        <v>1</v>
      </c>
      <c r="D53" s="8"/>
      <c r="E53" s="306" t="s">
        <v>404</v>
      </c>
      <c r="F53" s="307"/>
      <c r="G53" s="172" t="s">
        <v>405</v>
      </c>
      <c r="H53" s="173">
        <f>_xll.Assistant.XL.RIK_AC("INF06__;INF13@E=1,S=14,G=0,T=0,P=0,C=*{0}:@R=A,S=16,V={1}:R=B,S=1,V={2}:R=C,S=21,V={3}:R=D,S=18,V={4}:R=E,S=22,V={5}:R=F,S=19,V={6}:R=G,S=3,V={7}:R=H,S=23,V={8}:R=I,S=24,V={9}:R=J,S=4,V={10}:",$C53,$E$3,$E$4,$F$5,$E$6,$F$7,$E$5,$E$8,$E$12,$F$12,$B53)</f>
        <v>5000</v>
      </c>
      <c r="I53" s="174">
        <f>_xll.Assistant.XL.RIK_AC("INF06__;INF13@E=1,S=14,G=0,T=0,P=0,C=*{0}:@R=A,S=16,V={1}:R=B,S=1,V={2}:R=C,S=21,V={3}:R=D,S=18,V={4}:R=E,S=22,V={5}:R=F,S=19,V={6}:R=G,S=3,V={7}:R=H,S=23,V={8}:R=I,S=24,V={9}:R=J,S=4,V={10}:",$C53,$E$3,$E$4,$F$5,$E$6,$F$7,$E$5,$E$8,$E$11,$F$11,$B53)</f>
        <v>0</v>
      </c>
    </row>
    <row r="54" spans="2:9" ht="15.75" thickBot="1" x14ac:dyDescent="0.3">
      <c r="B54" s="190" t="str">
        <f>"SIG.L"&amp;G54</f>
        <v>SIG.L31</v>
      </c>
      <c r="C54" s="34">
        <v>1</v>
      </c>
      <c r="D54" s="8"/>
      <c r="E54" s="308" t="s">
        <v>406</v>
      </c>
      <c r="F54" s="309"/>
      <c r="G54" s="184" t="s">
        <v>407</v>
      </c>
      <c r="H54" s="185">
        <f>_xll.Assistant.XL.RIK_AC("INF06__;INF13@E=1,S=14,G=0,T=0,P=0,C=*{0}:@R=A,S=16,V={1}:R=B,S=1,V={2}:R=C,S=21,V={3}:R=D,S=18,V={4}:R=E,S=22,V={5}:R=F,S=19,V={6}:R=G,S=3,V={7}:R=H,S=23,V={8}:R=I,S=24,V={9}:R=J,S=4,V={10}:",$C54,$E$3,$E$4,$F$5,$E$6,$F$7,$E$5,$E$8,$E$12,$F$12,$B54)</f>
        <v>16000</v>
      </c>
      <c r="I54" s="186">
        <f>_xll.Assistant.XL.RIK_AC("INF06__;INF13@E=1,S=14,G=0,T=0,P=0,C=*{0}:@R=A,S=16,V={1}:R=B,S=1,V={2}:R=C,S=21,V={3}:R=D,S=18,V={4}:R=E,S=22,V={5}:R=F,S=19,V={6}:R=G,S=3,V={7}:R=H,S=23,V={8}:R=I,S=24,V={9}:R=J,S=4,V={10}:",$C54,$E$3,$E$4,$F$5,$E$6,$F$7,$E$5,$E$8,$E$11,$F$11,$B54)</f>
        <v>0</v>
      </c>
    </row>
    <row r="55" spans="2:9" ht="15.75" thickBot="1" x14ac:dyDescent="0.3">
      <c r="B55" s="190"/>
      <c r="C55" s="34"/>
      <c r="D55" s="178"/>
      <c r="E55" s="310" t="s">
        <v>408</v>
      </c>
      <c r="F55" s="311"/>
      <c r="G55" s="312"/>
      <c r="H55" s="179">
        <f>IFERROR(H47+H51-H53-H54,"")</f>
        <v>82377.56</v>
      </c>
      <c r="I55" s="180">
        <f t="shared" ref="I55" si="2">IFERROR(I47+I51-I53-I54,"")</f>
        <v>28246.9</v>
      </c>
    </row>
    <row r="56" spans="2:9" ht="15.75" thickBot="1" x14ac:dyDescent="0.3">
      <c r="B56" s="190"/>
      <c r="C56" s="34"/>
      <c r="D56" s="178"/>
      <c r="E56" s="181"/>
      <c r="F56" s="181"/>
      <c r="G56" s="182"/>
      <c r="H56" s="183"/>
      <c r="I56" s="183"/>
    </row>
    <row r="57" spans="2:9" x14ac:dyDescent="0.25">
      <c r="B57" s="190" t="str">
        <f>"SIG.L"&amp;G57</f>
        <v>SIG.L33</v>
      </c>
      <c r="C57" s="34">
        <v>-1</v>
      </c>
      <c r="D57" s="8"/>
      <c r="E57" s="306" t="s">
        <v>409</v>
      </c>
      <c r="F57" s="307"/>
      <c r="G57" s="172" t="s">
        <v>410</v>
      </c>
      <c r="H57" s="173">
        <f>_xll.Assistant.XL.RIK_AC("INF06__;INF13@E=1,S=14,G=0,T=0,P=0,C=*{0}:@R=A,S=16,V={1}:R=B,S=1,V={2}:R=C,S=21,V={3}:R=D,S=18,V={4}:R=E,S=22,V={5}:R=F,S=19,V={6}:R=G,S=3,V={7}:R=H,S=23,V={8}:R=I,S=24,V={9}:R=J,S=4,V={10}:",$C57,$E$3,$E$4,$F$5,$E$6,$F$7,$E$5,$E$8,$E$12,$F$12,$B57)</f>
        <v>10000</v>
      </c>
      <c r="I57" s="174">
        <f>_xll.Assistant.XL.RIK_AC("INF06__;INF13@E=1,S=14,G=0,T=0,P=0,C=*{0}:@R=A,S=16,V={1}:R=B,S=1,V={2}:R=C,S=21,V={3}:R=D,S=18,V={4}:R=E,S=22,V={5}:R=F,S=19,V={6}:R=G,S=3,V={7}:R=H,S=23,V={8}:R=I,S=24,V={9}:R=J,S=4,V={10}:",$C57,$E$3,$E$4,$F$5,$E$6,$F$7,$E$5,$E$8,$E$11,$F$11,$B57)</f>
        <v>0</v>
      </c>
    </row>
    <row r="58" spans="2:9" ht="15.75" thickBot="1" x14ac:dyDescent="0.3">
      <c r="B58" s="190" t="str">
        <f>"SIG.L"&amp;G58</f>
        <v>SIG.L34</v>
      </c>
      <c r="C58" s="34">
        <v>1</v>
      </c>
      <c r="D58" s="8"/>
      <c r="E58" s="308" t="s">
        <v>411</v>
      </c>
      <c r="F58" s="309"/>
      <c r="G58" s="184" t="s">
        <v>412</v>
      </c>
      <c r="H58" s="185">
        <f>_xll.Assistant.XL.RIK_AC("INF06__;INF13@E=1,S=14,G=0,T=0,P=0,C=*{0}:@R=A,S=16,V={1}:R=B,S=1,V={2}:R=C,S=21,V={3}:R=D,S=18,V={4}:R=E,S=22,V={5}:R=F,S=19,V={6}:R=G,S=3,V={7}:R=H,S=23,V={8}:R=I,S=24,V={9}:R=J,S=4,V={10}:",$C58,$E$3,$E$4,$F$5,$E$6,$F$7,$E$5,$E$8,$E$12,$F$12,$B58)</f>
        <v>0</v>
      </c>
      <c r="I58" s="186">
        <f>_xll.Assistant.XL.RIK_AC("INF06__;INF13@E=1,S=14,G=0,T=0,P=0,C=*{0}:@R=A,S=16,V={1}:R=B,S=1,V={2}:R=C,S=21,V={3}:R=D,S=18,V={4}:R=E,S=22,V={5}:R=F,S=19,V={6}:R=G,S=3,V={7}:R=H,S=23,V={8}:R=I,S=24,V={9}:R=J,S=4,V={10}:",$C58,$E$3,$E$4,$F$5,$E$6,$F$7,$E$5,$E$8,$E$11,$F$11,$B58)</f>
        <v>0</v>
      </c>
    </row>
    <row r="59" spans="2:9" ht="15.75" thickBot="1" x14ac:dyDescent="0.3">
      <c r="D59" s="178"/>
      <c r="E59" s="310" t="s">
        <v>413</v>
      </c>
      <c r="F59" s="311"/>
      <c r="G59" s="312"/>
      <c r="H59" s="179">
        <f>IFERROR(H57-H58,"")</f>
        <v>10000</v>
      </c>
      <c r="I59" s="180">
        <f>IFERROR(I57-I58,"")</f>
        <v>0</v>
      </c>
    </row>
  </sheetData>
  <mergeCells count="34">
    <mergeCell ref="E59:G59"/>
    <mergeCell ref="E45:F45"/>
    <mergeCell ref="E46:F46"/>
    <mergeCell ref="E49:F49"/>
    <mergeCell ref="E50:F50"/>
    <mergeCell ref="E47:G47"/>
    <mergeCell ref="E51:G51"/>
    <mergeCell ref="E53:F53"/>
    <mergeCell ref="E54:F54"/>
    <mergeCell ref="E57:F57"/>
    <mergeCell ref="E58:F58"/>
    <mergeCell ref="E55:G55"/>
    <mergeCell ref="E38:F38"/>
    <mergeCell ref="E39:F39"/>
    <mergeCell ref="E40:F40"/>
    <mergeCell ref="E43:F43"/>
    <mergeCell ref="E44:F44"/>
    <mergeCell ref="E41:G41"/>
    <mergeCell ref="E32:F32"/>
    <mergeCell ref="E33:F33"/>
    <mergeCell ref="E34:F34"/>
    <mergeCell ref="E37:F37"/>
    <mergeCell ref="E30:G30"/>
    <mergeCell ref="E35:G35"/>
    <mergeCell ref="E23:F23"/>
    <mergeCell ref="E24:F24"/>
    <mergeCell ref="E29:F29"/>
    <mergeCell ref="E25:G25"/>
    <mergeCell ref="E27:G27"/>
    <mergeCell ref="E17:F17"/>
    <mergeCell ref="E18:F18"/>
    <mergeCell ref="E21:F21"/>
    <mergeCell ref="E19:G19"/>
    <mergeCell ref="E22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9E30-7F57-4296-81DC-8DB080E845BD}">
  <sheetPr>
    <tabColor theme="2" tint="-0.499984740745262"/>
  </sheetPr>
  <dimension ref="A1:Q522"/>
  <sheetViews>
    <sheetView showGridLines="0" workbookViewId="0">
      <selection activeCell="G24" sqref="G24"/>
    </sheetView>
  </sheetViews>
  <sheetFormatPr defaultColWidth="11.42578125" defaultRowHeight="15" x14ac:dyDescent="0.25"/>
  <cols>
    <col min="1" max="1" width="23.85546875" customWidth="1"/>
    <col min="2" max="2" width="17.140625" bestFit="1" customWidth="1"/>
    <col min="4" max="4" width="15" bestFit="1" customWidth="1"/>
    <col min="5" max="5" width="12.140625" bestFit="1" customWidth="1"/>
    <col min="6" max="6" width="17.7109375" bestFit="1" customWidth="1"/>
    <col min="7" max="7" width="24.5703125" bestFit="1" customWidth="1"/>
    <col min="8" max="8" width="27.42578125" bestFit="1" customWidth="1"/>
    <col min="9" max="9" width="33.5703125" bestFit="1" customWidth="1"/>
    <col min="10" max="10" width="14.140625" bestFit="1" customWidth="1"/>
    <col min="11" max="11" width="19.5703125" bestFit="1" customWidth="1"/>
    <col min="12" max="12" width="8.85546875" bestFit="1" customWidth="1"/>
    <col min="13" max="13" width="9.7109375" bestFit="1" customWidth="1"/>
    <col min="14" max="14" width="14.42578125" bestFit="1" customWidth="1"/>
    <col min="15" max="15" width="14.5703125" bestFit="1" customWidth="1"/>
    <col min="16" max="16" width="15.140625" bestFit="1" customWidth="1"/>
    <col min="17" max="17" width="9.7109375" bestFit="1" customWidth="1"/>
  </cols>
  <sheetData>
    <row r="1" spans="1:17" ht="15.75" thickBot="1" x14ac:dyDescent="0.3">
      <c r="A1" s="317" t="s">
        <v>429</v>
      </c>
      <c r="B1" s="317"/>
    </row>
    <row r="2" spans="1:17" x14ac:dyDescent="0.25">
      <c r="A2" s="160" t="s">
        <v>180</v>
      </c>
      <c r="B2" s="80" t="s">
        <v>215</v>
      </c>
    </row>
    <row r="3" spans="1:17" x14ac:dyDescent="0.25">
      <c r="A3" s="161" t="s">
        <v>181</v>
      </c>
      <c r="B3" s="81" t="s">
        <v>428</v>
      </c>
    </row>
    <row r="4" spans="1:17" x14ac:dyDescent="0.25">
      <c r="A4" s="161" t="s">
        <v>183</v>
      </c>
      <c r="B4" s="81" t="s">
        <v>168</v>
      </c>
    </row>
    <row r="5" spans="1:17" x14ac:dyDescent="0.25">
      <c r="A5" s="161" t="s">
        <v>184</v>
      </c>
      <c r="B5" s="81" t="s">
        <v>204</v>
      </c>
    </row>
    <row r="6" spans="1:17" x14ac:dyDescent="0.25">
      <c r="A6" s="161" t="s">
        <v>185</v>
      </c>
      <c r="B6" s="82" t="s">
        <v>169</v>
      </c>
    </row>
    <row r="7" spans="1:17" ht="13.5" customHeight="1" x14ac:dyDescent="0.25">
      <c r="A7" s="161" t="s">
        <v>186</v>
      </c>
      <c r="B7" s="82">
        <v>202501</v>
      </c>
    </row>
    <row r="8" spans="1:17" ht="13.5" customHeight="1" x14ac:dyDescent="0.25">
      <c r="A8" s="161" t="s">
        <v>187</v>
      </c>
      <c r="B8" s="82">
        <v>202512</v>
      </c>
    </row>
    <row r="9" spans="1:17" x14ac:dyDescent="0.25">
      <c r="A9" s="161" t="s">
        <v>177</v>
      </c>
      <c r="B9" s="81" t="s">
        <v>179</v>
      </c>
    </row>
    <row r="10" spans="1:17" ht="15.75" thickBot="1" x14ac:dyDescent="0.3">
      <c r="A10" s="162" t="s">
        <v>182</v>
      </c>
      <c r="B10" s="83" t="s">
        <v>168</v>
      </c>
      <c r="D10" t="str">
        <f>_xll.Assistant.XL.RIK_AL("INF06__2_0_1,F=B='1',U='0',I='0',FN='Calibri',FS='10',FC='#FFFFFF',BC='#000000',AH='1',AV='1',Br=[$top-$bottom],BrS='1',BrC='#A5A5A5'_1,C=Total,F=B='1',U='0',I='0',FN='Calibri',FS='10',FC='#000000',BC='#FFFFFF',AH='1',AV"&amp;"='1',Br=[$top-$bottom],BrS='1',BrC='#778899'_0_0_1_1_D=11x14;INF13@E=0,S=16,G=0,T=0,P=0,O=NF='Texte'_B='0'_U='0'_I='0'_FN='Calibri'_FS='10'_FC='#000000'_BC='#FFFFFF'_AH='1'_AV='1'_Br=[]_BrS='0'_BrC='#FFFFFF'_WpT='0':E=0,"&amp;"S=1,G=0,T=0,P=0,O=NF='Texte'_B='0'_U='0'_I='0'_FN='Calibri'_FS='10'_FC='#000000'_BC='#FFFFFF'_AH='1'_AV='1'_Br=[]_BrS='0'_BrC='#FFFFFF'_WpT='0':E=0,S=19,G=0,T=0,P=0,O=NF='Texte'_B='0'_U='0'_I='0'_FN='Calibri'_FS='10'_FC="&amp;"'#000000'_BC='#FFFFFF'_AH='1'_AV='1'_Br=[]_BrS='0'_BrC='#FFFFFF'_WpT='0':E=0,S=3,G=0,T=0,P=0,O=NF='Texte'_B='0'_U='0'_I='0'_FN='Calibri'_FS='10'_FC='#000000'_BC='#FFFFFF'_AH='1'_AV='1'_Br=[]_BrS='0'_BrC='#FFFFFF'_WpT='0'"&amp;":E=0,S=4,G=0,T=0,P=0,O=NF='Texte'_B='0'_U='0'_I='0'_FN='Calibri'_FS='10'_FC='#000000'_BC='#FFFFFF'_AH='1'_AV='1'_Br=[]_BrS='0'_BrC='#FFFFFF'_WpT='0':E=0,S=5,G=0,T=0,P=0,O=NF='Texte'_B='0'_U='0'_I='0'_FN='Calibri'_FS='10'"&amp;"_FC='#000000'_BC='#FFFFFF'_AH='1'_AV='1'_Br=[]_BrS='0'_BrC='#FFFFFF'_WpT='0':E=0,S=6,G=0,T=0,P=0,O=NF='Texte'_B='0'_U='0'_I='0'_FN='Calibri'_FS='10'_FC='#000000'_BC='#FFFFFF'_AH='1'_AV='1'_Br=[]_BrS='0'_BrC='#FFFFFF'_WpT"&amp;"='0':E=0,S=7,G=0,T=0,P=0,O=NF='Texte'_B='0'_U='0'_I='0'_FN='Calibri'_FS='10'_FC='#000000'_BC='#FFFFFF'_AH='1'_AV='1'_Br=[]_BrS='0'_BrC='#FFFFFF'_WpT='0':E=1,S=25,G=0,T=0,P=0,O=NF='Nombre'_B='0'_U='0'_I='0'_FN='Calibri'_F"&amp;"S='10'_FC='#000000'_BC='#FFFFFF'_AH='3'_AV='1'_Br=[]_BrS='0'_BrC='#FFFFFF'_WpT='0':E=1,S=26,G=0,T=0,P=0,O=NF='Nombre'_B='0'_U='0'_I='0'_FN='Calibri'_FS='10'_FC='#000000'_BC='#FFFFFF'_AH='3'_AV='1'_Br=[]_BrS='0'_BrC='#FFF"&amp;"FFF'_WpT='0':E=1,S=11,G=0,T=0,P=0,O=NF='Nombre'_B='0'_U='0'_I='0'_FN='Calibri'_FS='10'_FC='#000000'_BC='#FFFFFF'_AH='3'_AV='1'_Br=[]_BrS='0'_BrC='#FFFFFF'_WpT='0':E=1,S=12,G=0,T=0,P=0,O=NF='Nombre'_B='0'_U='0'_I='0'_FN='"&amp;"Calibri'_FS='10'_FC='#000000'_BC='#FFFFFF'_AH='3'_AV='1'_Br=[]_BrS='0'_BrC='#FFFFFF'_WpT='0':E=1,S=13,G=0,T=0,P=0,O=NF='Nombre'_B='0'_U='0'_I='0'_FN='Calibri'_FS='10'_FC='#000000'_BC='#FFFFFF'_AH='3'_AV='1'_Br=[]_BrS='0'"&amp;"_BrC='#FFFFFF'_WpT='0':E=1,S=14,G=0,T=0,P=0,O=NF='Nombre'_B='0'_U='0'_I='0'_FN='Calibri'_FS='10'_FC='#000000'_BC='#FFFFFF'_AH='3'_AV='1'_Br=[]_BrS='0'_BrC='#FFFFFF'_WpT='0':@R=A,S=16,V={0}:R=B,S=1,V={1}:R=C,S=21,V={2}:R="&amp;"D,S=18,V=NAT:R=E,S=22,V={3}:R=F,S=23,V={4}:R=G,S=24,V={5}:R=H,S=19,V={6}:R=I,S=3,V={7}:R=J,S=4,V={8}:",$B$2,$B$3,$B$5,$B$6,$B$7,$B$8,$B$4,$B$9,$B10)</f>
        <v/>
      </c>
    </row>
    <row r="11" spans="1:17" x14ac:dyDescent="0.25">
      <c r="D11" s="163" t="s">
        <v>165</v>
      </c>
      <c r="E11" s="163" t="s">
        <v>166</v>
      </c>
      <c r="F11" s="163" t="s">
        <v>167</v>
      </c>
      <c r="G11" s="163" t="s">
        <v>188</v>
      </c>
      <c r="H11" s="163" t="s">
        <v>189</v>
      </c>
      <c r="I11" s="163" t="s">
        <v>203</v>
      </c>
      <c r="J11" s="163" t="s">
        <v>202</v>
      </c>
      <c r="K11" s="163" t="s">
        <v>190</v>
      </c>
      <c r="L11" s="163" t="s">
        <v>191</v>
      </c>
      <c r="M11" s="163" t="s">
        <v>192</v>
      </c>
      <c r="N11" s="163" t="s">
        <v>193</v>
      </c>
      <c r="O11" s="163" t="s">
        <v>194</v>
      </c>
      <c r="P11" s="163" t="s">
        <v>195</v>
      </c>
      <c r="Q11" s="163" t="s">
        <v>196</v>
      </c>
    </row>
    <row r="12" spans="1:17" x14ac:dyDescent="0.25">
      <c r="D12" s="37" t="s">
        <v>215</v>
      </c>
      <c r="E12" s="37" t="s">
        <v>428</v>
      </c>
      <c r="F12" s="37" t="s">
        <v>197</v>
      </c>
      <c r="G12" s="37" t="s">
        <v>179</v>
      </c>
      <c r="H12" s="37" t="s">
        <v>233</v>
      </c>
      <c r="I12" s="37" t="s">
        <v>234</v>
      </c>
      <c r="J12" s="37" t="s">
        <v>217</v>
      </c>
      <c r="K12" s="37" t="s">
        <v>238</v>
      </c>
      <c r="L12" s="39">
        <v>12000</v>
      </c>
      <c r="M12" s="39">
        <v>0</v>
      </c>
      <c r="N12" s="39">
        <v>12000</v>
      </c>
      <c r="O12" s="39">
        <v>12000</v>
      </c>
      <c r="P12" s="39">
        <v>0</v>
      </c>
      <c r="Q12" s="39">
        <v>12000</v>
      </c>
    </row>
    <row r="13" spans="1:17" x14ac:dyDescent="0.25">
      <c r="D13" s="37" t="s">
        <v>215</v>
      </c>
      <c r="E13" s="37" t="s">
        <v>428</v>
      </c>
      <c r="F13" s="37" t="s">
        <v>197</v>
      </c>
      <c r="G13" s="37" t="s">
        <v>179</v>
      </c>
      <c r="H13" s="37" t="s">
        <v>227</v>
      </c>
      <c r="I13" s="37" t="s">
        <v>228</v>
      </c>
      <c r="J13" s="37" t="s">
        <v>217</v>
      </c>
      <c r="K13" s="37" t="s">
        <v>235</v>
      </c>
      <c r="L13" s="39">
        <v>0</v>
      </c>
      <c r="M13" s="39">
        <v>11700</v>
      </c>
      <c r="N13" s="39">
        <v>-11700</v>
      </c>
      <c r="O13" s="39">
        <v>0</v>
      </c>
      <c r="P13" s="39">
        <v>11700</v>
      </c>
      <c r="Q13" s="39">
        <v>0</v>
      </c>
    </row>
    <row r="14" spans="1:17" x14ac:dyDescent="0.25">
      <c r="D14" s="37" t="s">
        <v>215</v>
      </c>
      <c r="E14" s="37" t="s">
        <v>428</v>
      </c>
      <c r="F14" s="37" t="s">
        <v>197</v>
      </c>
      <c r="G14" s="37" t="s">
        <v>179</v>
      </c>
      <c r="H14" s="37" t="s">
        <v>227</v>
      </c>
      <c r="I14" s="37" t="s">
        <v>228</v>
      </c>
      <c r="J14" s="37" t="s">
        <v>217</v>
      </c>
      <c r="K14" s="37" t="s">
        <v>431</v>
      </c>
      <c r="L14" s="39">
        <v>0</v>
      </c>
      <c r="M14" s="39">
        <v>40000</v>
      </c>
      <c r="N14" s="39">
        <v>-40000</v>
      </c>
      <c r="O14" s="39">
        <v>0</v>
      </c>
      <c r="P14" s="39">
        <v>40000</v>
      </c>
      <c r="Q14" s="39">
        <v>0</v>
      </c>
    </row>
    <row r="15" spans="1:17" x14ac:dyDescent="0.25">
      <c r="D15" s="37" t="s">
        <v>215</v>
      </c>
      <c r="E15" s="37" t="s">
        <v>428</v>
      </c>
      <c r="F15" s="37" t="s">
        <v>197</v>
      </c>
      <c r="G15" s="37" t="s">
        <v>179</v>
      </c>
      <c r="H15" s="37" t="s">
        <v>227</v>
      </c>
      <c r="I15" s="37" t="s">
        <v>228</v>
      </c>
      <c r="J15" s="37" t="s">
        <v>217</v>
      </c>
      <c r="K15" s="37" t="s">
        <v>198</v>
      </c>
      <c r="L15" s="39">
        <v>200</v>
      </c>
      <c r="M15" s="39">
        <v>2000</v>
      </c>
      <c r="N15" s="39">
        <v>-1800</v>
      </c>
      <c r="O15" s="39">
        <v>0</v>
      </c>
      <c r="P15" s="39">
        <v>1800</v>
      </c>
      <c r="Q15" s="39">
        <v>0</v>
      </c>
    </row>
    <row r="16" spans="1:17" x14ac:dyDescent="0.25">
      <c r="D16" s="37" t="s">
        <v>215</v>
      </c>
      <c r="E16" s="37" t="s">
        <v>428</v>
      </c>
      <c r="F16" s="37" t="s">
        <v>197</v>
      </c>
      <c r="G16" s="37" t="s">
        <v>179</v>
      </c>
      <c r="H16" s="37" t="s">
        <v>229</v>
      </c>
      <c r="I16" s="37" t="s">
        <v>230</v>
      </c>
      <c r="J16" s="37" t="s">
        <v>220</v>
      </c>
      <c r="K16" s="37" t="s">
        <v>235</v>
      </c>
      <c r="L16" s="39">
        <v>0</v>
      </c>
      <c r="M16" s="39">
        <v>11700</v>
      </c>
      <c r="N16" s="39">
        <v>-11700</v>
      </c>
      <c r="O16" s="39">
        <v>0</v>
      </c>
      <c r="P16" s="39">
        <v>11700</v>
      </c>
      <c r="Q16" s="39">
        <v>-11700</v>
      </c>
    </row>
    <row r="17" spans="4:17" x14ac:dyDescent="0.25">
      <c r="D17" s="37" t="s">
        <v>215</v>
      </c>
      <c r="E17" s="37" t="s">
        <v>428</v>
      </c>
      <c r="F17" s="37" t="s">
        <v>197</v>
      </c>
      <c r="G17" s="37" t="s">
        <v>179</v>
      </c>
      <c r="H17" s="37" t="s">
        <v>229</v>
      </c>
      <c r="I17" s="37" t="s">
        <v>230</v>
      </c>
      <c r="J17" s="37" t="s">
        <v>220</v>
      </c>
      <c r="K17" s="37" t="s">
        <v>431</v>
      </c>
      <c r="L17" s="39">
        <v>0</v>
      </c>
      <c r="M17" s="39">
        <v>40000</v>
      </c>
      <c r="N17" s="39">
        <v>-40000</v>
      </c>
      <c r="O17" s="39">
        <v>0</v>
      </c>
      <c r="P17" s="39">
        <v>40000</v>
      </c>
      <c r="Q17" s="39">
        <v>-40000</v>
      </c>
    </row>
    <row r="18" spans="4:17" x14ac:dyDescent="0.25">
      <c r="D18" s="37" t="s">
        <v>215</v>
      </c>
      <c r="E18" s="37" t="s">
        <v>428</v>
      </c>
      <c r="F18" s="37" t="s">
        <v>197</v>
      </c>
      <c r="G18" s="37" t="s">
        <v>179</v>
      </c>
      <c r="H18" s="37" t="s">
        <v>231</v>
      </c>
      <c r="I18" s="37" t="s">
        <v>232</v>
      </c>
      <c r="J18" s="37" t="s">
        <v>220</v>
      </c>
      <c r="K18" s="37" t="s">
        <v>198</v>
      </c>
      <c r="L18" s="39">
        <v>200</v>
      </c>
      <c r="M18" s="39">
        <v>2000</v>
      </c>
      <c r="N18" s="39">
        <v>-1800</v>
      </c>
      <c r="O18" s="39">
        <v>0</v>
      </c>
      <c r="P18" s="39">
        <v>1800</v>
      </c>
      <c r="Q18" s="39">
        <v>-1800</v>
      </c>
    </row>
    <row r="19" spans="4:17" x14ac:dyDescent="0.25">
      <c r="D19" s="37" t="s">
        <v>215</v>
      </c>
      <c r="E19" s="37" t="s">
        <v>428</v>
      </c>
      <c r="F19" s="37" t="s">
        <v>197</v>
      </c>
      <c r="G19" s="37" t="s">
        <v>179</v>
      </c>
      <c r="H19" s="37" t="s">
        <v>236</v>
      </c>
      <c r="I19" s="37" t="s">
        <v>109</v>
      </c>
      <c r="J19" s="37" t="s">
        <v>220</v>
      </c>
      <c r="K19" s="37" t="s">
        <v>238</v>
      </c>
      <c r="L19" s="39">
        <v>12000</v>
      </c>
      <c r="M19" s="39">
        <v>0</v>
      </c>
      <c r="N19" s="39">
        <v>12000</v>
      </c>
      <c r="O19" s="39">
        <v>12000</v>
      </c>
      <c r="P19" s="39">
        <v>0</v>
      </c>
      <c r="Q19" s="39">
        <v>0</v>
      </c>
    </row>
    <row r="20" spans="4:17" x14ac:dyDescent="0.25">
      <c r="D20" s="37" t="s">
        <v>215</v>
      </c>
      <c r="E20" s="37" t="s">
        <v>428</v>
      </c>
      <c r="F20" s="37" t="s">
        <v>197</v>
      </c>
      <c r="G20" s="37" t="s">
        <v>179</v>
      </c>
      <c r="H20" s="37" t="s">
        <v>236</v>
      </c>
      <c r="I20" s="37" t="s">
        <v>109</v>
      </c>
      <c r="J20" s="37" t="s">
        <v>220</v>
      </c>
      <c r="K20" s="37" t="s">
        <v>199</v>
      </c>
      <c r="L20" s="39">
        <v>50500</v>
      </c>
      <c r="M20" s="39">
        <v>0</v>
      </c>
      <c r="N20" s="39">
        <v>50500</v>
      </c>
      <c r="O20" s="39">
        <v>50500</v>
      </c>
      <c r="P20" s="39">
        <v>0</v>
      </c>
      <c r="Q20" s="39">
        <v>0</v>
      </c>
    </row>
    <row r="21" spans="4:17" x14ac:dyDescent="0.25">
      <c r="D21" s="38" t="s">
        <v>201</v>
      </c>
      <c r="E21" s="38"/>
      <c r="F21" s="38"/>
      <c r="G21" s="38"/>
      <c r="H21" s="38"/>
      <c r="I21" s="38"/>
      <c r="J21" s="38"/>
      <c r="K21" s="38"/>
      <c r="L21" s="40">
        <v>74900</v>
      </c>
      <c r="M21" s="40">
        <v>107400</v>
      </c>
      <c r="N21" s="40">
        <v>-32500</v>
      </c>
      <c r="O21" s="40">
        <v>74500</v>
      </c>
      <c r="P21" s="40">
        <v>107000</v>
      </c>
      <c r="Q21" s="40">
        <v>-41500</v>
      </c>
    </row>
    <row r="22" spans="4:17" x14ac:dyDescent="0.25">
      <c r="D22" s="36"/>
      <c r="E22" s="36"/>
      <c r="F22" s="36"/>
      <c r="G22" s="36"/>
      <c r="H22" s="36"/>
      <c r="I22" s="36"/>
      <c r="J22" s="36"/>
      <c r="K22" s="36"/>
      <c r="L22" s="41"/>
      <c r="M22" s="41"/>
      <c r="N22" s="41"/>
      <c r="O22" s="41"/>
      <c r="P22" s="41"/>
      <c r="Q22" s="41"/>
    </row>
    <row r="23" spans="4:17" x14ac:dyDescent="0.25">
      <c r="D23" s="36"/>
      <c r="E23" s="36"/>
      <c r="F23" s="36"/>
      <c r="G23" s="36"/>
      <c r="H23" s="36"/>
      <c r="I23" s="36"/>
      <c r="J23" s="36"/>
      <c r="K23" s="36"/>
      <c r="L23" s="41"/>
      <c r="M23" s="41"/>
      <c r="N23" s="41"/>
      <c r="O23" s="41"/>
      <c r="P23" s="41"/>
      <c r="Q23" s="41"/>
    </row>
    <row r="343" spans="4:17" x14ac:dyDescent="0.25">
      <c r="D343" s="36"/>
      <c r="E343" s="36"/>
      <c r="F343" s="36"/>
      <c r="G343" s="36"/>
      <c r="H343" s="36"/>
      <c r="I343" s="36"/>
      <c r="J343" s="36"/>
      <c r="K343" s="36"/>
      <c r="L343" s="41"/>
      <c r="M343" s="41"/>
      <c r="N343" s="41"/>
      <c r="O343" s="41"/>
      <c r="P343" s="41"/>
      <c r="Q343" s="41"/>
    </row>
    <row r="374" spans="4:17" x14ac:dyDescent="0.25">
      <c r="D374" s="36"/>
      <c r="E374" s="36"/>
      <c r="F374" s="36"/>
      <c r="G374" s="36"/>
      <c r="H374" s="36"/>
      <c r="I374" s="36"/>
      <c r="J374" s="36"/>
      <c r="K374" s="36"/>
      <c r="L374" s="41"/>
      <c r="M374" s="41"/>
      <c r="N374" s="41"/>
      <c r="O374" s="41"/>
      <c r="P374" s="41"/>
      <c r="Q374" s="41"/>
    </row>
    <row r="522" spans="4:17" x14ac:dyDescent="0.25">
      <c r="D522" s="36"/>
      <c r="E522" s="36"/>
      <c r="F522" s="36"/>
      <c r="G522" s="36"/>
      <c r="H522" s="36"/>
      <c r="I522" s="36"/>
      <c r="J522" s="36"/>
      <c r="K522" s="36"/>
      <c r="L522" s="41"/>
      <c r="M522" s="41"/>
      <c r="N522" s="41"/>
      <c r="O522" s="41"/>
      <c r="P522" s="41"/>
      <c r="Q522" s="41"/>
    </row>
  </sheetData>
  <mergeCells count="1">
    <mergeCell ref="A1:B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A466-CFA6-43F7-9F50-FC070E23C095}">
  <sheetPr>
    <tabColor theme="2" tint="-0.499984740745262"/>
  </sheetPr>
  <dimension ref="A1:K656"/>
  <sheetViews>
    <sheetView showGridLines="0" workbookViewId="0">
      <selection activeCell="C17" sqref="C17"/>
    </sheetView>
  </sheetViews>
  <sheetFormatPr defaultColWidth="11.42578125" defaultRowHeight="15" x14ac:dyDescent="0.25"/>
  <cols>
    <col min="1" max="1" width="13.140625" bestFit="1" customWidth="1"/>
    <col min="2" max="2" width="15.85546875" bestFit="1" customWidth="1"/>
    <col min="4" max="4" width="12.140625" bestFit="1" customWidth="1"/>
    <col min="5" max="5" width="17.7109375" bestFit="1" customWidth="1"/>
    <col min="6" max="6" width="19.5703125" bestFit="1" customWidth="1"/>
    <col min="7" max="7" width="73" bestFit="1" customWidth="1"/>
    <col min="8" max="8" width="10.140625" bestFit="1" customWidth="1"/>
    <col min="9" max="9" width="20" bestFit="1" customWidth="1"/>
    <col min="10" max="10" width="20.5703125" bestFit="1" customWidth="1"/>
    <col min="11" max="11" width="20" bestFit="1" customWidth="1"/>
  </cols>
  <sheetData>
    <row r="1" spans="1:11" ht="15.75" thickBot="1" x14ac:dyDescent="0.3">
      <c r="A1" s="317" t="s">
        <v>430</v>
      </c>
      <c r="B1" s="317"/>
    </row>
    <row r="2" spans="1:11" x14ac:dyDescent="0.25">
      <c r="A2" s="160" t="s">
        <v>180</v>
      </c>
      <c r="B2" s="193" t="s">
        <v>215</v>
      </c>
    </row>
    <row r="3" spans="1:11" x14ac:dyDescent="0.25">
      <c r="A3" s="161" t="s">
        <v>181</v>
      </c>
      <c r="B3" s="194" t="s">
        <v>216</v>
      </c>
    </row>
    <row r="4" spans="1:11" x14ac:dyDescent="0.25">
      <c r="A4" s="161" t="s">
        <v>183</v>
      </c>
      <c r="B4" s="194" t="s">
        <v>168</v>
      </c>
    </row>
    <row r="5" spans="1:11" x14ac:dyDescent="0.25">
      <c r="A5" s="161" t="s">
        <v>414</v>
      </c>
      <c r="B5" s="194" t="s">
        <v>170</v>
      </c>
    </row>
    <row r="6" spans="1:11" x14ac:dyDescent="0.25">
      <c r="A6" s="161" t="s">
        <v>209</v>
      </c>
      <c r="B6" s="194" t="s">
        <v>210</v>
      </c>
    </row>
    <row r="7" spans="1:11" ht="15.75" thickBot="1" x14ac:dyDescent="0.3">
      <c r="A7" s="162" t="s">
        <v>415</v>
      </c>
      <c r="B7" s="195" t="s">
        <v>1101</v>
      </c>
    </row>
    <row r="8" spans="1:11" x14ac:dyDescent="0.25">
      <c r="D8" t="str">
        <f>_xll.Assistant.XL.RIK_AL("INF06__2_0_1,F=B='1',U='0',I='0',FN='Calibri',FS='10',FC='#FFFFFF',BC='#000000',AH='1',AV='1',Br=[$top-$bottom],BrS='1',BrC='#778899'_1,C=Total,F=B='1',U='0',I='0',FN='Calibri',FS='10',FC='#000000',BC='#FFFFFF',AH='1',AV"&amp;"='1',Br=[$top-$bottom],BrS='1',BrC='#778899'_0_0_1_1_D=347x8;INF05@E=0,S=1048,G=0,T=0,P=0,O=NF='Texte'_B='0'_U='0'_I='0'_FN='Calibri'_FS='10'_FC='#000000'_BC='#FFFFFF'_AH='1'_AV='1'_Br=[]_BrS='0'_BrC='#FFFFFF'_WpT='0':E="&amp;"0,S=1031,G=0,T=0,P=0,O=NF='Texte'_B='0'_U='0'_I='0'_FN='Calibri'_FS='10'_FC='#000000'_BC='#FFFFFF'_AH='1'_AV='1'_Br=[]_BrS='0'_BrC='#FFFFFF'_WpT='0':E=0,S=9|1001,G=0,T=0,P=0,O=NF='Texte'_B='0'_U='0'_I='0'_FN='Calibri'_FS"&amp;"='10'_FC='#000000'_BC='#FFFFFF'_AH='1'_AV='1'_Br=[]_BrS='0'_BrC='#FFFFFF'_WpT='0':E=0,S=9|1002,G=0,T=0,P=0,O=NF='Texte'_B='0'_U='0'_I='0'_FN='Calibri'_FS='10'_FC='#000000'_BC='#FFFFFF'_AH='1'_AV='1'_Br=[]_BrS='0'_BrC='#F"&amp;"FFFFF'_WpT='0':E=0,S=10|1001,G=0,T=0,P=0,O=NF='Texte'_B='0'_U='0'_I='0'_FN='Calibri'_FS='10'_FC='#000000'_BC='#FFFFFF'_AH='1'_AV='1'_Br=[]_BrS='0'_BrC='#FFFFFF'_WpT='0':E=1,S=1025,G=0,T=0,P=0,O=NF='Nombre'_B='0'_U='0'_I="&amp;"'0'_FN='Calibri'_FS='10'_FC='#000000'_BC='#FFFFFF'_AH='3'_AV='1'_Br=[]_BrS='0'_BrC='#FFFFFF'_WpT='0':E=1,S=1026,G=0,T=0,P=0,O=NF='Nombre'_B='0'_U='0'_I='0'_FN='Calibri'_FS='10'_FC='#000000'_BC='#FFFFFF'_AH='3'_AV='1'_Br="&amp;"[]_BrS='0'_BrC='#FFFFFF'_WpT='0':E=1,S=1065,G=0,T=0,P=0,O=NF='Nombre'_B='0'_U='0'_I='0'_FN='Calibri'_FS='10'_FC='#000000'_BC='#FFFFFF'_AH='3'_AV='1'_Br=[]_BrS='0'_BrC='#FFFFFF'_WpT='0':@R=A,S=1123,V={0}:R=B,S=1048,V={1}:"&amp;"R=C,S=1031,V={2}:R=D,S=2000,V={3}:R=E,S=1046,V={4}:R=F,S=9|1001,V={5}:",$B$2,$B$3,$B$4,$B$5,$B$6,$B$7)</f>
        <v/>
      </c>
    </row>
    <row r="9" spans="1:11" x14ac:dyDescent="0.25">
      <c r="D9" s="196" t="s">
        <v>166</v>
      </c>
      <c r="E9" s="196" t="s">
        <v>167</v>
      </c>
      <c r="F9" s="196" t="s">
        <v>190</v>
      </c>
      <c r="G9" s="196" t="s">
        <v>205</v>
      </c>
      <c r="H9" s="196" t="s">
        <v>416</v>
      </c>
      <c r="I9" s="196" t="s">
        <v>206</v>
      </c>
      <c r="J9" s="196" t="s">
        <v>207</v>
      </c>
      <c r="K9" s="196" t="s">
        <v>208</v>
      </c>
    </row>
    <row r="10" spans="1:11" x14ac:dyDescent="0.25">
      <c r="D10" s="37" t="s">
        <v>216</v>
      </c>
      <c r="E10" s="37" t="s">
        <v>417</v>
      </c>
      <c r="F10" s="37" t="s">
        <v>432</v>
      </c>
      <c r="G10" s="37" t="s">
        <v>433</v>
      </c>
      <c r="H10" s="37"/>
      <c r="I10" s="39">
        <v>36000</v>
      </c>
      <c r="J10" s="39">
        <v>500</v>
      </c>
      <c r="K10" s="39">
        <v>35500</v>
      </c>
    </row>
    <row r="11" spans="1:11" x14ac:dyDescent="0.25">
      <c r="D11" s="37" t="s">
        <v>216</v>
      </c>
      <c r="E11" s="37" t="s">
        <v>417</v>
      </c>
      <c r="F11" s="37" t="s">
        <v>434</v>
      </c>
      <c r="G11" s="37" t="s">
        <v>435</v>
      </c>
      <c r="H11" s="37"/>
      <c r="I11" s="39">
        <v>11000</v>
      </c>
      <c r="J11" s="39">
        <v>0</v>
      </c>
      <c r="K11" s="39">
        <v>11000</v>
      </c>
    </row>
    <row r="12" spans="1:11" x14ac:dyDescent="0.25">
      <c r="D12" s="37" t="s">
        <v>216</v>
      </c>
      <c r="E12" s="37" t="s">
        <v>417</v>
      </c>
      <c r="F12" s="37" t="s">
        <v>436</v>
      </c>
      <c r="G12" s="37" t="s">
        <v>437</v>
      </c>
      <c r="H12" s="37"/>
      <c r="I12" s="39">
        <v>1000</v>
      </c>
      <c r="J12" s="39">
        <v>0</v>
      </c>
      <c r="K12" s="39">
        <v>1000</v>
      </c>
    </row>
    <row r="13" spans="1:11" x14ac:dyDescent="0.25">
      <c r="D13" s="37" t="s">
        <v>216</v>
      </c>
      <c r="E13" s="37" t="s">
        <v>417</v>
      </c>
      <c r="F13" s="37" t="s">
        <v>438</v>
      </c>
      <c r="G13" s="37" t="s">
        <v>439</v>
      </c>
      <c r="H13" s="37"/>
      <c r="I13" s="39">
        <v>1000</v>
      </c>
      <c r="J13" s="39">
        <v>0</v>
      </c>
      <c r="K13" s="39">
        <v>1000</v>
      </c>
    </row>
    <row r="14" spans="1:11" x14ac:dyDescent="0.25">
      <c r="D14" s="37" t="s">
        <v>216</v>
      </c>
      <c r="E14" s="37" t="s">
        <v>417</v>
      </c>
      <c r="F14" s="37" t="s">
        <v>440</v>
      </c>
      <c r="G14" s="37" t="s">
        <v>441</v>
      </c>
      <c r="H14" s="37"/>
      <c r="I14" s="39">
        <v>1000</v>
      </c>
      <c r="J14" s="39">
        <v>0</v>
      </c>
      <c r="K14" s="39">
        <v>1000</v>
      </c>
    </row>
    <row r="15" spans="1:11" x14ac:dyDescent="0.25">
      <c r="D15" s="37" t="s">
        <v>216</v>
      </c>
      <c r="E15" s="37" t="s">
        <v>417</v>
      </c>
      <c r="F15" s="37" t="s">
        <v>442</v>
      </c>
      <c r="G15" s="37" t="s">
        <v>443</v>
      </c>
      <c r="H15" s="37"/>
      <c r="I15" s="39">
        <v>3000</v>
      </c>
      <c r="J15" s="39">
        <v>0</v>
      </c>
      <c r="K15" s="39">
        <v>3000</v>
      </c>
    </row>
    <row r="16" spans="1:11" x14ac:dyDescent="0.25">
      <c r="D16" s="37" t="s">
        <v>216</v>
      </c>
      <c r="E16" s="37" t="s">
        <v>417</v>
      </c>
      <c r="F16" s="37" t="s">
        <v>444</v>
      </c>
      <c r="G16" s="37" t="s">
        <v>445</v>
      </c>
      <c r="H16" s="37"/>
      <c r="I16" s="39">
        <v>2000</v>
      </c>
      <c r="J16" s="39">
        <v>0</v>
      </c>
      <c r="K16" s="39">
        <v>2000</v>
      </c>
    </row>
    <row r="17" spans="4:11" x14ac:dyDescent="0.25">
      <c r="D17" s="37" t="s">
        <v>216</v>
      </c>
      <c r="E17" s="37" t="s">
        <v>417</v>
      </c>
      <c r="F17" s="37" t="s">
        <v>446</v>
      </c>
      <c r="G17" s="37" t="s">
        <v>447</v>
      </c>
      <c r="H17" s="37"/>
      <c r="I17" s="39">
        <v>1000</v>
      </c>
      <c r="J17" s="39">
        <v>0</v>
      </c>
      <c r="K17" s="39">
        <v>1000</v>
      </c>
    </row>
    <row r="18" spans="4:11" x14ac:dyDescent="0.25">
      <c r="D18" s="37" t="s">
        <v>216</v>
      </c>
      <c r="E18" s="37" t="s">
        <v>417</v>
      </c>
      <c r="F18" s="37" t="s">
        <v>448</v>
      </c>
      <c r="G18" s="37" t="s">
        <v>422</v>
      </c>
      <c r="H18" s="37"/>
      <c r="I18" s="39">
        <v>3000</v>
      </c>
      <c r="J18" s="39">
        <v>0</v>
      </c>
      <c r="K18" s="39">
        <v>3000</v>
      </c>
    </row>
    <row r="19" spans="4:11" x14ac:dyDescent="0.25">
      <c r="D19" s="37" t="s">
        <v>216</v>
      </c>
      <c r="E19" s="37" t="s">
        <v>417</v>
      </c>
      <c r="F19" s="37" t="s">
        <v>449</v>
      </c>
      <c r="G19" s="37" t="s">
        <v>450</v>
      </c>
      <c r="H19" s="37"/>
      <c r="I19" s="39">
        <v>3000</v>
      </c>
      <c r="J19" s="39">
        <v>0</v>
      </c>
      <c r="K19" s="39">
        <v>3000</v>
      </c>
    </row>
    <row r="20" spans="4:11" x14ac:dyDescent="0.25">
      <c r="D20" s="37" t="s">
        <v>216</v>
      </c>
      <c r="E20" s="37" t="s">
        <v>417</v>
      </c>
      <c r="F20" s="37" t="s">
        <v>451</v>
      </c>
      <c r="G20" s="37" t="s">
        <v>452</v>
      </c>
      <c r="H20" s="37"/>
      <c r="I20" s="39">
        <v>1000</v>
      </c>
      <c r="J20" s="39">
        <v>0</v>
      </c>
      <c r="K20" s="39">
        <v>1000</v>
      </c>
    </row>
    <row r="21" spans="4:11" x14ac:dyDescent="0.25">
      <c r="D21" s="37" t="s">
        <v>216</v>
      </c>
      <c r="E21" s="37" t="s">
        <v>417</v>
      </c>
      <c r="F21" s="37" t="s">
        <v>453</v>
      </c>
      <c r="G21" s="37" t="s">
        <v>454</v>
      </c>
      <c r="H21" s="37"/>
      <c r="I21" s="39">
        <v>1000</v>
      </c>
      <c r="J21" s="39">
        <v>0</v>
      </c>
      <c r="K21" s="39">
        <v>1000</v>
      </c>
    </row>
    <row r="22" spans="4:11" x14ac:dyDescent="0.25">
      <c r="D22" s="37" t="s">
        <v>216</v>
      </c>
      <c r="E22" s="37" t="s">
        <v>417</v>
      </c>
      <c r="F22" s="37" t="s">
        <v>455</v>
      </c>
      <c r="G22" s="37" t="s">
        <v>456</v>
      </c>
      <c r="H22" s="37"/>
      <c r="I22" s="39">
        <v>1000</v>
      </c>
      <c r="J22" s="39">
        <v>0</v>
      </c>
      <c r="K22" s="39">
        <v>1000</v>
      </c>
    </row>
    <row r="23" spans="4:11" x14ac:dyDescent="0.25">
      <c r="D23" s="37" t="s">
        <v>216</v>
      </c>
      <c r="E23" s="37" t="s">
        <v>417</v>
      </c>
      <c r="F23" s="37" t="s">
        <v>457</v>
      </c>
      <c r="G23" s="37" t="s">
        <v>458</v>
      </c>
      <c r="H23" s="37"/>
      <c r="I23" s="39">
        <v>1000</v>
      </c>
      <c r="J23" s="39">
        <v>0</v>
      </c>
      <c r="K23" s="39">
        <v>1000</v>
      </c>
    </row>
    <row r="24" spans="4:11" x14ac:dyDescent="0.25">
      <c r="D24" s="37" t="s">
        <v>216</v>
      </c>
      <c r="E24" s="37" t="s">
        <v>417</v>
      </c>
      <c r="F24" s="37" t="s">
        <v>459</v>
      </c>
      <c r="G24" s="37" t="s">
        <v>460</v>
      </c>
      <c r="H24" s="37"/>
      <c r="I24" s="39">
        <v>1000</v>
      </c>
      <c r="J24" s="39">
        <v>0</v>
      </c>
      <c r="K24" s="39">
        <v>1000</v>
      </c>
    </row>
    <row r="25" spans="4:11" x14ac:dyDescent="0.25">
      <c r="D25" s="37" t="s">
        <v>216</v>
      </c>
      <c r="E25" s="37" t="s">
        <v>417</v>
      </c>
      <c r="F25" s="37" t="s">
        <v>461</v>
      </c>
      <c r="G25" s="37" t="s">
        <v>462</v>
      </c>
      <c r="H25" s="37"/>
      <c r="I25" s="39">
        <v>1000</v>
      </c>
      <c r="J25" s="39">
        <v>0</v>
      </c>
      <c r="K25" s="39">
        <v>1000</v>
      </c>
    </row>
    <row r="26" spans="4:11" x14ac:dyDescent="0.25">
      <c r="D26" s="37" t="s">
        <v>216</v>
      </c>
      <c r="E26" s="37" t="s">
        <v>417</v>
      </c>
      <c r="F26" s="37" t="s">
        <v>463</v>
      </c>
      <c r="G26" s="37" t="s">
        <v>464</v>
      </c>
      <c r="H26" s="37"/>
      <c r="I26" s="39">
        <v>1000</v>
      </c>
      <c r="J26" s="39">
        <v>0</v>
      </c>
      <c r="K26" s="39">
        <v>1000</v>
      </c>
    </row>
    <row r="27" spans="4:11" x14ac:dyDescent="0.25">
      <c r="D27" s="37" t="s">
        <v>216</v>
      </c>
      <c r="E27" s="37" t="s">
        <v>417</v>
      </c>
      <c r="F27" s="37" t="s">
        <v>465</v>
      </c>
      <c r="G27" s="37" t="s">
        <v>466</v>
      </c>
      <c r="H27" s="37"/>
      <c r="I27" s="39">
        <v>1000</v>
      </c>
      <c r="J27" s="39">
        <v>0</v>
      </c>
      <c r="K27" s="39">
        <v>1000</v>
      </c>
    </row>
    <row r="28" spans="4:11" x14ac:dyDescent="0.25">
      <c r="D28" s="37" t="s">
        <v>216</v>
      </c>
      <c r="E28" s="37" t="s">
        <v>417</v>
      </c>
      <c r="F28" s="37" t="s">
        <v>467</v>
      </c>
      <c r="G28" s="37" t="s">
        <v>468</v>
      </c>
      <c r="H28" s="37"/>
      <c r="I28" s="39">
        <v>1000</v>
      </c>
      <c r="J28" s="39">
        <v>0</v>
      </c>
      <c r="K28" s="39">
        <v>1000</v>
      </c>
    </row>
    <row r="29" spans="4:11" x14ac:dyDescent="0.25">
      <c r="D29" s="37" t="s">
        <v>216</v>
      </c>
      <c r="E29" s="37" t="s">
        <v>417</v>
      </c>
      <c r="F29" s="37" t="s">
        <v>469</v>
      </c>
      <c r="G29" s="37" t="s">
        <v>470</v>
      </c>
      <c r="H29" s="37"/>
      <c r="I29" s="39">
        <v>1000</v>
      </c>
      <c r="J29" s="39">
        <v>0</v>
      </c>
      <c r="K29" s="39">
        <v>1000</v>
      </c>
    </row>
    <row r="30" spans="4:11" x14ac:dyDescent="0.25">
      <c r="D30" s="37" t="s">
        <v>216</v>
      </c>
      <c r="E30" s="37" t="s">
        <v>417</v>
      </c>
      <c r="F30" s="37" t="s">
        <v>471</v>
      </c>
      <c r="G30" s="37" t="s">
        <v>472</v>
      </c>
      <c r="H30" s="37"/>
      <c r="I30" s="39">
        <v>3000</v>
      </c>
      <c r="J30" s="39">
        <v>0</v>
      </c>
      <c r="K30" s="39">
        <v>3000</v>
      </c>
    </row>
    <row r="31" spans="4:11" x14ac:dyDescent="0.25">
      <c r="D31" s="37" t="s">
        <v>216</v>
      </c>
      <c r="E31" s="37" t="s">
        <v>417</v>
      </c>
      <c r="F31" s="37" t="s">
        <v>473</v>
      </c>
      <c r="G31" s="37" t="s">
        <v>474</v>
      </c>
      <c r="H31" s="37"/>
      <c r="I31" s="39">
        <v>3000</v>
      </c>
      <c r="J31" s="39">
        <v>0</v>
      </c>
      <c r="K31" s="39">
        <v>3000</v>
      </c>
    </row>
    <row r="32" spans="4:11" x14ac:dyDescent="0.25">
      <c r="D32" s="37" t="s">
        <v>216</v>
      </c>
      <c r="E32" s="37" t="s">
        <v>417</v>
      </c>
      <c r="F32" s="37" t="s">
        <v>475</v>
      </c>
      <c r="G32" s="37" t="s">
        <v>476</v>
      </c>
      <c r="H32" s="37"/>
      <c r="I32" s="39">
        <v>1000</v>
      </c>
      <c r="J32" s="39">
        <v>0</v>
      </c>
      <c r="K32" s="39">
        <v>1000</v>
      </c>
    </row>
    <row r="33" spans="4:11" x14ac:dyDescent="0.25">
      <c r="D33" s="37" t="s">
        <v>216</v>
      </c>
      <c r="E33" s="37" t="s">
        <v>417</v>
      </c>
      <c r="F33" s="37" t="s">
        <v>477</v>
      </c>
      <c r="G33" s="37" t="s">
        <v>478</v>
      </c>
      <c r="H33" s="37"/>
      <c r="I33" s="39">
        <v>3000</v>
      </c>
      <c r="J33" s="39">
        <v>0</v>
      </c>
      <c r="K33" s="39">
        <v>3000</v>
      </c>
    </row>
    <row r="34" spans="4:11" x14ac:dyDescent="0.25">
      <c r="D34" s="37" t="s">
        <v>216</v>
      </c>
      <c r="E34" s="37" t="s">
        <v>417</v>
      </c>
      <c r="F34" s="37" t="s">
        <v>479</v>
      </c>
      <c r="G34" s="37" t="s">
        <v>480</v>
      </c>
      <c r="H34" s="37"/>
      <c r="I34" s="39">
        <v>3000</v>
      </c>
      <c r="J34" s="39">
        <v>0</v>
      </c>
      <c r="K34" s="39">
        <v>3000</v>
      </c>
    </row>
    <row r="35" spans="4:11" x14ac:dyDescent="0.25">
      <c r="D35" s="37" t="s">
        <v>216</v>
      </c>
      <c r="E35" s="37" t="s">
        <v>417</v>
      </c>
      <c r="F35" s="37" t="s">
        <v>481</v>
      </c>
      <c r="G35" s="37" t="s">
        <v>482</v>
      </c>
      <c r="H35" s="37"/>
      <c r="I35" s="39">
        <v>7000</v>
      </c>
      <c r="J35" s="39">
        <v>0</v>
      </c>
      <c r="K35" s="39">
        <v>7000</v>
      </c>
    </row>
    <row r="36" spans="4:11" x14ac:dyDescent="0.25">
      <c r="D36" s="37" t="s">
        <v>216</v>
      </c>
      <c r="E36" s="37" t="s">
        <v>417</v>
      </c>
      <c r="F36" s="37" t="s">
        <v>483</v>
      </c>
      <c r="G36" s="37" t="s">
        <v>484</v>
      </c>
      <c r="H36" s="37"/>
      <c r="I36" s="39">
        <v>3000</v>
      </c>
      <c r="J36" s="39">
        <v>0</v>
      </c>
      <c r="K36" s="39">
        <v>3000</v>
      </c>
    </row>
    <row r="37" spans="4:11" x14ac:dyDescent="0.25">
      <c r="D37" s="37" t="s">
        <v>216</v>
      </c>
      <c r="E37" s="37" t="s">
        <v>417</v>
      </c>
      <c r="F37" s="37" t="s">
        <v>485</v>
      </c>
      <c r="G37" s="37" t="s">
        <v>486</v>
      </c>
      <c r="H37" s="37"/>
      <c r="I37" s="39">
        <v>3000</v>
      </c>
      <c r="J37" s="39">
        <v>0</v>
      </c>
      <c r="K37" s="39">
        <v>3000</v>
      </c>
    </row>
    <row r="38" spans="4:11" x14ac:dyDescent="0.25">
      <c r="D38" s="37" t="s">
        <v>216</v>
      </c>
      <c r="E38" s="37" t="s">
        <v>417</v>
      </c>
      <c r="F38" s="37" t="s">
        <v>487</v>
      </c>
      <c r="G38" s="37" t="s">
        <v>488</v>
      </c>
      <c r="H38" s="37"/>
      <c r="I38" s="39">
        <v>3000</v>
      </c>
      <c r="J38" s="39">
        <v>0</v>
      </c>
      <c r="K38" s="39">
        <v>3000</v>
      </c>
    </row>
    <row r="39" spans="4:11" x14ac:dyDescent="0.25">
      <c r="D39" s="37" t="s">
        <v>216</v>
      </c>
      <c r="E39" s="37" t="s">
        <v>417</v>
      </c>
      <c r="F39" s="37" t="s">
        <v>489</v>
      </c>
      <c r="G39" s="37" t="s">
        <v>490</v>
      </c>
      <c r="H39" s="37"/>
      <c r="I39" s="39">
        <v>3000</v>
      </c>
      <c r="J39" s="39">
        <v>0</v>
      </c>
      <c r="K39" s="39">
        <v>3000</v>
      </c>
    </row>
    <row r="40" spans="4:11" x14ac:dyDescent="0.25">
      <c r="D40" s="37" t="s">
        <v>216</v>
      </c>
      <c r="E40" s="37" t="s">
        <v>417</v>
      </c>
      <c r="F40" s="37" t="s">
        <v>491</v>
      </c>
      <c r="G40" s="37" t="s">
        <v>492</v>
      </c>
      <c r="H40" s="37"/>
      <c r="I40" s="39">
        <v>3000</v>
      </c>
      <c r="J40" s="39">
        <v>0</v>
      </c>
      <c r="K40" s="39">
        <v>3000</v>
      </c>
    </row>
    <row r="41" spans="4:11" x14ac:dyDescent="0.25">
      <c r="D41" s="37" t="s">
        <v>216</v>
      </c>
      <c r="E41" s="37" t="s">
        <v>417</v>
      </c>
      <c r="F41" s="37" t="s">
        <v>493</v>
      </c>
      <c r="G41" s="37" t="s">
        <v>494</v>
      </c>
      <c r="H41" s="37"/>
      <c r="I41" s="39">
        <v>1000</v>
      </c>
      <c r="J41" s="39">
        <v>0</v>
      </c>
      <c r="K41" s="39">
        <v>1000</v>
      </c>
    </row>
    <row r="42" spans="4:11" x14ac:dyDescent="0.25">
      <c r="D42" s="37" t="s">
        <v>216</v>
      </c>
      <c r="E42" s="37" t="s">
        <v>417</v>
      </c>
      <c r="F42" s="37" t="s">
        <v>495</v>
      </c>
      <c r="G42" s="37" t="s">
        <v>496</v>
      </c>
      <c r="H42" s="37"/>
      <c r="I42" s="39">
        <v>1000</v>
      </c>
      <c r="J42" s="39">
        <v>0</v>
      </c>
      <c r="K42" s="39">
        <v>1000</v>
      </c>
    </row>
    <row r="43" spans="4:11" x14ac:dyDescent="0.25">
      <c r="D43" s="37" t="s">
        <v>216</v>
      </c>
      <c r="E43" s="37" t="s">
        <v>417</v>
      </c>
      <c r="F43" s="37" t="s">
        <v>497</v>
      </c>
      <c r="G43" s="37" t="s">
        <v>498</v>
      </c>
      <c r="H43" s="37"/>
      <c r="I43" s="39">
        <v>3000</v>
      </c>
      <c r="J43" s="39">
        <v>0</v>
      </c>
      <c r="K43" s="39">
        <v>3000</v>
      </c>
    </row>
    <row r="44" spans="4:11" x14ac:dyDescent="0.25">
      <c r="D44" s="37" t="s">
        <v>216</v>
      </c>
      <c r="E44" s="37" t="s">
        <v>417</v>
      </c>
      <c r="F44" s="37" t="s">
        <v>499</v>
      </c>
      <c r="G44" s="37" t="s">
        <v>500</v>
      </c>
      <c r="H44" s="37"/>
      <c r="I44" s="39">
        <v>3000</v>
      </c>
      <c r="J44" s="39">
        <v>0</v>
      </c>
      <c r="K44" s="39">
        <v>3000</v>
      </c>
    </row>
    <row r="45" spans="4:11" x14ac:dyDescent="0.25">
      <c r="D45" s="37" t="s">
        <v>216</v>
      </c>
      <c r="E45" s="37" t="s">
        <v>417</v>
      </c>
      <c r="F45" s="37" t="s">
        <v>501</v>
      </c>
      <c r="G45" s="37" t="s">
        <v>501</v>
      </c>
      <c r="H45" s="37"/>
      <c r="I45" s="39">
        <v>2000</v>
      </c>
      <c r="J45" s="39">
        <v>0</v>
      </c>
      <c r="K45" s="39">
        <v>2000</v>
      </c>
    </row>
    <row r="46" spans="4:11" x14ac:dyDescent="0.25">
      <c r="D46" s="37" t="s">
        <v>216</v>
      </c>
      <c r="E46" s="37" t="s">
        <v>417</v>
      </c>
      <c r="F46" s="37" t="s">
        <v>502</v>
      </c>
      <c r="G46" s="37" t="s">
        <v>502</v>
      </c>
      <c r="H46" s="37"/>
      <c r="I46" s="39">
        <v>1000</v>
      </c>
      <c r="J46" s="39">
        <v>0</v>
      </c>
      <c r="K46" s="39">
        <v>1000</v>
      </c>
    </row>
    <row r="47" spans="4:11" x14ac:dyDescent="0.25">
      <c r="D47" s="37" t="s">
        <v>216</v>
      </c>
      <c r="E47" s="37" t="s">
        <v>417</v>
      </c>
      <c r="F47" s="37" t="s">
        <v>503</v>
      </c>
      <c r="G47" s="37" t="s">
        <v>503</v>
      </c>
      <c r="H47" s="37"/>
      <c r="I47" s="39">
        <v>3000</v>
      </c>
      <c r="J47" s="39">
        <v>0</v>
      </c>
      <c r="K47" s="39">
        <v>3000</v>
      </c>
    </row>
    <row r="48" spans="4:11" x14ac:dyDescent="0.25">
      <c r="D48" s="37" t="s">
        <v>216</v>
      </c>
      <c r="E48" s="37" t="s">
        <v>417</v>
      </c>
      <c r="F48" s="37" t="s">
        <v>504</v>
      </c>
      <c r="G48" s="37" t="s">
        <v>504</v>
      </c>
      <c r="H48" s="37"/>
      <c r="I48" s="39">
        <v>2000</v>
      </c>
      <c r="J48" s="39">
        <v>0</v>
      </c>
      <c r="K48" s="39">
        <v>2000</v>
      </c>
    </row>
    <row r="49" spans="4:11" x14ac:dyDescent="0.25">
      <c r="D49" s="37" t="s">
        <v>216</v>
      </c>
      <c r="E49" s="37" t="s">
        <v>417</v>
      </c>
      <c r="F49" s="37" t="s">
        <v>505</v>
      </c>
      <c r="G49" s="37" t="s">
        <v>213</v>
      </c>
      <c r="H49" s="37"/>
      <c r="I49" s="39">
        <v>1000</v>
      </c>
      <c r="J49" s="39">
        <v>0</v>
      </c>
      <c r="K49" s="39">
        <v>1000</v>
      </c>
    </row>
    <row r="50" spans="4:11" x14ac:dyDescent="0.25">
      <c r="D50" s="37" t="s">
        <v>216</v>
      </c>
      <c r="E50" s="37" t="s">
        <v>417</v>
      </c>
      <c r="F50" s="37" t="s">
        <v>506</v>
      </c>
      <c r="G50" s="37" t="s">
        <v>507</v>
      </c>
      <c r="H50" s="37"/>
      <c r="I50" s="39">
        <v>3000</v>
      </c>
      <c r="J50" s="39">
        <v>0</v>
      </c>
      <c r="K50" s="39">
        <v>3000</v>
      </c>
    </row>
    <row r="51" spans="4:11" x14ac:dyDescent="0.25">
      <c r="D51" s="37" t="s">
        <v>216</v>
      </c>
      <c r="E51" s="37" t="s">
        <v>417</v>
      </c>
      <c r="F51" s="37" t="s">
        <v>508</v>
      </c>
      <c r="G51" s="37" t="s">
        <v>509</v>
      </c>
      <c r="H51" s="37"/>
      <c r="I51" s="39">
        <v>3000</v>
      </c>
      <c r="J51" s="39">
        <v>0</v>
      </c>
      <c r="K51" s="39">
        <v>3000</v>
      </c>
    </row>
    <row r="52" spans="4:11" x14ac:dyDescent="0.25">
      <c r="D52" s="37" t="s">
        <v>216</v>
      </c>
      <c r="E52" s="37" t="s">
        <v>417</v>
      </c>
      <c r="F52" s="37" t="s">
        <v>510</v>
      </c>
      <c r="G52" s="37" t="s">
        <v>511</v>
      </c>
      <c r="H52" s="37"/>
      <c r="I52" s="39">
        <v>3000</v>
      </c>
      <c r="J52" s="39">
        <v>0</v>
      </c>
      <c r="K52" s="39">
        <v>3000</v>
      </c>
    </row>
    <row r="53" spans="4:11" x14ac:dyDescent="0.25">
      <c r="D53" s="37" t="s">
        <v>216</v>
      </c>
      <c r="E53" s="37" t="s">
        <v>417</v>
      </c>
      <c r="F53" s="37" t="s">
        <v>512</v>
      </c>
      <c r="G53" s="37" t="s">
        <v>513</v>
      </c>
      <c r="H53" s="37"/>
      <c r="I53" s="39">
        <v>3000</v>
      </c>
      <c r="J53" s="39">
        <v>0</v>
      </c>
      <c r="K53" s="39">
        <v>3000</v>
      </c>
    </row>
    <row r="54" spans="4:11" x14ac:dyDescent="0.25">
      <c r="D54" s="37" t="s">
        <v>216</v>
      </c>
      <c r="E54" s="37" t="s">
        <v>417</v>
      </c>
      <c r="F54" s="37" t="s">
        <v>514</v>
      </c>
      <c r="G54" s="37" t="s">
        <v>515</v>
      </c>
      <c r="H54" s="37"/>
      <c r="I54" s="39">
        <v>3000</v>
      </c>
      <c r="J54" s="39">
        <v>0</v>
      </c>
      <c r="K54" s="39">
        <v>3000</v>
      </c>
    </row>
    <row r="55" spans="4:11" x14ac:dyDescent="0.25">
      <c r="D55" s="37" t="s">
        <v>216</v>
      </c>
      <c r="E55" s="37" t="s">
        <v>417</v>
      </c>
      <c r="F55" s="37" t="s">
        <v>516</v>
      </c>
      <c r="G55" s="37" t="s">
        <v>517</v>
      </c>
      <c r="H55" s="37"/>
      <c r="I55" s="39">
        <v>3000</v>
      </c>
      <c r="J55" s="39">
        <v>0</v>
      </c>
      <c r="K55" s="39">
        <v>3000</v>
      </c>
    </row>
    <row r="56" spans="4:11" x14ac:dyDescent="0.25">
      <c r="D56" s="37" t="s">
        <v>216</v>
      </c>
      <c r="E56" s="37" t="s">
        <v>417</v>
      </c>
      <c r="F56" s="37" t="s">
        <v>518</v>
      </c>
      <c r="G56" s="37" t="s">
        <v>519</v>
      </c>
      <c r="H56" s="37"/>
      <c r="I56" s="39">
        <v>3000</v>
      </c>
      <c r="J56" s="39">
        <v>0</v>
      </c>
      <c r="K56" s="39">
        <v>3000</v>
      </c>
    </row>
    <row r="57" spans="4:11" x14ac:dyDescent="0.25">
      <c r="D57" s="37" t="s">
        <v>216</v>
      </c>
      <c r="E57" s="37" t="s">
        <v>417</v>
      </c>
      <c r="F57" s="37" t="s">
        <v>520</v>
      </c>
      <c r="G57" s="37" t="s">
        <v>521</v>
      </c>
      <c r="H57" s="37"/>
      <c r="I57" s="39">
        <v>3000</v>
      </c>
      <c r="J57" s="39">
        <v>0</v>
      </c>
      <c r="K57" s="39">
        <v>3000</v>
      </c>
    </row>
    <row r="58" spans="4:11" x14ac:dyDescent="0.25">
      <c r="D58" s="37" t="s">
        <v>216</v>
      </c>
      <c r="E58" s="37" t="s">
        <v>417</v>
      </c>
      <c r="F58" s="37" t="s">
        <v>522</v>
      </c>
      <c r="G58" s="37" t="s">
        <v>523</v>
      </c>
      <c r="H58" s="37"/>
      <c r="I58" s="39">
        <v>3000</v>
      </c>
      <c r="J58" s="39">
        <v>0</v>
      </c>
      <c r="K58" s="39">
        <v>3000</v>
      </c>
    </row>
    <row r="59" spans="4:11" x14ac:dyDescent="0.25">
      <c r="D59" s="37" t="s">
        <v>216</v>
      </c>
      <c r="E59" s="37" t="s">
        <v>417</v>
      </c>
      <c r="F59" s="37" t="s">
        <v>524</v>
      </c>
      <c r="G59" s="37" t="s">
        <v>525</v>
      </c>
      <c r="H59" s="37"/>
      <c r="I59" s="39">
        <v>3000</v>
      </c>
      <c r="J59" s="39">
        <v>0</v>
      </c>
      <c r="K59" s="39">
        <v>3000</v>
      </c>
    </row>
    <row r="60" spans="4:11" x14ac:dyDescent="0.25">
      <c r="D60" s="37" t="s">
        <v>216</v>
      </c>
      <c r="E60" s="37" t="s">
        <v>417</v>
      </c>
      <c r="F60" s="37" t="s">
        <v>526</v>
      </c>
      <c r="G60" s="37" t="s">
        <v>527</v>
      </c>
      <c r="H60" s="37"/>
      <c r="I60" s="39">
        <v>3000</v>
      </c>
      <c r="J60" s="39">
        <v>0</v>
      </c>
      <c r="K60" s="39">
        <v>3000</v>
      </c>
    </row>
    <row r="61" spans="4:11" x14ac:dyDescent="0.25">
      <c r="D61" s="37" t="s">
        <v>216</v>
      </c>
      <c r="E61" s="37" t="s">
        <v>417</v>
      </c>
      <c r="F61" s="37" t="s">
        <v>528</v>
      </c>
      <c r="G61" s="37" t="s">
        <v>529</v>
      </c>
      <c r="H61" s="37"/>
      <c r="I61" s="39">
        <v>4000</v>
      </c>
      <c r="J61" s="39">
        <v>0</v>
      </c>
      <c r="K61" s="39">
        <v>4000</v>
      </c>
    </row>
    <row r="62" spans="4:11" x14ac:dyDescent="0.25">
      <c r="D62" s="37" t="s">
        <v>216</v>
      </c>
      <c r="E62" s="37" t="s">
        <v>417</v>
      </c>
      <c r="F62" s="37" t="s">
        <v>530</v>
      </c>
      <c r="G62" s="37" t="s">
        <v>531</v>
      </c>
      <c r="H62" s="37"/>
      <c r="I62" s="39">
        <v>3000</v>
      </c>
      <c r="J62" s="39">
        <v>0</v>
      </c>
      <c r="K62" s="39">
        <v>3000</v>
      </c>
    </row>
    <row r="63" spans="4:11" x14ac:dyDescent="0.25">
      <c r="D63" s="37" t="s">
        <v>216</v>
      </c>
      <c r="E63" s="37" t="s">
        <v>417</v>
      </c>
      <c r="F63" s="37" t="s">
        <v>532</v>
      </c>
      <c r="G63" s="37" t="s">
        <v>533</v>
      </c>
      <c r="H63" s="37"/>
      <c r="I63" s="39">
        <v>3000</v>
      </c>
      <c r="J63" s="39">
        <v>0</v>
      </c>
      <c r="K63" s="39">
        <v>3000</v>
      </c>
    </row>
    <row r="64" spans="4:11" x14ac:dyDescent="0.25">
      <c r="D64" s="37" t="s">
        <v>216</v>
      </c>
      <c r="E64" s="37" t="s">
        <v>417</v>
      </c>
      <c r="F64" s="37" t="s">
        <v>534</v>
      </c>
      <c r="G64" s="37" t="s">
        <v>535</v>
      </c>
      <c r="H64" s="37"/>
      <c r="I64" s="39">
        <v>3000</v>
      </c>
      <c r="J64" s="39">
        <v>0</v>
      </c>
      <c r="K64" s="39">
        <v>3000</v>
      </c>
    </row>
    <row r="65" spans="4:11" x14ac:dyDescent="0.25">
      <c r="D65" s="37" t="s">
        <v>216</v>
      </c>
      <c r="E65" s="37" t="s">
        <v>417</v>
      </c>
      <c r="F65" s="37" t="s">
        <v>536</v>
      </c>
      <c r="G65" s="37" t="s">
        <v>537</v>
      </c>
      <c r="H65" s="37"/>
      <c r="I65" s="39">
        <v>4000</v>
      </c>
      <c r="J65" s="39">
        <v>0</v>
      </c>
      <c r="K65" s="39">
        <v>4000</v>
      </c>
    </row>
    <row r="66" spans="4:11" x14ac:dyDescent="0.25">
      <c r="D66" s="37" t="s">
        <v>216</v>
      </c>
      <c r="E66" s="37" t="s">
        <v>417</v>
      </c>
      <c r="F66" s="37" t="s">
        <v>538</v>
      </c>
      <c r="G66" s="37" t="s">
        <v>539</v>
      </c>
      <c r="H66" s="37"/>
      <c r="I66" s="39">
        <v>3000</v>
      </c>
      <c r="J66" s="39">
        <v>0</v>
      </c>
      <c r="K66" s="39">
        <v>3000</v>
      </c>
    </row>
    <row r="67" spans="4:11" x14ac:dyDescent="0.25">
      <c r="D67" s="37" t="s">
        <v>216</v>
      </c>
      <c r="E67" s="37" t="s">
        <v>417</v>
      </c>
      <c r="F67" s="37" t="s">
        <v>540</v>
      </c>
      <c r="G67" s="37" t="s">
        <v>541</v>
      </c>
      <c r="H67" s="37"/>
      <c r="I67" s="39">
        <v>3000</v>
      </c>
      <c r="J67" s="39">
        <v>0</v>
      </c>
      <c r="K67" s="39">
        <v>3000</v>
      </c>
    </row>
    <row r="68" spans="4:11" x14ac:dyDescent="0.25">
      <c r="D68" s="37" t="s">
        <v>216</v>
      </c>
      <c r="E68" s="37" t="s">
        <v>417</v>
      </c>
      <c r="F68" s="37" t="s">
        <v>542</v>
      </c>
      <c r="G68" s="37" t="s">
        <v>543</v>
      </c>
      <c r="H68" s="37"/>
      <c r="I68" s="39">
        <v>3000</v>
      </c>
      <c r="J68" s="39">
        <v>0</v>
      </c>
      <c r="K68" s="39">
        <v>3000</v>
      </c>
    </row>
    <row r="69" spans="4:11" x14ac:dyDescent="0.25">
      <c r="D69" s="37" t="s">
        <v>216</v>
      </c>
      <c r="E69" s="37" t="s">
        <v>417</v>
      </c>
      <c r="F69" s="37" t="s">
        <v>544</v>
      </c>
      <c r="G69" s="37" t="s">
        <v>545</v>
      </c>
      <c r="H69" s="37"/>
      <c r="I69" s="39">
        <v>3000</v>
      </c>
      <c r="J69" s="39">
        <v>0</v>
      </c>
      <c r="K69" s="39">
        <v>3000</v>
      </c>
    </row>
    <row r="70" spans="4:11" x14ac:dyDescent="0.25">
      <c r="D70" s="37" t="s">
        <v>216</v>
      </c>
      <c r="E70" s="37" t="s">
        <v>417</v>
      </c>
      <c r="F70" s="37" t="s">
        <v>546</v>
      </c>
      <c r="G70" s="37" t="s">
        <v>547</v>
      </c>
      <c r="H70" s="37"/>
      <c r="I70" s="39">
        <v>3000</v>
      </c>
      <c r="J70" s="39">
        <v>0</v>
      </c>
      <c r="K70" s="39">
        <v>3000</v>
      </c>
    </row>
    <row r="71" spans="4:11" x14ac:dyDescent="0.25">
      <c r="D71" s="37" t="s">
        <v>216</v>
      </c>
      <c r="E71" s="37" t="s">
        <v>417</v>
      </c>
      <c r="F71" s="37" t="s">
        <v>548</v>
      </c>
      <c r="G71" s="37" t="s">
        <v>549</v>
      </c>
      <c r="H71" s="37"/>
      <c r="I71" s="39">
        <v>3000</v>
      </c>
      <c r="J71" s="39">
        <v>0</v>
      </c>
      <c r="K71" s="39">
        <v>3000</v>
      </c>
    </row>
    <row r="72" spans="4:11" x14ac:dyDescent="0.25">
      <c r="D72" s="37" t="s">
        <v>216</v>
      </c>
      <c r="E72" s="37" t="s">
        <v>417</v>
      </c>
      <c r="F72" s="37" t="s">
        <v>550</v>
      </c>
      <c r="G72" s="37" t="s">
        <v>551</v>
      </c>
      <c r="H72" s="37"/>
      <c r="I72" s="39">
        <v>3000</v>
      </c>
      <c r="J72" s="39">
        <v>0</v>
      </c>
      <c r="K72" s="39">
        <v>3000</v>
      </c>
    </row>
    <row r="73" spans="4:11" x14ac:dyDescent="0.25">
      <c r="D73" s="37" t="s">
        <v>216</v>
      </c>
      <c r="E73" s="37" t="s">
        <v>417</v>
      </c>
      <c r="F73" s="37" t="s">
        <v>552</v>
      </c>
      <c r="G73" s="37" t="s">
        <v>553</v>
      </c>
      <c r="H73" s="37"/>
      <c r="I73" s="39">
        <v>3000</v>
      </c>
      <c r="J73" s="39">
        <v>0</v>
      </c>
      <c r="K73" s="39">
        <v>3000</v>
      </c>
    </row>
    <row r="74" spans="4:11" x14ac:dyDescent="0.25">
      <c r="D74" s="37" t="s">
        <v>216</v>
      </c>
      <c r="E74" s="37" t="s">
        <v>417</v>
      </c>
      <c r="F74" s="37" t="s">
        <v>554</v>
      </c>
      <c r="G74" s="37" t="s">
        <v>555</v>
      </c>
      <c r="H74" s="37"/>
      <c r="I74" s="39">
        <v>3000</v>
      </c>
      <c r="J74" s="39">
        <v>0</v>
      </c>
      <c r="K74" s="39">
        <v>3000</v>
      </c>
    </row>
    <row r="75" spans="4:11" x14ac:dyDescent="0.25">
      <c r="D75" s="37" t="s">
        <v>216</v>
      </c>
      <c r="E75" s="37" t="s">
        <v>417</v>
      </c>
      <c r="F75" s="37" t="s">
        <v>556</v>
      </c>
      <c r="G75" s="37" t="s">
        <v>557</v>
      </c>
      <c r="H75" s="37"/>
      <c r="I75" s="39">
        <v>3000</v>
      </c>
      <c r="J75" s="39">
        <v>0</v>
      </c>
      <c r="K75" s="39">
        <v>3000</v>
      </c>
    </row>
    <row r="76" spans="4:11" x14ac:dyDescent="0.25">
      <c r="D76" s="37" t="s">
        <v>216</v>
      </c>
      <c r="E76" s="37" t="s">
        <v>417</v>
      </c>
      <c r="F76" s="37" t="s">
        <v>558</v>
      </c>
      <c r="G76" s="37" t="s">
        <v>559</v>
      </c>
      <c r="H76" s="37"/>
      <c r="I76" s="39">
        <v>3000</v>
      </c>
      <c r="J76" s="39">
        <v>0</v>
      </c>
      <c r="K76" s="39">
        <v>3000</v>
      </c>
    </row>
    <row r="77" spans="4:11" x14ac:dyDescent="0.25">
      <c r="D77" s="37" t="s">
        <v>216</v>
      </c>
      <c r="E77" s="37" t="s">
        <v>417</v>
      </c>
      <c r="F77" s="37" t="s">
        <v>560</v>
      </c>
      <c r="G77" s="37" t="s">
        <v>561</v>
      </c>
      <c r="H77" s="37"/>
      <c r="I77" s="39">
        <v>4000</v>
      </c>
      <c r="J77" s="39">
        <v>0</v>
      </c>
      <c r="K77" s="39">
        <v>4000</v>
      </c>
    </row>
    <row r="78" spans="4:11" x14ac:dyDescent="0.25">
      <c r="D78" s="37" t="s">
        <v>216</v>
      </c>
      <c r="E78" s="37" t="s">
        <v>417</v>
      </c>
      <c r="F78" s="37" t="s">
        <v>562</v>
      </c>
      <c r="G78" s="37" t="s">
        <v>563</v>
      </c>
      <c r="H78" s="37"/>
      <c r="I78" s="39">
        <v>4000</v>
      </c>
      <c r="J78" s="39">
        <v>0</v>
      </c>
      <c r="K78" s="39">
        <v>4000</v>
      </c>
    </row>
    <row r="79" spans="4:11" x14ac:dyDescent="0.25">
      <c r="D79" s="37" t="s">
        <v>216</v>
      </c>
      <c r="E79" s="37" t="s">
        <v>417</v>
      </c>
      <c r="F79" s="37" t="s">
        <v>564</v>
      </c>
      <c r="G79" s="37" t="s">
        <v>565</v>
      </c>
      <c r="H79" s="37"/>
      <c r="I79" s="39">
        <v>4000</v>
      </c>
      <c r="J79" s="39">
        <v>0</v>
      </c>
      <c r="K79" s="39">
        <v>4000</v>
      </c>
    </row>
    <row r="80" spans="4:11" x14ac:dyDescent="0.25">
      <c r="D80" s="37" t="s">
        <v>216</v>
      </c>
      <c r="E80" s="37" t="s">
        <v>417</v>
      </c>
      <c r="F80" s="37" t="s">
        <v>566</v>
      </c>
      <c r="G80" s="37" t="s">
        <v>567</v>
      </c>
      <c r="H80" s="37"/>
      <c r="I80" s="39">
        <v>3000</v>
      </c>
      <c r="J80" s="39">
        <v>0</v>
      </c>
      <c r="K80" s="39">
        <v>3000</v>
      </c>
    </row>
    <row r="81" spans="4:11" x14ac:dyDescent="0.25">
      <c r="D81" s="37" t="s">
        <v>216</v>
      </c>
      <c r="E81" s="37" t="s">
        <v>417</v>
      </c>
      <c r="F81" s="37" t="s">
        <v>568</v>
      </c>
      <c r="G81" s="37" t="s">
        <v>569</v>
      </c>
      <c r="H81" s="37"/>
      <c r="I81" s="39">
        <v>3000</v>
      </c>
      <c r="J81" s="39">
        <v>0</v>
      </c>
      <c r="K81" s="39">
        <v>3000</v>
      </c>
    </row>
    <row r="82" spans="4:11" x14ac:dyDescent="0.25">
      <c r="D82" s="37" t="s">
        <v>216</v>
      </c>
      <c r="E82" s="37" t="s">
        <v>417</v>
      </c>
      <c r="F82" s="37" t="s">
        <v>570</v>
      </c>
      <c r="G82" s="37" t="s">
        <v>571</v>
      </c>
      <c r="H82" s="37"/>
      <c r="I82" s="39">
        <v>3000</v>
      </c>
      <c r="J82" s="39">
        <v>0</v>
      </c>
      <c r="K82" s="39">
        <v>3000</v>
      </c>
    </row>
    <row r="83" spans="4:11" x14ac:dyDescent="0.25">
      <c r="D83" s="37" t="s">
        <v>216</v>
      </c>
      <c r="E83" s="37" t="s">
        <v>417</v>
      </c>
      <c r="F83" s="37" t="s">
        <v>572</v>
      </c>
      <c r="G83" s="37" t="s">
        <v>573</v>
      </c>
      <c r="H83" s="37"/>
      <c r="I83" s="39">
        <v>4000</v>
      </c>
      <c r="J83" s="39">
        <v>0</v>
      </c>
      <c r="K83" s="39">
        <v>4000</v>
      </c>
    </row>
    <row r="84" spans="4:11" x14ac:dyDescent="0.25">
      <c r="D84" s="37" t="s">
        <v>216</v>
      </c>
      <c r="E84" s="37" t="s">
        <v>417</v>
      </c>
      <c r="F84" s="37" t="s">
        <v>574</v>
      </c>
      <c r="G84" s="37" t="s">
        <v>575</v>
      </c>
      <c r="H84" s="37"/>
      <c r="I84" s="39">
        <v>3000</v>
      </c>
      <c r="J84" s="39">
        <v>0</v>
      </c>
      <c r="K84" s="39">
        <v>3000</v>
      </c>
    </row>
    <row r="85" spans="4:11" x14ac:dyDescent="0.25">
      <c r="D85" s="37" t="s">
        <v>216</v>
      </c>
      <c r="E85" s="37" t="s">
        <v>417</v>
      </c>
      <c r="F85" s="37" t="s">
        <v>576</v>
      </c>
      <c r="G85" s="37" t="s">
        <v>577</v>
      </c>
      <c r="H85" s="37"/>
      <c r="I85" s="39">
        <v>3000</v>
      </c>
      <c r="J85" s="39">
        <v>0</v>
      </c>
      <c r="K85" s="39">
        <v>3000</v>
      </c>
    </row>
    <row r="86" spans="4:11" x14ac:dyDescent="0.25">
      <c r="D86" s="37" t="s">
        <v>216</v>
      </c>
      <c r="E86" s="37" t="s">
        <v>417</v>
      </c>
      <c r="F86" s="37" t="s">
        <v>578</v>
      </c>
      <c r="G86" s="37" t="s">
        <v>579</v>
      </c>
      <c r="H86" s="37"/>
      <c r="I86" s="39">
        <v>1000</v>
      </c>
      <c r="J86" s="39">
        <v>0</v>
      </c>
      <c r="K86" s="39">
        <v>1000</v>
      </c>
    </row>
    <row r="87" spans="4:11" x14ac:dyDescent="0.25">
      <c r="D87" s="37" t="s">
        <v>216</v>
      </c>
      <c r="E87" s="37" t="s">
        <v>417</v>
      </c>
      <c r="F87" s="37" t="s">
        <v>580</v>
      </c>
      <c r="G87" s="37" t="s">
        <v>581</v>
      </c>
      <c r="H87" s="37"/>
      <c r="I87" s="39">
        <v>1000</v>
      </c>
      <c r="J87" s="39">
        <v>0</v>
      </c>
      <c r="K87" s="39">
        <v>1000</v>
      </c>
    </row>
    <row r="88" spans="4:11" x14ac:dyDescent="0.25">
      <c r="D88" s="37" t="s">
        <v>216</v>
      </c>
      <c r="E88" s="37" t="s">
        <v>417</v>
      </c>
      <c r="F88" s="37" t="s">
        <v>582</v>
      </c>
      <c r="G88" s="37" t="s">
        <v>583</v>
      </c>
      <c r="H88" s="37"/>
      <c r="I88" s="39">
        <v>1000</v>
      </c>
      <c r="J88" s="39">
        <v>0</v>
      </c>
      <c r="K88" s="39">
        <v>1000</v>
      </c>
    </row>
    <row r="89" spans="4:11" x14ac:dyDescent="0.25">
      <c r="D89" s="37" t="s">
        <v>216</v>
      </c>
      <c r="E89" s="37" t="s">
        <v>417</v>
      </c>
      <c r="F89" s="37" t="s">
        <v>584</v>
      </c>
      <c r="G89" s="37" t="s">
        <v>585</v>
      </c>
      <c r="H89" s="37"/>
      <c r="I89" s="39">
        <v>3000</v>
      </c>
      <c r="J89" s="39">
        <v>0</v>
      </c>
      <c r="K89" s="39">
        <v>3000</v>
      </c>
    </row>
    <row r="90" spans="4:11" x14ac:dyDescent="0.25">
      <c r="D90" s="37" t="s">
        <v>216</v>
      </c>
      <c r="E90" s="37" t="s">
        <v>417</v>
      </c>
      <c r="F90" s="37" t="s">
        <v>586</v>
      </c>
      <c r="G90" s="37" t="s">
        <v>587</v>
      </c>
      <c r="H90" s="37"/>
      <c r="I90" s="39">
        <v>3000</v>
      </c>
      <c r="J90" s="39">
        <v>0</v>
      </c>
      <c r="K90" s="39">
        <v>3000</v>
      </c>
    </row>
    <row r="91" spans="4:11" x14ac:dyDescent="0.25">
      <c r="D91" s="37" t="s">
        <v>216</v>
      </c>
      <c r="E91" s="37" t="s">
        <v>417</v>
      </c>
      <c r="F91" s="37" t="s">
        <v>588</v>
      </c>
      <c r="G91" s="37" t="s">
        <v>589</v>
      </c>
      <c r="H91" s="37"/>
      <c r="I91" s="39">
        <v>3000</v>
      </c>
      <c r="J91" s="39">
        <v>0</v>
      </c>
      <c r="K91" s="39">
        <v>3000</v>
      </c>
    </row>
    <row r="92" spans="4:11" x14ac:dyDescent="0.25">
      <c r="D92" s="37" t="s">
        <v>216</v>
      </c>
      <c r="E92" s="37" t="s">
        <v>417</v>
      </c>
      <c r="F92" s="37" t="s">
        <v>590</v>
      </c>
      <c r="G92" s="37" t="s">
        <v>591</v>
      </c>
      <c r="H92" s="37"/>
      <c r="I92" s="39">
        <v>1000</v>
      </c>
      <c r="J92" s="39">
        <v>0</v>
      </c>
      <c r="K92" s="39">
        <v>1000</v>
      </c>
    </row>
    <row r="93" spans="4:11" x14ac:dyDescent="0.25">
      <c r="D93" s="37" t="s">
        <v>216</v>
      </c>
      <c r="E93" s="37" t="s">
        <v>417</v>
      </c>
      <c r="F93" s="37" t="s">
        <v>592</v>
      </c>
      <c r="G93" s="37" t="s">
        <v>593</v>
      </c>
      <c r="H93" s="37"/>
      <c r="I93" s="39">
        <v>3000</v>
      </c>
      <c r="J93" s="39">
        <v>0</v>
      </c>
      <c r="K93" s="39">
        <v>3000</v>
      </c>
    </row>
    <row r="94" spans="4:11" x14ac:dyDescent="0.25">
      <c r="D94" s="37" t="s">
        <v>216</v>
      </c>
      <c r="E94" s="37" t="s">
        <v>417</v>
      </c>
      <c r="F94" s="37" t="s">
        <v>594</v>
      </c>
      <c r="G94" s="37" t="s">
        <v>595</v>
      </c>
      <c r="H94" s="37"/>
      <c r="I94" s="39">
        <v>3000</v>
      </c>
      <c r="J94" s="39">
        <v>0</v>
      </c>
      <c r="K94" s="39">
        <v>3000</v>
      </c>
    </row>
    <row r="95" spans="4:11" x14ac:dyDescent="0.25">
      <c r="D95" s="37" t="s">
        <v>216</v>
      </c>
      <c r="E95" s="37" t="s">
        <v>417</v>
      </c>
      <c r="F95" s="37" t="s">
        <v>596</v>
      </c>
      <c r="G95" s="37" t="s">
        <v>597</v>
      </c>
      <c r="H95" s="37"/>
      <c r="I95" s="39">
        <v>3000</v>
      </c>
      <c r="J95" s="39">
        <v>0</v>
      </c>
      <c r="K95" s="39">
        <v>3000</v>
      </c>
    </row>
    <row r="96" spans="4:11" x14ac:dyDescent="0.25">
      <c r="D96" s="37" t="s">
        <v>216</v>
      </c>
      <c r="E96" s="37" t="s">
        <v>417</v>
      </c>
      <c r="F96" s="37" t="s">
        <v>598</v>
      </c>
      <c r="G96" s="37" t="s">
        <v>599</v>
      </c>
      <c r="H96" s="37"/>
      <c r="I96" s="39">
        <v>3000</v>
      </c>
      <c r="J96" s="39">
        <v>0</v>
      </c>
      <c r="K96" s="39">
        <v>3000</v>
      </c>
    </row>
    <row r="97" spans="4:11" x14ac:dyDescent="0.25">
      <c r="D97" s="37" t="s">
        <v>216</v>
      </c>
      <c r="E97" s="37" t="s">
        <v>417</v>
      </c>
      <c r="F97" s="37" t="s">
        <v>600</v>
      </c>
      <c r="G97" s="37" t="s">
        <v>601</v>
      </c>
      <c r="H97" s="37"/>
      <c r="I97" s="39">
        <v>3000</v>
      </c>
      <c r="J97" s="39">
        <v>0</v>
      </c>
      <c r="K97" s="39">
        <v>3000</v>
      </c>
    </row>
    <row r="98" spans="4:11" x14ac:dyDescent="0.25">
      <c r="D98" s="37" t="s">
        <v>216</v>
      </c>
      <c r="E98" s="37" t="s">
        <v>417</v>
      </c>
      <c r="F98" s="37" t="s">
        <v>602</v>
      </c>
      <c r="G98" s="37" t="s">
        <v>603</v>
      </c>
      <c r="H98" s="37"/>
      <c r="I98" s="39">
        <v>3000</v>
      </c>
      <c r="J98" s="39">
        <v>0</v>
      </c>
      <c r="K98" s="39">
        <v>3000</v>
      </c>
    </row>
    <row r="99" spans="4:11" x14ac:dyDescent="0.25">
      <c r="D99" s="37" t="s">
        <v>216</v>
      </c>
      <c r="E99" s="37" t="s">
        <v>417</v>
      </c>
      <c r="F99" s="37" t="s">
        <v>604</v>
      </c>
      <c r="G99" s="37" t="s">
        <v>605</v>
      </c>
      <c r="H99" s="37"/>
      <c r="I99" s="39">
        <v>3000</v>
      </c>
      <c r="J99" s="39">
        <v>0</v>
      </c>
      <c r="K99" s="39">
        <v>3000</v>
      </c>
    </row>
    <row r="100" spans="4:11" x14ac:dyDescent="0.25">
      <c r="D100" s="37" t="s">
        <v>216</v>
      </c>
      <c r="E100" s="37" t="s">
        <v>417</v>
      </c>
      <c r="F100" s="37" t="s">
        <v>606</v>
      </c>
      <c r="G100" s="37" t="s">
        <v>607</v>
      </c>
      <c r="H100" s="37"/>
      <c r="I100" s="39">
        <v>5000</v>
      </c>
      <c r="J100" s="39">
        <v>0</v>
      </c>
      <c r="K100" s="39">
        <v>5000</v>
      </c>
    </row>
    <row r="101" spans="4:11" x14ac:dyDescent="0.25">
      <c r="D101" s="37" t="s">
        <v>216</v>
      </c>
      <c r="E101" s="37" t="s">
        <v>417</v>
      </c>
      <c r="F101" s="37" t="s">
        <v>608</v>
      </c>
      <c r="G101" s="37" t="s">
        <v>609</v>
      </c>
      <c r="H101" s="37"/>
      <c r="I101" s="39">
        <v>5000</v>
      </c>
      <c r="J101" s="39">
        <v>0</v>
      </c>
      <c r="K101" s="39">
        <v>5000</v>
      </c>
    </row>
    <row r="102" spans="4:11" x14ac:dyDescent="0.25">
      <c r="D102" s="37" t="s">
        <v>216</v>
      </c>
      <c r="E102" s="37" t="s">
        <v>417</v>
      </c>
      <c r="F102" s="37" t="s">
        <v>610</v>
      </c>
      <c r="G102" s="37" t="s">
        <v>611</v>
      </c>
      <c r="H102" s="37"/>
      <c r="I102" s="39">
        <v>3000</v>
      </c>
      <c r="J102" s="39">
        <v>0</v>
      </c>
      <c r="K102" s="39">
        <v>3000</v>
      </c>
    </row>
    <row r="103" spans="4:11" x14ac:dyDescent="0.25">
      <c r="D103" s="37" t="s">
        <v>216</v>
      </c>
      <c r="E103" s="37" t="s">
        <v>417</v>
      </c>
      <c r="F103" s="37" t="s">
        <v>612</v>
      </c>
      <c r="G103" s="37" t="s">
        <v>613</v>
      </c>
      <c r="H103" s="37"/>
      <c r="I103" s="39">
        <v>3000</v>
      </c>
      <c r="J103" s="39">
        <v>0</v>
      </c>
      <c r="K103" s="39">
        <v>3000</v>
      </c>
    </row>
    <row r="104" spans="4:11" x14ac:dyDescent="0.25">
      <c r="D104" s="37" t="s">
        <v>216</v>
      </c>
      <c r="E104" s="37" t="s">
        <v>417</v>
      </c>
      <c r="F104" s="37" t="s">
        <v>614</v>
      </c>
      <c r="G104" s="37" t="s">
        <v>615</v>
      </c>
      <c r="H104" s="37"/>
      <c r="I104" s="39">
        <v>1000</v>
      </c>
      <c r="J104" s="39">
        <v>0</v>
      </c>
      <c r="K104" s="39">
        <v>1000</v>
      </c>
    </row>
    <row r="105" spans="4:11" x14ac:dyDescent="0.25">
      <c r="D105" s="37" t="s">
        <v>216</v>
      </c>
      <c r="E105" s="37" t="s">
        <v>417</v>
      </c>
      <c r="F105" s="37" t="s">
        <v>616</v>
      </c>
      <c r="G105" s="37" t="s">
        <v>617</v>
      </c>
      <c r="H105" s="37"/>
      <c r="I105" s="39">
        <v>4000</v>
      </c>
      <c r="J105" s="39">
        <v>0</v>
      </c>
      <c r="K105" s="39">
        <v>4000</v>
      </c>
    </row>
    <row r="106" spans="4:11" x14ac:dyDescent="0.25">
      <c r="D106" s="37" t="s">
        <v>216</v>
      </c>
      <c r="E106" s="37" t="s">
        <v>417</v>
      </c>
      <c r="F106" s="37" t="s">
        <v>618</v>
      </c>
      <c r="G106" s="37" t="s">
        <v>619</v>
      </c>
      <c r="H106" s="37"/>
      <c r="I106" s="39">
        <v>4000</v>
      </c>
      <c r="J106" s="39">
        <v>0</v>
      </c>
      <c r="K106" s="39">
        <v>4000</v>
      </c>
    </row>
    <row r="107" spans="4:11" x14ac:dyDescent="0.25">
      <c r="D107" s="37" t="s">
        <v>216</v>
      </c>
      <c r="E107" s="37" t="s">
        <v>417</v>
      </c>
      <c r="F107" s="37" t="s">
        <v>620</v>
      </c>
      <c r="G107" s="37" t="s">
        <v>621</v>
      </c>
      <c r="H107" s="37"/>
      <c r="I107" s="39">
        <v>5000</v>
      </c>
      <c r="J107" s="39">
        <v>0</v>
      </c>
      <c r="K107" s="39">
        <v>5000</v>
      </c>
    </row>
    <row r="108" spans="4:11" x14ac:dyDescent="0.25">
      <c r="D108" s="37" t="s">
        <v>216</v>
      </c>
      <c r="E108" s="37" t="s">
        <v>417</v>
      </c>
      <c r="F108" s="37" t="s">
        <v>622</v>
      </c>
      <c r="G108" s="37" t="s">
        <v>623</v>
      </c>
      <c r="H108" s="37"/>
      <c r="I108" s="39">
        <v>4000</v>
      </c>
      <c r="J108" s="39">
        <v>0</v>
      </c>
      <c r="K108" s="39">
        <v>4000</v>
      </c>
    </row>
    <row r="109" spans="4:11" x14ac:dyDescent="0.25">
      <c r="D109" s="37" t="s">
        <v>216</v>
      </c>
      <c r="E109" s="37" t="s">
        <v>417</v>
      </c>
      <c r="F109" s="37" t="s">
        <v>624</v>
      </c>
      <c r="G109" s="37" t="s">
        <v>625</v>
      </c>
      <c r="H109" s="37"/>
      <c r="I109" s="39">
        <v>2000</v>
      </c>
      <c r="J109" s="39">
        <v>0</v>
      </c>
      <c r="K109" s="39">
        <v>2000</v>
      </c>
    </row>
    <row r="110" spans="4:11" x14ac:dyDescent="0.25">
      <c r="D110" s="37" t="s">
        <v>216</v>
      </c>
      <c r="E110" s="37" t="s">
        <v>417</v>
      </c>
      <c r="F110" s="37" t="s">
        <v>626</v>
      </c>
      <c r="G110" s="37" t="s">
        <v>627</v>
      </c>
      <c r="H110" s="37"/>
      <c r="I110" s="39">
        <v>2000</v>
      </c>
      <c r="J110" s="39">
        <v>0</v>
      </c>
      <c r="K110" s="39">
        <v>2000</v>
      </c>
    </row>
    <row r="111" spans="4:11" x14ac:dyDescent="0.25">
      <c r="D111" s="37" t="s">
        <v>216</v>
      </c>
      <c r="E111" s="37" t="s">
        <v>417</v>
      </c>
      <c r="F111" s="37" t="s">
        <v>628</v>
      </c>
      <c r="G111" s="37" t="s">
        <v>629</v>
      </c>
      <c r="H111" s="37"/>
      <c r="I111" s="39">
        <v>3000</v>
      </c>
      <c r="J111" s="39">
        <v>0</v>
      </c>
      <c r="K111" s="39">
        <v>3000</v>
      </c>
    </row>
    <row r="112" spans="4:11" x14ac:dyDescent="0.25">
      <c r="D112" s="37" t="s">
        <v>216</v>
      </c>
      <c r="E112" s="37" t="s">
        <v>417</v>
      </c>
      <c r="F112" s="37" t="s">
        <v>630</v>
      </c>
      <c r="G112" s="37" t="s">
        <v>631</v>
      </c>
      <c r="H112" s="37"/>
      <c r="I112" s="39">
        <v>3000</v>
      </c>
      <c r="J112" s="39">
        <v>0</v>
      </c>
      <c r="K112" s="39">
        <v>3000</v>
      </c>
    </row>
    <row r="113" spans="4:11" x14ac:dyDescent="0.25">
      <c r="D113" s="37" t="s">
        <v>216</v>
      </c>
      <c r="E113" s="37" t="s">
        <v>417</v>
      </c>
      <c r="F113" s="37" t="s">
        <v>632</v>
      </c>
      <c r="G113" s="37" t="s">
        <v>593</v>
      </c>
      <c r="H113" s="37"/>
      <c r="I113" s="39">
        <v>3000</v>
      </c>
      <c r="J113" s="39">
        <v>0</v>
      </c>
      <c r="K113" s="39">
        <v>3000</v>
      </c>
    </row>
    <row r="114" spans="4:11" x14ac:dyDescent="0.25">
      <c r="D114" s="37" t="s">
        <v>216</v>
      </c>
      <c r="E114" s="37" t="s">
        <v>417</v>
      </c>
      <c r="F114" s="37" t="s">
        <v>633</v>
      </c>
      <c r="G114" s="37" t="s">
        <v>634</v>
      </c>
      <c r="H114" s="37"/>
      <c r="I114" s="39">
        <v>3000</v>
      </c>
      <c r="J114" s="39">
        <v>0</v>
      </c>
      <c r="K114" s="39">
        <v>3000</v>
      </c>
    </row>
    <row r="115" spans="4:11" x14ac:dyDescent="0.25">
      <c r="D115" s="37" t="s">
        <v>216</v>
      </c>
      <c r="E115" s="37" t="s">
        <v>417</v>
      </c>
      <c r="F115" s="37" t="s">
        <v>635</v>
      </c>
      <c r="G115" s="37" t="s">
        <v>636</v>
      </c>
      <c r="H115" s="37"/>
      <c r="I115" s="39">
        <v>3000</v>
      </c>
      <c r="J115" s="39">
        <v>0</v>
      </c>
      <c r="K115" s="39">
        <v>3000</v>
      </c>
    </row>
    <row r="116" spans="4:11" x14ac:dyDescent="0.25">
      <c r="D116" s="37" t="s">
        <v>216</v>
      </c>
      <c r="E116" s="37" t="s">
        <v>417</v>
      </c>
      <c r="F116" s="37" t="s">
        <v>637</v>
      </c>
      <c r="G116" s="37" t="s">
        <v>638</v>
      </c>
      <c r="H116" s="37"/>
      <c r="I116" s="39">
        <v>3000</v>
      </c>
      <c r="J116" s="39">
        <v>0</v>
      </c>
      <c r="K116" s="39">
        <v>3000</v>
      </c>
    </row>
    <row r="117" spans="4:11" x14ac:dyDescent="0.25">
      <c r="D117" s="37" t="s">
        <v>216</v>
      </c>
      <c r="E117" s="37" t="s">
        <v>417</v>
      </c>
      <c r="F117" s="37" t="s">
        <v>639</v>
      </c>
      <c r="G117" s="37" t="s">
        <v>640</v>
      </c>
      <c r="H117" s="37"/>
      <c r="I117" s="39">
        <v>3000</v>
      </c>
      <c r="J117" s="39">
        <v>0</v>
      </c>
      <c r="K117" s="39">
        <v>3000</v>
      </c>
    </row>
    <row r="118" spans="4:11" x14ac:dyDescent="0.25">
      <c r="D118" s="37" t="s">
        <v>216</v>
      </c>
      <c r="E118" s="37" t="s">
        <v>417</v>
      </c>
      <c r="F118" s="37" t="s">
        <v>641</v>
      </c>
      <c r="G118" s="37" t="s">
        <v>642</v>
      </c>
      <c r="H118" s="37"/>
      <c r="I118" s="39">
        <v>3000</v>
      </c>
      <c r="J118" s="39">
        <v>0</v>
      </c>
      <c r="K118" s="39">
        <v>3000</v>
      </c>
    </row>
    <row r="119" spans="4:11" x14ac:dyDescent="0.25">
      <c r="D119" s="37" t="s">
        <v>216</v>
      </c>
      <c r="E119" s="37" t="s">
        <v>417</v>
      </c>
      <c r="F119" s="37" t="s">
        <v>643</v>
      </c>
      <c r="G119" s="37" t="s">
        <v>644</v>
      </c>
      <c r="H119" s="37"/>
      <c r="I119" s="39">
        <v>3000</v>
      </c>
      <c r="J119" s="39">
        <v>0</v>
      </c>
      <c r="K119" s="39">
        <v>3000</v>
      </c>
    </row>
    <row r="120" spans="4:11" x14ac:dyDescent="0.25">
      <c r="D120" s="37" t="s">
        <v>216</v>
      </c>
      <c r="E120" s="37" t="s">
        <v>417</v>
      </c>
      <c r="F120" s="37" t="s">
        <v>645</v>
      </c>
      <c r="G120" s="37" t="s">
        <v>646</v>
      </c>
      <c r="H120" s="37"/>
      <c r="I120" s="39">
        <v>3000</v>
      </c>
      <c r="J120" s="39">
        <v>0</v>
      </c>
      <c r="K120" s="39">
        <v>3000</v>
      </c>
    </row>
    <row r="121" spans="4:11" x14ac:dyDescent="0.25">
      <c r="D121" s="37" t="s">
        <v>216</v>
      </c>
      <c r="E121" s="37" t="s">
        <v>417</v>
      </c>
      <c r="F121" s="37" t="s">
        <v>647</v>
      </c>
      <c r="G121" s="37" t="s">
        <v>648</v>
      </c>
      <c r="H121" s="37"/>
      <c r="I121" s="39">
        <v>3000</v>
      </c>
      <c r="J121" s="39">
        <v>0</v>
      </c>
      <c r="K121" s="39">
        <v>3000</v>
      </c>
    </row>
    <row r="122" spans="4:11" x14ac:dyDescent="0.25">
      <c r="D122" s="37" t="s">
        <v>216</v>
      </c>
      <c r="E122" s="37" t="s">
        <v>417</v>
      </c>
      <c r="F122" s="37" t="s">
        <v>649</v>
      </c>
      <c r="G122" s="37" t="s">
        <v>650</v>
      </c>
      <c r="H122" s="37"/>
      <c r="I122" s="39">
        <v>3000</v>
      </c>
      <c r="J122" s="39">
        <v>0</v>
      </c>
      <c r="K122" s="39">
        <v>3000</v>
      </c>
    </row>
    <row r="123" spans="4:11" x14ac:dyDescent="0.25">
      <c r="D123" s="37" t="s">
        <v>216</v>
      </c>
      <c r="E123" s="37" t="s">
        <v>417</v>
      </c>
      <c r="F123" s="37" t="s">
        <v>651</v>
      </c>
      <c r="G123" s="37" t="s">
        <v>652</v>
      </c>
      <c r="H123" s="37"/>
      <c r="I123" s="39">
        <v>3000</v>
      </c>
      <c r="J123" s="39">
        <v>0</v>
      </c>
      <c r="K123" s="39">
        <v>3000</v>
      </c>
    </row>
    <row r="124" spans="4:11" x14ac:dyDescent="0.25">
      <c r="D124" s="37" t="s">
        <v>216</v>
      </c>
      <c r="E124" s="37" t="s">
        <v>417</v>
      </c>
      <c r="F124" s="37" t="s">
        <v>653</v>
      </c>
      <c r="G124" s="37" t="s">
        <v>654</v>
      </c>
      <c r="H124" s="37"/>
      <c r="I124" s="39">
        <v>3000</v>
      </c>
      <c r="J124" s="39">
        <v>0</v>
      </c>
      <c r="K124" s="39">
        <v>3000</v>
      </c>
    </row>
    <row r="125" spans="4:11" x14ac:dyDescent="0.25">
      <c r="D125" s="37" t="s">
        <v>216</v>
      </c>
      <c r="E125" s="37" t="s">
        <v>417</v>
      </c>
      <c r="F125" s="37" t="s">
        <v>655</v>
      </c>
      <c r="G125" s="37" t="s">
        <v>656</v>
      </c>
      <c r="H125" s="37"/>
      <c r="I125" s="39">
        <v>3000</v>
      </c>
      <c r="J125" s="39">
        <v>0</v>
      </c>
      <c r="K125" s="39">
        <v>3000</v>
      </c>
    </row>
    <row r="126" spans="4:11" x14ac:dyDescent="0.25">
      <c r="D126" s="37" t="s">
        <v>216</v>
      </c>
      <c r="E126" s="37" t="s">
        <v>417</v>
      </c>
      <c r="F126" s="37" t="s">
        <v>657</v>
      </c>
      <c r="G126" s="37" t="s">
        <v>658</v>
      </c>
      <c r="H126" s="37"/>
      <c r="I126" s="39">
        <v>3000</v>
      </c>
      <c r="J126" s="39">
        <v>0</v>
      </c>
      <c r="K126" s="39">
        <v>3000</v>
      </c>
    </row>
    <row r="127" spans="4:11" x14ac:dyDescent="0.25">
      <c r="D127" s="37" t="s">
        <v>216</v>
      </c>
      <c r="E127" s="37" t="s">
        <v>417</v>
      </c>
      <c r="F127" s="37" t="s">
        <v>659</v>
      </c>
      <c r="G127" s="37" t="s">
        <v>660</v>
      </c>
      <c r="H127" s="37"/>
      <c r="I127" s="39">
        <v>3000</v>
      </c>
      <c r="J127" s="39">
        <v>0</v>
      </c>
      <c r="K127" s="39">
        <v>3000</v>
      </c>
    </row>
    <row r="128" spans="4:11" x14ac:dyDescent="0.25">
      <c r="D128" s="37" t="s">
        <v>216</v>
      </c>
      <c r="E128" s="37" t="s">
        <v>417</v>
      </c>
      <c r="F128" s="37" t="s">
        <v>661</v>
      </c>
      <c r="G128" s="37" t="s">
        <v>662</v>
      </c>
      <c r="H128" s="37"/>
      <c r="I128" s="39">
        <v>3000</v>
      </c>
      <c r="J128" s="39">
        <v>0</v>
      </c>
      <c r="K128" s="39">
        <v>3000</v>
      </c>
    </row>
    <row r="129" spans="4:11" x14ac:dyDescent="0.25">
      <c r="D129" s="37" t="s">
        <v>216</v>
      </c>
      <c r="E129" s="37" t="s">
        <v>417</v>
      </c>
      <c r="F129" s="37" t="s">
        <v>663</v>
      </c>
      <c r="G129" s="37" t="s">
        <v>664</v>
      </c>
      <c r="H129" s="37"/>
      <c r="I129" s="39">
        <v>3000</v>
      </c>
      <c r="J129" s="39">
        <v>0</v>
      </c>
      <c r="K129" s="39">
        <v>3000</v>
      </c>
    </row>
    <row r="130" spans="4:11" x14ac:dyDescent="0.25">
      <c r="D130" s="37" t="s">
        <v>216</v>
      </c>
      <c r="E130" s="37" t="s">
        <v>417</v>
      </c>
      <c r="F130" s="37" t="s">
        <v>665</v>
      </c>
      <c r="G130" s="37" t="s">
        <v>666</v>
      </c>
      <c r="H130" s="37"/>
      <c r="I130" s="39">
        <v>3000</v>
      </c>
      <c r="J130" s="39">
        <v>0</v>
      </c>
      <c r="K130" s="39">
        <v>3000</v>
      </c>
    </row>
    <row r="131" spans="4:11" x14ac:dyDescent="0.25">
      <c r="D131" s="37" t="s">
        <v>216</v>
      </c>
      <c r="E131" s="37" t="s">
        <v>417</v>
      </c>
      <c r="F131" s="37" t="s">
        <v>667</v>
      </c>
      <c r="G131" s="37" t="s">
        <v>668</v>
      </c>
      <c r="H131" s="37"/>
      <c r="I131" s="39">
        <v>3000</v>
      </c>
      <c r="J131" s="39">
        <v>0</v>
      </c>
      <c r="K131" s="39">
        <v>3000</v>
      </c>
    </row>
    <row r="132" spans="4:11" x14ac:dyDescent="0.25">
      <c r="D132" s="37" t="s">
        <v>216</v>
      </c>
      <c r="E132" s="37" t="s">
        <v>417</v>
      </c>
      <c r="F132" s="37" t="s">
        <v>669</v>
      </c>
      <c r="G132" s="37" t="s">
        <v>670</v>
      </c>
      <c r="H132" s="37"/>
      <c r="I132" s="39">
        <v>3000</v>
      </c>
      <c r="J132" s="39">
        <v>0</v>
      </c>
      <c r="K132" s="39">
        <v>3000</v>
      </c>
    </row>
    <row r="133" spans="4:11" x14ac:dyDescent="0.25">
      <c r="D133" s="37" t="s">
        <v>216</v>
      </c>
      <c r="E133" s="37" t="s">
        <v>417</v>
      </c>
      <c r="F133" s="37" t="s">
        <v>671</v>
      </c>
      <c r="G133" s="37" t="s">
        <v>672</v>
      </c>
      <c r="H133" s="37"/>
      <c r="I133" s="39">
        <v>19000</v>
      </c>
      <c r="J133" s="39">
        <v>0</v>
      </c>
      <c r="K133" s="39">
        <v>19000</v>
      </c>
    </row>
    <row r="134" spans="4:11" x14ac:dyDescent="0.25">
      <c r="D134" s="37" t="s">
        <v>216</v>
      </c>
      <c r="E134" s="37" t="s">
        <v>417</v>
      </c>
      <c r="F134" s="37" t="s">
        <v>673</v>
      </c>
      <c r="G134" s="37" t="s">
        <v>674</v>
      </c>
      <c r="H134" s="37"/>
      <c r="I134" s="39">
        <v>3000</v>
      </c>
      <c r="J134" s="39">
        <v>0</v>
      </c>
      <c r="K134" s="39">
        <v>3000</v>
      </c>
    </row>
    <row r="135" spans="4:11" x14ac:dyDescent="0.25">
      <c r="D135" s="37" t="s">
        <v>216</v>
      </c>
      <c r="E135" s="37" t="s">
        <v>417</v>
      </c>
      <c r="F135" s="37" t="s">
        <v>675</v>
      </c>
      <c r="G135" s="37" t="s">
        <v>676</v>
      </c>
      <c r="H135" s="37"/>
      <c r="I135" s="39">
        <v>3000</v>
      </c>
      <c r="J135" s="39">
        <v>0</v>
      </c>
      <c r="K135" s="39">
        <v>3000</v>
      </c>
    </row>
    <row r="136" spans="4:11" x14ac:dyDescent="0.25">
      <c r="D136" s="37" t="s">
        <v>216</v>
      </c>
      <c r="E136" s="37" t="s">
        <v>417</v>
      </c>
      <c r="F136" s="37" t="s">
        <v>677</v>
      </c>
      <c r="G136" s="37" t="s">
        <v>668</v>
      </c>
      <c r="H136" s="37"/>
      <c r="I136" s="39">
        <v>3000</v>
      </c>
      <c r="J136" s="39">
        <v>0</v>
      </c>
      <c r="K136" s="39">
        <v>3000</v>
      </c>
    </row>
    <row r="137" spans="4:11" x14ac:dyDescent="0.25">
      <c r="D137" s="37" t="s">
        <v>216</v>
      </c>
      <c r="E137" s="37" t="s">
        <v>417</v>
      </c>
      <c r="F137" s="37" t="s">
        <v>678</v>
      </c>
      <c r="G137" s="37" t="s">
        <v>679</v>
      </c>
      <c r="H137" s="37"/>
      <c r="I137" s="39">
        <v>3000</v>
      </c>
      <c r="J137" s="39">
        <v>0</v>
      </c>
      <c r="K137" s="39">
        <v>3000</v>
      </c>
    </row>
    <row r="138" spans="4:11" x14ac:dyDescent="0.25">
      <c r="D138" s="37" t="s">
        <v>216</v>
      </c>
      <c r="E138" s="37" t="s">
        <v>417</v>
      </c>
      <c r="F138" s="37" t="s">
        <v>680</v>
      </c>
      <c r="G138" s="37" t="s">
        <v>681</v>
      </c>
      <c r="H138" s="37"/>
      <c r="I138" s="39">
        <v>3000</v>
      </c>
      <c r="J138" s="39">
        <v>0</v>
      </c>
      <c r="K138" s="39">
        <v>3000</v>
      </c>
    </row>
    <row r="139" spans="4:11" x14ac:dyDescent="0.25">
      <c r="D139" s="37" t="s">
        <v>216</v>
      </c>
      <c r="E139" s="37" t="s">
        <v>417</v>
      </c>
      <c r="F139" s="37" t="s">
        <v>682</v>
      </c>
      <c r="G139" s="37" t="s">
        <v>672</v>
      </c>
      <c r="H139" s="37"/>
      <c r="I139" s="39">
        <v>3000</v>
      </c>
      <c r="J139" s="39">
        <v>0</v>
      </c>
      <c r="K139" s="39">
        <v>3000</v>
      </c>
    </row>
    <row r="140" spans="4:11" x14ac:dyDescent="0.25">
      <c r="D140" s="37" t="s">
        <v>216</v>
      </c>
      <c r="E140" s="37" t="s">
        <v>417</v>
      </c>
      <c r="F140" s="37" t="s">
        <v>683</v>
      </c>
      <c r="G140" s="37" t="s">
        <v>684</v>
      </c>
      <c r="H140" s="37"/>
      <c r="I140" s="39">
        <v>3000</v>
      </c>
      <c r="J140" s="39">
        <v>0</v>
      </c>
      <c r="K140" s="39">
        <v>3000</v>
      </c>
    </row>
    <row r="141" spans="4:11" x14ac:dyDescent="0.25">
      <c r="D141" s="37" t="s">
        <v>216</v>
      </c>
      <c r="E141" s="37" t="s">
        <v>417</v>
      </c>
      <c r="F141" s="37" t="s">
        <v>685</v>
      </c>
      <c r="G141" s="37" t="s">
        <v>686</v>
      </c>
      <c r="H141" s="37"/>
      <c r="I141" s="39">
        <v>3000</v>
      </c>
      <c r="J141" s="39">
        <v>0</v>
      </c>
      <c r="K141" s="39">
        <v>3000</v>
      </c>
    </row>
    <row r="142" spans="4:11" x14ac:dyDescent="0.25">
      <c r="D142" s="37" t="s">
        <v>216</v>
      </c>
      <c r="E142" s="37" t="s">
        <v>417</v>
      </c>
      <c r="F142" s="37" t="s">
        <v>687</v>
      </c>
      <c r="G142" s="37" t="s">
        <v>688</v>
      </c>
      <c r="H142" s="37"/>
      <c r="I142" s="39">
        <v>3000</v>
      </c>
      <c r="J142" s="39">
        <v>0</v>
      </c>
      <c r="K142" s="39">
        <v>3000</v>
      </c>
    </row>
    <row r="143" spans="4:11" x14ac:dyDescent="0.25">
      <c r="D143" s="37" t="s">
        <v>216</v>
      </c>
      <c r="E143" s="37" t="s">
        <v>417</v>
      </c>
      <c r="F143" s="37" t="s">
        <v>689</v>
      </c>
      <c r="G143" s="37" t="s">
        <v>690</v>
      </c>
      <c r="H143" s="37"/>
      <c r="I143" s="39">
        <v>3000</v>
      </c>
      <c r="J143" s="39">
        <v>0</v>
      </c>
      <c r="K143" s="39">
        <v>3000</v>
      </c>
    </row>
    <row r="144" spans="4:11" x14ac:dyDescent="0.25">
      <c r="D144" s="37" t="s">
        <v>216</v>
      </c>
      <c r="E144" s="37" t="s">
        <v>417</v>
      </c>
      <c r="F144" s="37" t="s">
        <v>691</v>
      </c>
      <c r="G144" s="37" t="s">
        <v>692</v>
      </c>
      <c r="H144" s="37"/>
      <c r="I144" s="39">
        <v>3000</v>
      </c>
      <c r="J144" s="39">
        <v>0</v>
      </c>
      <c r="K144" s="39">
        <v>3000</v>
      </c>
    </row>
    <row r="145" spans="4:11" x14ac:dyDescent="0.25">
      <c r="D145" s="37" t="s">
        <v>216</v>
      </c>
      <c r="E145" s="37" t="s">
        <v>417</v>
      </c>
      <c r="F145" s="37" t="s">
        <v>693</v>
      </c>
      <c r="G145" s="37" t="s">
        <v>694</v>
      </c>
      <c r="H145" s="37"/>
      <c r="I145" s="39">
        <v>6000</v>
      </c>
      <c r="J145" s="39">
        <v>0</v>
      </c>
      <c r="K145" s="39">
        <v>6000</v>
      </c>
    </row>
    <row r="146" spans="4:11" x14ac:dyDescent="0.25">
      <c r="D146" s="37" t="s">
        <v>216</v>
      </c>
      <c r="E146" s="37" t="s">
        <v>417</v>
      </c>
      <c r="F146" s="37" t="s">
        <v>695</v>
      </c>
      <c r="G146" s="37" t="s">
        <v>696</v>
      </c>
      <c r="H146" s="37"/>
      <c r="I146" s="39">
        <v>3000</v>
      </c>
      <c r="J146" s="39">
        <v>0</v>
      </c>
      <c r="K146" s="39">
        <v>3000</v>
      </c>
    </row>
    <row r="147" spans="4:11" x14ac:dyDescent="0.25">
      <c r="D147" s="37" t="s">
        <v>216</v>
      </c>
      <c r="E147" s="37" t="s">
        <v>417</v>
      </c>
      <c r="F147" s="37" t="s">
        <v>697</v>
      </c>
      <c r="G147" s="37" t="s">
        <v>698</v>
      </c>
      <c r="H147" s="37"/>
      <c r="I147" s="39">
        <v>3000</v>
      </c>
      <c r="J147" s="39">
        <v>0</v>
      </c>
      <c r="K147" s="39">
        <v>3000</v>
      </c>
    </row>
    <row r="148" spans="4:11" x14ac:dyDescent="0.25">
      <c r="D148" s="37" t="s">
        <v>216</v>
      </c>
      <c r="E148" s="37" t="s">
        <v>417</v>
      </c>
      <c r="F148" s="37" t="s">
        <v>699</v>
      </c>
      <c r="G148" s="37" t="s">
        <v>700</v>
      </c>
      <c r="H148" s="37"/>
      <c r="I148" s="39">
        <v>3000</v>
      </c>
      <c r="J148" s="39">
        <v>0</v>
      </c>
      <c r="K148" s="39">
        <v>3000</v>
      </c>
    </row>
    <row r="149" spans="4:11" x14ac:dyDescent="0.25">
      <c r="D149" s="37" t="s">
        <v>216</v>
      </c>
      <c r="E149" s="37" t="s">
        <v>417</v>
      </c>
      <c r="F149" s="37" t="s">
        <v>701</v>
      </c>
      <c r="G149" s="37" t="s">
        <v>702</v>
      </c>
      <c r="H149" s="37"/>
      <c r="I149" s="39">
        <v>3000</v>
      </c>
      <c r="J149" s="39">
        <v>0</v>
      </c>
      <c r="K149" s="39">
        <v>3000</v>
      </c>
    </row>
    <row r="150" spans="4:11" x14ac:dyDescent="0.25">
      <c r="D150" s="37" t="s">
        <v>216</v>
      </c>
      <c r="E150" s="37" t="s">
        <v>417</v>
      </c>
      <c r="F150" s="37" t="s">
        <v>703</v>
      </c>
      <c r="G150" s="37" t="s">
        <v>704</v>
      </c>
      <c r="H150" s="37"/>
      <c r="I150" s="39">
        <v>3000</v>
      </c>
      <c r="J150" s="39">
        <v>0</v>
      </c>
      <c r="K150" s="39">
        <v>3000</v>
      </c>
    </row>
    <row r="151" spans="4:11" x14ac:dyDescent="0.25">
      <c r="D151" s="37" t="s">
        <v>216</v>
      </c>
      <c r="E151" s="37" t="s">
        <v>417</v>
      </c>
      <c r="F151" s="37" t="s">
        <v>705</v>
      </c>
      <c r="G151" s="37" t="s">
        <v>706</v>
      </c>
      <c r="H151" s="37"/>
      <c r="I151" s="39">
        <v>3000</v>
      </c>
      <c r="J151" s="39">
        <v>0</v>
      </c>
      <c r="K151" s="39">
        <v>3000</v>
      </c>
    </row>
    <row r="152" spans="4:11" x14ac:dyDescent="0.25">
      <c r="D152" s="37" t="s">
        <v>216</v>
      </c>
      <c r="E152" s="37" t="s">
        <v>417</v>
      </c>
      <c r="F152" s="37" t="s">
        <v>707</v>
      </c>
      <c r="G152" s="37" t="s">
        <v>708</v>
      </c>
      <c r="H152" s="37"/>
      <c r="I152" s="39">
        <v>3000</v>
      </c>
      <c r="J152" s="39">
        <v>0</v>
      </c>
      <c r="K152" s="39">
        <v>3000</v>
      </c>
    </row>
    <row r="153" spans="4:11" x14ac:dyDescent="0.25">
      <c r="D153" s="37" t="s">
        <v>216</v>
      </c>
      <c r="E153" s="37" t="s">
        <v>417</v>
      </c>
      <c r="F153" s="37" t="s">
        <v>709</v>
      </c>
      <c r="G153" s="37" t="s">
        <v>710</v>
      </c>
      <c r="H153" s="37"/>
      <c r="I153" s="39">
        <v>3000</v>
      </c>
      <c r="J153" s="39">
        <v>0</v>
      </c>
      <c r="K153" s="39">
        <v>3000</v>
      </c>
    </row>
    <row r="154" spans="4:11" x14ac:dyDescent="0.25">
      <c r="D154" s="37" t="s">
        <v>216</v>
      </c>
      <c r="E154" s="37" t="s">
        <v>417</v>
      </c>
      <c r="F154" s="37" t="s">
        <v>711</v>
      </c>
      <c r="G154" s="37" t="s">
        <v>712</v>
      </c>
      <c r="H154" s="37"/>
      <c r="I154" s="39">
        <v>1000</v>
      </c>
      <c r="J154" s="39">
        <v>0</v>
      </c>
      <c r="K154" s="39">
        <v>1000</v>
      </c>
    </row>
    <row r="155" spans="4:11" x14ac:dyDescent="0.25">
      <c r="D155" s="37" t="s">
        <v>216</v>
      </c>
      <c r="E155" s="37" t="s">
        <v>417</v>
      </c>
      <c r="F155" s="37" t="s">
        <v>713</v>
      </c>
      <c r="G155" s="37" t="s">
        <v>714</v>
      </c>
      <c r="H155" s="37"/>
      <c r="I155" s="39">
        <v>1000</v>
      </c>
      <c r="J155" s="39">
        <v>0</v>
      </c>
      <c r="K155" s="39">
        <v>1000</v>
      </c>
    </row>
    <row r="156" spans="4:11" x14ac:dyDescent="0.25">
      <c r="D156" s="37" t="s">
        <v>216</v>
      </c>
      <c r="E156" s="37" t="s">
        <v>417</v>
      </c>
      <c r="F156" s="37" t="s">
        <v>715</v>
      </c>
      <c r="G156" s="37" t="s">
        <v>716</v>
      </c>
      <c r="H156" s="37"/>
      <c r="I156" s="39">
        <v>1000</v>
      </c>
      <c r="J156" s="39">
        <v>0</v>
      </c>
      <c r="K156" s="39">
        <v>1000</v>
      </c>
    </row>
    <row r="157" spans="4:11" x14ac:dyDescent="0.25">
      <c r="D157" s="37" t="s">
        <v>216</v>
      </c>
      <c r="E157" s="37" t="s">
        <v>417</v>
      </c>
      <c r="F157" s="37" t="s">
        <v>717</v>
      </c>
      <c r="G157" s="37" t="s">
        <v>718</v>
      </c>
      <c r="H157" s="37"/>
      <c r="I157" s="39">
        <v>1000</v>
      </c>
      <c r="J157" s="39">
        <v>0</v>
      </c>
      <c r="K157" s="39">
        <v>1000</v>
      </c>
    </row>
    <row r="158" spans="4:11" x14ac:dyDescent="0.25">
      <c r="D158" s="37" t="s">
        <v>216</v>
      </c>
      <c r="E158" s="37" t="s">
        <v>417</v>
      </c>
      <c r="F158" s="37" t="s">
        <v>719</v>
      </c>
      <c r="G158" s="37" t="s">
        <v>720</v>
      </c>
      <c r="H158" s="37"/>
      <c r="I158" s="39">
        <v>2000</v>
      </c>
      <c r="J158" s="39">
        <v>0</v>
      </c>
      <c r="K158" s="39">
        <v>2000</v>
      </c>
    </row>
    <row r="159" spans="4:11" x14ac:dyDescent="0.25">
      <c r="D159" s="37" t="s">
        <v>216</v>
      </c>
      <c r="E159" s="37" t="s">
        <v>417</v>
      </c>
      <c r="F159" s="37" t="s">
        <v>721</v>
      </c>
      <c r="G159" s="37" t="s">
        <v>722</v>
      </c>
      <c r="H159" s="37"/>
      <c r="I159" s="39">
        <v>1000</v>
      </c>
      <c r="J159" s="39">
        <v>0</v>
      </c>
      <c r="K159" s="39">
        <v>1000</v>
      </c>
    </row>
    <row r="160" spans="4:11" x14ac:dyDescent="0.25">
      <c r="D160" s="37" t="s">
        <v>216</v>
      </c>
      <c r="E160" s="37" t="s">
        <v>417</v>
      </c>
      <c r="F160" s="37" t="s">
        <v>723</v>
      </c>
      <c r="G160" s="37" t="s">
        <v>724</v>
      </c>
      <c r="H160" s="37"/>
      <c r="I160" s="39">
        <v>1000</v>
      </c>
      <c r="J160" s="39">
        <v>0</v>
      </c>
      <c r="K160" s="39">
        <v>1000</v>
      </c>
    </row>
    <row r="161" spans="4:11" x14ac:dyDescent="0.25">
      <c r="D161" s="37" t="s">
        <v>216</v>
      </c>
      <c r="E161" s="37" t="s">
        <v>417</v>
      </c>
      <c r="F161" s="37" t="s">
        <v>725</v>
      </c>
      <c r="G161" s="37" t="s">
        <v>726</v>
      </c>
      <c r="H161" s="37"/>
      <c r="I161" s="39">
        <v>1000</v>
      </c>
      <c r="J161" s="39">
        <v>0</v>
      </c>
      <c r="K161" s="39">
        <v>1000</v>
      </c>
    </row>
    <row r="162" spans="4:11" x14ac:dyDescent="0.25">
      <c r="D162" s="37" t="s">
        <v>216</v>
      </c>
      <c r="E162" s="37" t="s">
        <v>417</v>
      </c>
      <c r="F162" s="37" t="s">
        <v>727</v>
      </c>
      <c r="G162" s="37" t="s">
        <v>728</v>
      </c>
      <c r="H162" s="37"/>
      <c r="I162" s="39">
        <v>1000</v>
      </c>
      <c r="J162" s="39">
        <v>0</v>
      </c>
      <c r="K162" s="39">
        <v>1000</v>
      </c>
    </row>
    <row r="163" spans="4:11" x14ac:dyDescent="0.25">
      <c r="D163" s="37" t="s">
        <v>216</v>
      </c>
      <c r="E163" s="37" t="s">
        <v>417</v>
      </c>
      <c r="F163" s="37" t="s">
        <v>729</v>
      </c>
      <c r="G163" s="37" t="s">
        <v>730</v>
      </c>
      <c r="H163" s="37"/>
      <c r="I163" s="39">
        <v>1000</v>
      </c>
      <c r="J163" s="39">
        <v>0</v>
      </c>
      <c r="K163" s="39">
        <v>1000</v>
      </c>
    </row>
    <row r="164" spans="4:11" x14ac:dyDescent="0.25">
      <c r="D164" s="37" t="s">
        <v>216</v>
      </c>
      <c r="E164" s="37" t="s">
        <v>417</v>
      </c>
      <c r="F164" s="37" t="s">
        <v>731</v>
      </c>
      <c r="G164" s="37" t="s">
        <v>732</v>
      </c>
      <c r="H164" s="37"/>
      <c r="I164" s="39">
        <v>1000</v>
      </c>
      <c r="J164" s="39">
        <v>0</v>
      </c>
      <c r="K164" s="39">
        <v>1000</v>
      </c>
    </row>
    <row r="165" spans="4:11" x14ac:dyDescent="0.25">
      <c r="D165" s="37" t="s">
        <v>216</v>
      </c>
      <c r="E165" s="37" t="s">
        <v>417</v>
      </c>
      <c r="F165" s="37" t="s">
        <v>733</v>
      </c>
      <c r="G165" s="37" t="s">
        <v>734</v>
      </c>
      <c r="H165" s="37"/>
      <c r="I165" s="39">
        <v>1000</v>
      </c>
      <c r="J165" s="39">
        <v>0</v>
      </c>
      <c r="K165" s="39">
        <v>1000</v>
      </c>
    </row>
    <row r="166" spans="4:11" x14ac:dyDescent="0.25">
      <c r="D166" s="37" t="s">
        <v>216</v>
      </c>
      <c r="E166" s="37" t="s">
        <v>417</v>
      </c>
      <c r="F166" s="37" t="s">
        <v>735</v>
      </c>
      <c r="G166" s="37" t="s">
        <v>736</v>
      </c>
      <c r="H166" s="37"/>
      <c r="I166" s="39">
        <v>1000</v>
      </c>
      <c r="J166" s="39">
        <v>0</v>
      </c>
      <c r="K166" s="39">
        <v>1000</v>
      </c>
    </row>
    <row r="167" spans="4:11" x14ac:dyDescent="0.25">
      <c r="D167" s="37" t="s">
        <v>216</v>
      </c>
      <c r="E167" s="37" t="s">
        <v>417</v>
      </c>
      <c r="F167" s="37" t="s">
        <v>737</v>
      </c>
      <c r="G167" s="37" t="s">
        <v>738</v>
      </c>
      <c r="H167" s="37"/>
      <c r="I167" s="39">
        <v>1000</v>
      </c>
      <c r="J167" s="39">
        <v>0</v>
      </c>
      <c r="K167" s="39">
        <v>1000</v>
      </c>
    </row>
    <row r="168" spans="4:11" x14ac:dyDescent="0.25">
      <c r="D168" s="37" t="s">
        <v>216</v>
      </c>
      <c r="E168" s="37" t="s">
        <v>417</v>
      </c>
      <c r="F168" s="37" t="s">
        <v>739</v>
      </c>
      <c r="G168" s="37" t="s">
        <v>740</v>
      </c>
      <c r="H168" s="37"/>
      <c r="I168" s="39">
        <v>1000</v>
      </c>
      <c r="J168" s="39">
        <v>0</v>
      </c>
      <c r="K168" s="39">
        <v>1000</v>
      </c>
    </row>
    <row r="169" spans="4:11" x14ac:dyDescent="0.25">
      <c r="D169" s="37" t="s">
        <v>216</v>
      </c>
      <c r="E169" s="37" t="s">
        <v>417</v>
      </c>
      <c r="F169" s="37" t="s">
        <v>741</v>
      </c>
      <c r="G169" s="37" t="s">
        <v>742</v>
      </c>
      <c r="H169" s="37"/>
      <c r="I169" s="39">
        <v>1000</v>
      </c>
      <c r="J169" s="39">
        <v>0</v>
      </c>
      <c r="K169" s="39">
        <v>1000</v>
      </c>
    </row>
    <row r="170" spans="4:11" x14ac:dyDescent="0.25">
      <c r="D170" s="37" t="s">
        <v>216</v>
      </c>
      <c r="E170" s="37" t="s">
        <v>417</v>
      </c>
      <c r="F170" s="37" t="s">
        <v>743</v>
      </c>
      <c r="G170" s="37" t="s">
        <v>744</v>
      </c>
      <c r="H170" s="37"/>
      <c r="I170" s="39">
        <v>1000</v>
      </c>
      <c r="J170" s="39">
        <v>0</v>
      </c>
      <c r="K170" s="39">
        <v>1000</v>
      </c>
    </row>
    <row r="171" spans="4:11" x14ac:dyDescent="0.25">
      <c r="D171" s="37" t="s">
        <v>216</v>
      </c>
      <c r="E171" s="37" t="s">
        <v>417</v>
      </c>
      <c r="F171" s="37" t="s">
        <v>745</v>
      </c>
      <c r="G171" s="37" t="s">
        <v>746</v>
      </c>
      <c r="H171" s="37"/>
      <c r="I171" s="39">
        <v>1000</v>
      </c>
      <c r="J171" s="39">
        <v>0</v>
      </c>
      <c r="K171" s="39">
        <v>1000</v>
      </c>
    </row>
    <row r="172" spans="4:11" x14ac:dyDescent="0.25">
      <c r="D172" s="37" t="s">
        <v>216</v>
      </c>
      <c r="E172" s="37" t="s">
        <v>417</v>
      </c>
      <c r="F172" s="37" t="s">
        <v>747</v>
      </c>
      <c r="G172" s="37" t="s">
        <v>748</v>
      </c>
      <c r="H172" s="37"/>
      <c r="I172" s="39">
        <v>1000</v>
      </c>
      <c r="J172" s="39">
        <v>0</v>
      </c>
      <c r="K172" s="39">
        <v>1000</v>
      </c>
    </row>
    <row r="173" spans="4:11" x14ac:dyDescent="0.25">
      <c r="D173" s="37" t="s">
        <v>216</v>
      </c>
      <c r="E173" s="37" t="s">
        <v>417</v>
      </c>
      <c r="F173" s="37" t="s">
        <v>749</v>
      </c>
      <c r="G173" s="37" t="s">
        <v>750</v>
      </c>
      <c r="H173" s="37"/>
      <c r="I173" s="39">
        <v>1000</v>
      </c>
      <c r="J173" s="39">
        <v>0</v>
      </c>
      <c r="K173" s="39">
        <v>1000</v>
      </c>
    </row>
    <row r="174" spans="4:11" x14ac:dyDescent="0.25">
      <c r="D174" s="37" t="s">
        <v>216</v>
      </c>
      <c r="E174" s="37" t="s">
        <v>417</v>
      </c>
      <c r="F174" s="37" t="s">
        <v>751</v>
      </c>
      <c r="G174" s="37" t="s">
        <v>752</v>
      </c>
      <c r="H174" s="37"/>
      <c r="I174" s="39">
        <v>1000</v>
      </c>
      <c r="J174" s="39">
        <v>0</v>
      </c>
      <c r="K174" s="39">
        <v>1000</v>
      </c>
    </row>
    <row r="175" spans="4:11" x14ac:dyDescent="0.25">
      <c r="D175" s="37" t="s">
        <v>216</v>
      </c>
      <c r="E175" s="37" t="s">
        <v>417</v>
      </c>
      <c r="F175" s="37" t="s">
        <v>753</v>
      </c>
      <c r="G175" s="37" t="s">
        <v>754</v>
      </c>
      <c r="H175" s="37"/>
      <c r="I175" s="39">
        <v>1000</v>
      </c>
      <c r="J175" s="39">
        <v>0</v>
      </c>
      <c r="K175" s="39">
        <v>1000</v>
      </c>
    </row>
    <row r="176" spans="4:11" x14ac:dyDescent="0.25">
      <c r="D176" s="37" t="s">
        <v>216</v>
      </c>
      <c r="E176" s="37" t="s">
        <v>417</v>
      </c>
      <c r="F176" s="37" t="s">
        <v>755</v>
      </c>
      <c r="G176" s="37" t="s">
        <v>756</v>
      </c>
      <c r="H176" s="37"/>
      <c r="I176" s="39">
        <v>1000</v>
      </c>
      <c r="J176" s="39">
        <v>0</v>
      </c>
      <c r="K176" s="39">
        <v>1000</v>
      </c>
    </row>
    <row r="177" spans="4:11" x14ac:dyDescent="0.25">
      <c r="D177" s="37" t="s">
        <v>216</v>
      </c>
      <c r="E177" s="37" t="s">
        <v>417</v>
      </c>
      <c r="F177" s="37" t="s">
        <v>757</v>
      </c>
      <c r="G177" s="37" t="s">
        <v>758</v>
      </c>
      <c r="H177" s="37"/>
      <c r="I177" s="39">
        <v>1000</v>
      </c>
      <c r="J177" s="39">
        <v>0</v>
      </c>
      <c r="K177" s="39">
        <v>1000</v>
      </c>
    </row>
    <row r="178" spans="4:11" x14ac:dyDescent="0.25">
      <c r="D178" s="37" t="s">
        <v>216</v>
      </c>
      <c r="E178" s="37" t="s">
        <v>417</v>
      </c>
      <c r="F178" s="37" t="s">
        <v>759</v>
      </c>
      <c r="G178" s="37" t="s">
        <v>760</v>
      </c>
      <c r="H178" s="37"/>
      <c r="I178" s="39">
        <v>1000</v>
      </c>
      <c r="J178" s="39">
        <v>0</v>
      </c>
      <c r="K178" s="39">
        <v>1000</v>
      </c>
    </row>
    <row r="179" spans="4:11" x14ac:dyDescent="0.25">
      <c r="D179" s="37" t="s">
        <v>216</v>
      </c>
      <c r="E179" s="37" t="s">
        <v>417</v>
      </c>
      <c r="F179" s="37" t="s">
        <v>761</v>
      </c>
      <c r="G179" s="37" t="s">
        <v>762</v>
      </c>
      <c r="H179" s="37"/>
      <c r="I179" s="39">
        <v>1000</v>
      </c>
      <c r="J179" s="39">
        <v>0</v>
      </c>
      <c r="K179" s="39">
        <v>1000</v>
      </c>
    </row>
    <row r="180" spans="4:11" x14ac:dyDescent="0.25">
      <c r="D180" s="37" t="s">
        <v>216</v>
      </c>
      <c r="E180" s="37" t="s">
        <v>417</v>
      </c>
      <c r="F180" s="37" t="s">
        <v>763</v>
      </c>
      <c r="G180" s="37" t="s">
        <v>764</v>
      </c>
      <c r="H180" s="37"/>
      <c r="I180" s="39">
        <v>1000</v>
      </c>
      <c r="J180" s="39">
        <v>0</v>
      </c>
      <c r="K180" s="39">
        <v>1000</v>
      </c>
    </row>
    <row r="181" spans="4:11" x14ac:dyDescent="0.25">
      <c r="D181" s="37" t="s">
        <v>216</v>
      </c>
      <c r="E181" s="37" t="s">
        <v>417</v>
      </c>
      <c r="F181" s="37" t="s">
        <v>765</v>
      </c>
      <c r="G181" s="37" t="s">
        <v>766</v>
      </c>
      <c r="H181" s="37"/>
      <c r="I181" s="39">
        <v>1000</v>
      </c>
      <c r="J181" s="39">
        <v>0</v>
      </c>
      <c r="K181" s="39">
        <v>1000</v>
      </c>
    </row>
    <row r="182" spans="4:11" x14ac:dyDescent="0.25">
      <c r="D182" s="37" t="s">
        <v>216</v>
      </c>
      <c r="E182" s="37" t="s">
        <v>417</v>
      </c>
      <c r="F182" s="37" t="s">
        <v>767</v>
      </c>
      <c r="G182" s="37" t="s">
        <v>768</v>
      </c>
      <c r="H182" s="37"/>
      <c r="I182" s="39">
        <v>1000</v>
      </c>
      <c r="J182" s="39">
        <v>0</v>
      </c>
      <c r="K182" s="39">
        <v>1000</v>
      </c>
    </row>
    <row r="183" spans="4:11" x14ac:dyDescent="0.25">
      <c r="D183" s="37" t="s">
        <v>216</v>
      </c>
      <c r="E183" s="37" t="s">
        <v>417</v>
      </c>
      <c r="F183" s="37" t="s">
        <v>769</v>
      </c>
      <c r="G183" s="37" t="s">
        <v>770</v>
      </c>
      <c r="H183" s="37"/>
      <c r="I183" s="39">
        <v>1000</v>
      </c>
      <c r="J183" s="39">
        <v>0</v>
      </c>
      <c r="K183" s="39">
        <v>1000</v>
      </c>
    </row>
    <row r="184" spans="4:11" x14ac:dyDescent="0.25">
      <c r="D184" s="37" t="s">
        <v>216</v>
      </c>
      <c r="E184" s="37" t="s">
        <v>417</v>
      </c>
      <c r="F184" s="37" t="s">
        <v>771</v>
      </c>
      <c r="G184" s="37" t="s">
        <v>772</v>
      </c>
      <c r="H184" s="37"/>
      <c r="I184" s="39">
        <v>1000</v>
      </c>
      <c r="J184" s="39">
        <v>0</v>
      </c>
      <c r="K184" s="39">
        <v>1000</v>
      </c>
    </row>
    <row r="185" spans="4:11" x14ac:dyDescent="0.25">
      <c r="D185" s="37" t="s">
        <v>216</v>
      </c>
      <c r="E185" s="37" t="s">
        <v>417</v>
      </c>
      <c r="F185" s="37" t="s">
        <v>773</v>
      </c>
      <c r="G185" s="37" t="s">
        <v>774</v>
      </c>
      <c r="H185" s="37"/>
      <c r="I185" s="39">
        <v>1000</v>
      </c>
      <c r="J185" s="39">
        <v>0</v>
      </c>
      <c r="K185" s="39">
        <v>1000</v>
      </c>
    </row>
    <row r="186" spans="4:11" x14ac:dyDescent="0.25">
      <c r="D186" s="37" t="s">
        <v>216</v>
      </c>
      <c r="E186" s="37" t="s">
        <v>417</v>
      </c>
      <c r="F186" s="37" t="s">
        <v>775</v>
      </c>
      <c r="G186" s="37" t="s">
        <v>776</v>
      </c>
      <c r="H186" s="37"/>
      <c r="I186" s="39">
        <v>1000</v>
      </c>
      <c r="J186" s="39">
        <v>0</v>
      </c>
      <c r="K186" s="39">
        <v>1000</v>
      </c>
    </row>
    <row r="187" spans="4:11" x14ac:dyDescent="0.25">
      <c r="D187" s="37" t="s">
        <v>216</v>
      </c>
      <c r="E187" s="37" t="s">
        <v>417</v>
      </c>
      <c r="F187" s="37" t="s">
        <v>777</v>
      </c>
      <c r="G187" s="37" t="s">
        <v>778</v>
      </c>
      <c r="H187" s="37"/>
      <c r="I187" s="39">
        <v>1000</v>
      </c>
      <c r="J187" s="39">
        <v>0</v>
      </c>
      <c r="K187" s="39">
        <v>1000</v>
      </c>
    </row>
    <row r="188" spans="4:11" x14ac:dyDescent="0.25">
      <c r="D188" s="37" t="s">
        <v>216</v>
      </c>
      <c r="E188" s="37" t="s">
        <v>417</v>
      </c>
      <c r="F188" s="37" t="s">
        <v>779</v>
      </c>
      <c r="G188" s="37" t="s">
        <v>780</v>
      </c>
      <c r="H188" s="37"/>
      <c r="I188" s="39">
        <v>1000</v>
      </c>
      <c r="J188" s="39">
        <v>0</v>
      </c>
      <c r="K188" s="39">
        <v>1000</v>
      </c>
    </row>
    <row r="189" spans="4:11" x14ac:dyDescent="0.25">
      <c r="D189" s="37" t="s">
        <v>216</v>
      </c>
      <c r="E189" s="37" t="s">
        <v>417</v>
      </c>
      <c r="F189" s="37" t="s">
        <v>781</v>
      </c>
      <c r="G189" s="37" t="s">
        <v>782</v>
      </c>
      <c r="H189" s="37"/>
      <c r="I189" s="39">
        <v>1000</v>
      </c>
      <c r="J189" s="39">
        <v>0</v>
      </c>
      <c r="K189" s="39">
        <v>1000</v>
      </c>
    </row>
    <row r="190" spans="4:11" x14ac:dyDescent="0.25">
      <c r="D190" s="37" t="s">
        <v>216</v>
      </c>
      <c r="E190" s="37" t="s">
        <v>417</v>
      </c>
      <c r="F190" s="37" t="s">
        <v>783</v>
      </c>
      <c r="G190" s="37" t="s">
        <v>784</v>
      </c>
      <c r="H190" s="37"/>
      <c r="I190" s="39">
        <v>1000</v>
      </c>
      <c r="J190" s="39">
        <v>0</v>
      </c>
      <c r="K190" s="39">
        <v>1000</v>
      </c>
    </row>
    <row r="191" spans="4:11" x14ac:dyDescent="0.25">
      <c r="D191" s="37" t="s">
        <v>216</v>
      </c>
      <c r="E191" s="37" t="s">
        <v>417</v>
      </c>
      <c r="F191" s="37" t="s">
        <v>785</v>
      </c>
      <c r="G191" s="37" t="s">
        <v>786</v>
      </c>
      <c r="H191" s="37"/>
      <c r="I191" s="39">
        <v>1000</v>
      </c>
      <c r="J191" s="39">
        <v>0</v>
      </c>
      <c r="K191" s="39">
        <v>1000</v>
      </c>
    </row>
    <row r="192" spans="4:11" x14ac:dyDescent="0.25">
      <c r="D192" s="37" t="s">
        <v>216</v>
      </c>
      <c r="E192" s="37" t="s">
        <v>417</v>
      </c>
      <c r="F192" s="37" t="s">
        <v>787</v>
      </c>
      <c r="G192" s="37" t="s">
        <v>788</v>
      </c>
      <c r="H192" s="37"/>
      <c r="I192" s="39">
        <v>1000</v>
      </c>
      <c r="J192" s="39">
        <v>0</v>
      </c>
      <c r="K192" s="39">
        <v>1000</v>
      </c>
    </row>
    <row r="193" spans="4:11" x14ac:dyDescent="0.25">
      <c r="D193" s="37" t="s">
        <v>216</v>
      </c>
      <c r="E193" s="37" t="s">
        <v>417</v>
      </c>
      <c r="F193" s="37" t="s">
        <v>789</v>
      </c>
      <c r="G193" s="37" t="s">
        <v>320</v>
      </c>
      <c r="H193" s="37"/>
      <c r="I193" s="39">
        <v>1000</v>
      </c>
      <c r="J193" s="39">
        <v>0</v>
      </c>
      <c r="K193" s="39">
        <v>1000</v>
      </c>
    </row>
    <row r="194" spans="4:11" x14ac:dyDescent="0.25">
      <c r="D194" s="37" t="s">
        <v>216</v>
      </c>
      <c r="E194" s="37" t="s">
        <v>417</v>
      </c>
      <c r="F194" s="37" t="s">
        <v>790</v>
      </c>
      <c r="G194" s="37" t="s">
        <v>791</v>
      </c>
      <c r="H194" s="37"/>
      <c r="I194" s="39">
        <v>1000</v>
      </c>
      <c r="J194" s="39">
        <v>0</v>
      </c>
      <c r="K194" s="39">
        <v>1000</v>
      </c>
    </row>
    <row r="195" spans="4:11" x14ac:dyDescent="0.25">
      <c r="D195" s="37" t="s">
        <v>216</v>
      </c>
      <c r="E195" s="37" t="s">
        <v>417</v>
      </c>
      <c r="F195" s="37" t="s">
        <v>792</v>
      </c>
      <c r="G195" s="37" t="s">
        <v>793</v>
      </c>
      <c r="H195" s="37"/>
      <c r="I195" s="39">
        <v>1000</v>
      </c>
      <c r="J195" s="39">
        <v>0</v>
      </c>
      <c r="K195" s="39">
        <v>1000</v>
      </c>
    </row>
    <row r="196" spans="4:11" x14ac:dyDescent="0.25">
      <c r="D196" s="37" t="s">
        <v>216</v>
      </c>
      <c r="E196" s="37" t="s">
        <v>417</v>
      </c>
      <c r="F196" s="37" t="s">
        <v>794</v>
      </c>
      <c r="G196" s="37" t="s">
        <v>795</v>
      </c>
      <c r="H196" s="37"/>
      <c r="I196" s="39">
        <v>1000</v>
      </c>
      <c r="J196" s="39">
        <v>0</v>
      </c>
      <c r="K196" s="39">
        <v>1000</v>
      </c>
    </row>
    <row r="197" spans="4:11" x14ac:dyDescent="0.25">
      <c r="D197" s="37" t="s">
        <v>216</v>
      </c>
      <c r="E197" s="37" t="s">
        <v>417</v>
      </c>
      <c r="F197" s="37" t="s">
        <v>796</v>
      </c>
      <c r="G197" s="37" t="s">
        <v>797</v>
      </c>
      <c r="H197" s="37"/>
      <c r="I197" s="39">
        <v>1000</v>
      </c>
      <c r="J197" s="39">
        <v>0</v>
      </c>
      <c r="K197" s="39">
        <v>1000</v>
      </c>
    </row>
    <row r="198" spans="4:11" x14ac:dyDescent="0.25">
      <c r="D198" s="37" t="s">
        <v>216</v>
      </c>
      <c r="E198" s="37" t="s">
        <v>417</v>
      </c>
      <c r="F198" s="37" t="s">
        <v>798</v>
      </c>
      <c r="G198" s="37" t="s">
        <v>799</v>
      </c>
      <c r="H198" s="37"/>
      <c r="I198" s="39">
        <v>1000</v>
      </c>
      <c r="J198" s="39">
        <v>0</v>
      </c>
      <c r="K198" s="39">
        <v>1000</v>
      </c>
    </row>
    <row r="199" spans="4:11" x14ac:dyDescent="0.25">
      <c r="D199" s="37" t="s">
        <v>216</v>
      </c>
      <c r="E199" s="37" t="s">
        <v>417</v>
      </c>
      <c r="F199" s="37" t="s">
        <v>800</v>
      </c>
      <c r="G199" s="37" t="s">
        <v>801</v>
      </c>
      <c r="H199" s="37"/>
      <c r="I199" s="39">
        <v>1000</v>
      </c>
      <c r="J199" s="39">
        <v>0</v>
      </c>
      <c r="K199" s="39">
        <v>1000</v>
      </c>
    </row>
    <row r="200" spans="4:11" x14ac:dyDescent="0.25">
      <c r="D200" s="37" t="s">
        <v>216</v>
      </c>
      <c r="E200" s="37" t="s">
        <v>417</v>
      </c>
      <c r="F200" s="37" t="s">
        <v>802</v>
      </c>
      <c r="G200" s="37" t="s">
        <v>803</v>
      </c>
      <c r="H200" s="37"/>
      <c r="I200" s="39">
        <v>1000</v>
      </c>
      <c r="J200" s="39">
        <v>0</v>
      </c>
      <c r="K200" s="39">
        <v>1000</v>
      </c>
    </row>
    <row r="201" spans="4:11" x14ac:dyDescent="0.25">
      <c r="D201" s="37" t="s">
        <v>216</v>
      </c>
      <c r="E201" s="37" t="s">
        <v>417</v>
      </c>
      <c r="F201" s="37" t="s">
        <v>804</v>
      </c>
      <c r="G201" s="37" t="s">
        <v>805</v>
      </c>
      <c r="H201" s="37"/>
      <c r="I201" s="39">
        <v>1000</v>
      </c>
      <c r="J201" s="39">
        <v>0</v>
      </c>
      <c r="K201" s="39">
        <v>1000</v>
      </c>
    </row>
    <row r="202" spans="4:11" x14ac:dyDescent="0.25">
      <c r="D202" s="37" t="s">
        <v>216</v>
      </c>
      <c r="E202" s="37" t="s">
        <v>417</v>
      </c>
      <c r="F202" s="37" t="s">
        <v>806</v>
      </c>
      <c r="G202" s="37" t="s">
        <v>807</v>
      </c>
      <c r="H202" s="37"/>
      <c r="I202" s="39">
        <v>1000</v>
      </c>
      <c r="J202" s="39">
        <v>0</v>
      </c>
      <c r="K202" s="39">
        <v>1000</v>
      </c>
    </row>
    <row r="203" spans="4:11" x14ac:dyDescent="0.25">
      <c r="D203" s="37" t="s">
        <v>216</v>
      </c>
      <c r="E203" s="37" t="s">
        <v>417</v>
      </c>
      <c r="F203" s="37" t="s">
        <v>808</v>
      </c>
      <c r="G203" s="37" t="s">
        <v>809</v>
      </c>
      <c r="H203" s="37"/>
      <c r="I203" s="39">
        <v>1000</v>
      </c>
      <c r="J203" s="39">
        <v>0</v>
      </c>
      <c r="K203" s="39">
        <v>1000</v>
      </c>
    </row>
    <row r="204" spans="4:11" x14ac:dyDescent="0.25">
      <c r="D204" s="37" t="s">
        <v>216</v>
      </c>
      <c r="E204" s="37" t="s">
        <v>417</v>
      </c>
      <c r="F204" s="37" t="s">
        <v>810</v>
      </c>
      <c r="G204" s="37" t="s">
        <v>811</v>
      </c>
      <c r="H204" s="37"/>
      <c r="I204" s="39">
        <v>2000</v>
      </c>
      <c r="J204" s="39">
        <v>0</v>
      </c>
      <c r="K204" s="39">
        <v>2000</v>
      </c>
    </row>
    <row r="205" spans="4:11" x14ac:dyDescent="0.25">
      <c r="D205" s="37" t="s">
        <v>216</v>
      </c>
      <c r="E205" s="37" t="s">
        <v>417</v>
      </c>
      <c r="F205" s="37" t="s">
        <v>812</v>
      </c>
      <c r="G205" s="37" t="s">
        <v>813</v>
      </c>
      <c r="H205" s="37"/>
      <c r="I205" s="39">
        <v>2000</v>
      </c>
      <c r="J205" s="39">
        <v>0</v>
      </c>
      <c r="K205" s="39">
        <v>2000</v>
      </c>
    </row>
    <row r="206" spans="4:11" x14ac:dyDescent="0.25">
      <c r="D206" s="37" t="s">
        <v>216</v>
      </c>
      <c r="E206" s="37" t="s">
        <v>417</v>
      </c>
      <c r="F206" s="37" t="s">
        <v>814</v>
      </c>
      <c r="G206" s="37" t="s">
        <v>815</v>
      </c>
      <c r="H206" s="37"/>
      <c r="I206" s="39">
        <v>2000</v>
      </c>
      <c r="J206" s="39">
        <v>0</v>
      </c>
      <c r="K206" s="39">
        <v>2000</v>
      </c>
    </row>
    <row r="207" spans="4:11" x14ac:dyDescent="0.25">
      <c r="D207" s="37" t="s">
        <v>216</v>
      </c>
      <c r="E207" s="37" t="s">
        <v>417</v>
      </c>
      <c r="F207" s="37" t="s">
        <v>816</v>
      </c>
      <c r="G207" s="37" t="s">
        <v>817</v>
      </c>
      <c r="H207" s="37"/>
      <c r="I207" s="39">
        <v>1000</v>
      </c>
      <c r="J207" s="39">
        <v>0</v>
      </c>
      <c r="K207" s="39">
        <v>1000</v>
      </c>
    </row>
    <row r="208" spans="4:11" x14ac:dyDescent="0.25">
      <c r="D208" s="37" t="s">
        <v>216</v>
      </c>
      <c r="E208" s="37" t="s">
        <v>417</v>
      </c>
      <c r="F208" s="37" t="s">
        <v>818</v>
      </c>
      <c r="G208" s="37" t="s">
        <v>819</v>
      </c>
      <c r="H208" s="37"/>
      <c r="I208" s="39">
        <v>1000</v>
      </c>
      <c r="J208" s="39">
        <v>0</v>
      </c>
      <c r="K208" s="39">
        <v>1000</v>
      </c>
    </row>
    <row r="209" spans="4:11" x14ac:dyDescent="0.25">
      <c r="D209" s="37" t="s">
        <v>216</v>
      </c>
      <c r="E209" s="37" t="s">
        <v>417</v>
      </c>
      <c r="F209" s="37" t="s">
        <v>820</v>
      </c>
      <c r="G209" s="37" t="s">
        <v>821</v>
      </c>
      <c r="H209" s="37"/>
      <c r="I209" s="39">
        <v>1000</v>
      </c>
      <c r="J209" s="39">
        <v>0</v>
      </c>
      <c r="K209" s="39">
        <v>1000</v>
      </c>
    </row>
    <row r="210" spans="4:11" x14ac:dyDescent="0.25">
      <c r="D210" s="37" t="s">
        <v>216</v>
      </c>
      <c r="E210" s="37" t="s">
        <v>417</v>
      </c>
      <c r="F210" s="37" t="s">
        <v>822</v>
      </c>
      <c r="G210" s="37" t="s">
        <v>823</v>
      </c>
      <c r="H210" s="37"/>
      <c r="I210" s="39">
        <v>2000</v>
      </c>
      <c r="J210" s="39">
        <v>0</v>
      </c>
      <c r="K210" s="39">
        <v>2000</v>
      </c>
    </row>
    <row r="211" spans="4:11" x14ac:dyDescent="0.25">
      <c r="D211" s="37" t="s">
        <v>216</v>
      </c>
      <c r="E211" s="37" t="s">
        <v>417</v>
      </c>
      <c r="F211" s="37" t="s">
        <v>824</v>
      </c>
      <c r="G211" s="37" t="s">
        <v>825</v>
      </c>
      <c r="H211" s="37"/>
      <c r="I211" s="39">
        <v>4000</v>
      </c>
      <c r="J211" s="39">
        <v>0</v>
      </c>
      <c r="K211" s="39">
        <v>4000</v>
      </c>
    </row>
    <row r="212" spans="4:11" x14ac:dyDescent="0.25">
      <c r="D212" s="37" t="s">
        <v>216</v>
      </c>
      <c r="E212" s="37" t="s">
        <v>417</v>
      </c>
      <c r="F212" s="37" t="s">
        <v>826</v>
      </c>
      <c r="G212" s="37" t="s">
        <v>827</v>
      </c>
      <c r="H212" s="37"/>
      <c r="I212" s="39">
        <v>4000</v>
      </c>
      <c r="J212" s="39">
        <v>0</v>
      </c>
      <c r="K212" s="39">
        <v>4000</v>
      </c>
    </row>
    <row r="213" spans="4:11" x14ac:dyDescent="0.25">
      <c r="D213" s="37" t="s">
        <v>216</v>
      </c>
      <c r="E213" s="37" t="s">
        <v>417</v>
      </c>
      <c r="F213" s="37" t="s">
        <v>828</v>
      </c>
      <c r="G213" s="37" t="s">
        <v>829</v>
      </c>
      <c r="H213" s="37"/>
      <c r="I213" s="39">
        <v>2000</v>
      </c>
      <c r="J213" s="39">
        <v>0</v>
      </c>
      <c r="K213" s="39">
        <v>2000</v>
      </c>
    </row>
    <row r="214" spans="4:11" x14ac:dyDescent="0.25">
      <c r="D214" s="37" t="s">
        <v>216</v>
      </c>
      <c r="E214" s="37" t="s">
        <v>417</v>
      </c>
      <c r="F214" s="37" t="s">
        <v>830</v>
      </c>
      <c r="G214" s="37" t="s">
        <v>831</v>
      </c>
      <c r="H214" s="37"/>
      <c r="I214" s="39">
        <v>1000</v>
      </c>
      <c r="J214" s="39">
        <v>0</v>
      </c>
      <c r="K214" s="39">
        <v>1000</v>
      </c>
    </row>
    <row r="215" spans="4:11" x14ac:dyDescent="0.25">
      <c r="D215" s="37" t="s">
        <v>216</v>
      </c>
      <c r="E215" s="37" t="s">
        <v>417</v>
      </c>
      <c r="F215" s="37" t="s">
        <v>832</v>
      </c>
      <c r="G215" s="37" t="s">
        <v>833</v>
      </c>
      <c r="H215" s="37"/>
      <c r="I215" s="39">
        <v>1000</v>
      </c>
      <c r="J215" s="39">
        <v>0</v>
      </c>
      <c r="K215" s="39">
        <v>1000</v>
      </c>
    </row>
    <row r="216" spans="4:11" x14ac:dyDescent="0.25">
      <c r="D216" s="37" t="s">
        <v>216</v>
      </c>
      <c r="E216" s="37" t="s">
        <v>417</v>
      </c>
      <c r="F216" s="37" t="s">
        <v>834</v>
      </c>
      <c r="G216" s="37" t="s">
        <v>835</v>
      </c>
      <c r="H216" s="37"/>
      <c r="I216" s="39">
        <v>1000</v>
      </c>
      <c r="J216" s="39">
        <v>0</v>
      </c>
      <c r="K216" s="39">
        <v>1000</v>
      </c>
    </row>
    <row r="217" spans="4:11" x14ac:dyDescent="0.25">
      <c r="D217" s="37" t="s">
        <v>216</v>
      </c>
      <c r="E217" s="37" t="s">
        <v>417</v>
      </c>
      <c r="F217" s="37" t="s">
        <v>836</v>
      </c>
      <c r="G217" s="37" t="s">
        <v>837</v>
      </c>
      <c r="H217" s="37"/>
      <c r="I217" s="39">
        <v>1000</v>
      </c>
      <c r="J217" s="39">
        <v>0</v>
      </c>
      <c r="K217" s="39">
        <v>1000</v>
      </c>
    </row>
    <row r="218" spans="4:11" x14ac:dyDescent="0.25">
      <c r="D218" s="37" t="s">
        <v>216</v>
      </c>
      <c r="E218" s="37" t="s">
        <v>417</v>
      </c>
      <c r="F218" s="37" t="s">
        <v>838</v>
      </c>
      <c r="G218" s="37" t="s">
        <v>839</v>
      </c>
      <c r="H218" s="37"/>
      <c r="I218" s="39">
        <v>5000</v>
      </c>
      <c r="J218" s="39">
        <v>0</v>
      </c>
      <c r="K218" s="39">
        <v>5000</v>
      </c>
    </row>
    <row r="219" spans="4:11" x14ac:dyDescent="0.25">
      <c r="D219" s="37" t="s">
        <v>216</v>
      </c>
      <c r="E219" s="37" t="s">
        <v>417</v>
      </c>
      <c r="F219" s="37" t="s">
        <v>840</v>
      </c>
      <c r="G219" s="37" t="s">
        <v>841</v>
      </c>
      <c r="H219" s="37"/>
      <c r="I219" s="39">
        <v>5000</v>
      </c>
      <c r="J219" s="39">
        <v>0</v>
      </c>
      <c r="K219" s="39">
        <v>5000</v>
      </c>
    </row>
    <row r="220" spans="4:11" x14ac:dyDescent="0.25">
      <c r="D220" s="37" t="s">
        <v>216</v>
      </c>
      <c r="E220" s="37" t="s">
        <v>417</v>
      </c>
      <c r="F220" s="37" t="s">
        <v>842</v>
      </c>
      <c r="G220" s="37" t="s">
        <v>843</v>
      </c>
      <c r="H220" s="37"/>
      <c r="I220" s="39">
        <v>3000</v>
      </c>
      <c r="J220" s="39">
        <v>0</v>
      </c>
      <c r="K220" s="39">
        <v>3000</v>
      </c>
    </row>
    <row r="221" spans="4:11" x14ac:dyDescent="0.25">
      <c r="D221" s="37" t="s">
        <v>216</v>
      </c>
      <c r="E221" s="37" t="s">
        <v>417</v>
      </c>
      <c r="F221" s="37" t="s">
        <v>844</v>
      </c>
      <c r="G221" s="37" t="s">
        <v>845</v>
      </c>
      <c r="H221" s="37"/>
      <c r="I221" s="39">
        <v>3000</v>
      </c>
      <c r="J221" s="39">
        <v>0</v>
      </c>
      <c r="K221" s="39">
        <v>3000</v>
      </c>
    </row>
    <row r="222" spans="4:11" x14ac:dyDescent="0.25">
      <c r="D222" s="37" t="s">
        <v>216</v>
      </c>
      <c r="E222" s="37" t="s">
        <v>417</v>
      </c>
      <c r="F222" s="37" t="s">
        <v>846</v>
      </c>
      <c r="G222" s="37" t="s">
        <v>847</v>
      </c>
      <c r="H222" s="37"/>
      <c r="I222" s="39">
        <v>1000</v>
      </c>
      <c r="J222" s="39">
        <v>0</v>
      </c>
      <c r="K222" s="39">
        <v>1000</v>
      </c>
    </row>
    <row r="223" spans="4:11" x14ac:dyDescent="0.25">
      <c r="D223" s="37" t="s">
        <v>216</v>
      </c>
      <c r="E223" s="37" t="s">
        <v>417</v>
      </c>
      <c r="F223" s="37" t="s">
        <v>848</v>
      </c>
      <c r="G223" s="37" t="s">
        <v>849</v>
      </c>
      <c r="H223" s="37"/>
      <c r="I223" s="39">
        <v>1000</v>
      </c>
      <c r="J223" s="39">
        <v>0</v>
      </c>
      <c r="K223" s="39">
        <v>1000</v>
      </c>
    </row>
    <row r="224" spans="4:11" x14ac:dyDescent="0.25">
      <c r="D224" s="37" t="s">
        <v>216</v>
      </c>
      <c r="E224" s="37" t="s">
        <v>417</v>
      </c>
      <c r="F224" s="37" t="s">
        <v>850</v>
      </c>
      <c r="G224" s="37" t="s">
        <v>851</v>
      </c>
      <c r="H224" s="37"/>
      <c r="I224" s="39">
        <v>1000</v>
      </c>
      <c r="J224" s="39">
        <v>0</v>
      </c>
      <c r="K224" s="39">
        <v>1000</v>
      </c>
    </row>
    <row r="225" spans="4:11" x14ac:dyDescent="0.25">
      <c r="D225" s="37" t="s">
        <v>216</v>
      </c>
      <c r="E225" s="37" t="s">
        <v>417</v>
      </c>
      <c r="F225" s="37" t="s">
        <v>852</v>
      </c>
      <c r="G225" s="37" t="s">
        <v>853</v>
      </c>
      <c r="H225" s="37"/>
      <c r="I225" s="39">
        <v>1000</v>
      </c>
      <c r="J225" s="39">
        <v>0</v>
      </c>
      <c r="K225" s="39">
        <v>1000</v>
      </c>
    </row>
    <row r="226" spans="4:11" x14ac:dyDescent="0.25">
      <c r="D226" s="37" t="s">
        <v>216</v>
      </c>
      <c r="E226" s="37" t="s">
        <v>417</v>
      </c>
      <c r="F226" s="37" t="s">
        <v>854</v>
      </c>
      <c r="G226" s="37" t="s">
        <v>855</v>
      </c>
      <c r="H226" s="37"/>
      <c r="I226" s="39">
        <v>1000</v>
      </c>
      <c r="J226" s="39">
        <v>0</v>
      </c>
      <c r="K226" s="39">
        <v>1000</v>
      </c>
    </row>
    <row r="227" spans="4:11" x14ac:dyDescent="0.25">
      <c r="D227" s="37" t="s">
        <v>216</v>
      </c>
      <c r="E227" s="37" t="s">
        <v>417</v>
      </c>
      <c r="F227" s="37" t="s">
        <v>856</v>
      </c>
      <c r="G227" s="37" t="s">
        <v>857</v>
      </c>
      <c r="H227" s="37"/>
      <c r="I227" s="39">
        <v>0</v>
      </c>
      <c r="J227" s="39">
        <v>51000</v>
      </c>
      <c r="K227" s="39">
        <v>-51000</v>
      </c>
    </row>
    <row r="228" spans="4:11" x14ac:dyDescent="0.25">
      <c r="D228" s="37" t="s">
        <v>216</v>
      </c>
      <c r="E228" s="37" t="s">
        <v>417</v>
      </c>
      <c r="F228" s="37" t="s">
        <v>858</v>
      </c>
      <c r="G228" s="37" t="s">
        <v>859</v>
      </c>
      <c r="H228" s="37"/>
      <c r="I228" s="39">
        <v>0</v>
      </c>
      <c r="J228" s="39">
        <v>3000</v>
      </c>
      <c r="K228" s="39">
        <v>-3000</v>
      </c>
    </row>
    <row r="229" spans="4:11" x14ac:dyDescent="0.25">
      <c r="D229" s="37" t="s">
        <v>216</v>
      </c>
      <c r="E229" s="37" t="s">
        <v>417</v>
      </c>
      <c r="F229" s="37" t="s">
        <v>860</v>
      </c>
      <c r="G229" s="37" t="s">
        <v>861</v>
      </c>
      <c r="H229" s="37"/>
      <c r="I229" s="39">
        <v>0</v>
      </c>
      <c r="J229" s="39">
        <v>3000</v>
      </c>
      <c r="K229" s="39">
        <v>-3000</v>
      </c>
    </row>
    <row r="230" spans="4:11" x14ac:dyDescent="0.25">
      <c r="D230" s="37" t="s">
        <v>216</v>
      </c>
      <c r="E230" s="37" t="s">
        <v>417</v>
      </c>
      <c r="F230" s="37" t="s">
        <v>862</v>
      </c>
      <c r="G230" s="37" t="s">
        <v>863</v>
      </c>
      <c r="H230" s="37"/>
      <c r="I230" s="39">
        <v>0</v>
      </c>
      <c r="J230" s="39">
        <v>215877.56</v>
      </c>
      <c r="K230" s="39">
        <v>-215877.56</v>
      </c>
    </row>
    <row r="231" spans="4:11" x14ac:dyDescent="0.25">
      <c r="D231" s="37" t="s">
        <v>216</v>
      </c>
      <c r="E231" s="37" t="s">
        <v>417</v>
      </c>
      <c r="F231" s="37" t="s">
        <v>864</v>
      </c>
      <c r="G231" s="37" t="s">
        <v>865</v>
      </c>
      <c r="H231" s="37"/>
      <c r="I231" s="39">
        <v>0</v>
      </c>
      <c r="J231" s="39">
        <v>3000</v>
      </c>
      <c r="K231" s="39">
        <v>-3000</v>
      </c>
    </row>
    <row r="232" spans="4:11" x14ac:dyDescent="0.25">
      <c r="D232" s="37" t="s">
        <v>216</v>
      </c>
      <c r="E232" s="37" t="s">
        <v>417</v>
      </c>
      <c r="F232" s="37" t="s">
        <v>866</v>
      </c>
      <c r="G232" s="37" t="s">
        <v>867</v>
      </c>
      <c r="H232" s="37"/>
      <c r="I232" s="39">
        <v>0</v>
      </c>
      <c r="J232" s="39">
        <v>3000</v>
      </c>
      <c r="K232" s="39">
        <v>-3000</v>
      </c>
    </row>
    <row r="233" spans="4:11" x14ac:dyDescent="0.25">
      <c r="D233" s="37" t="s">
        <v>216</v>
      </c>
      <c r="E233" s="37" t="s">
        <v>417</v>
      </c>
      <c r="F233" s="37" t="s">
        <v>868</v>
      </c>
      <c r="G233" s="37" t="s">
        <v>869</v>
      </c>
      <c r="H233" s="37"/>
      <c r="I233" s="39">
        <v>0</v>
      </c>
      <c r="J233" s="39">
        <v>3000</v>
      </c>
      <c r="K233" s="39">
        <v>-3000</v>
      </c>
    </row>
    <row r="234" spans="4:11" x14ac:dyDescent="0.25">
      <c r="D234" s="37" t="s">
        <v>216</v>
      </c>
      <c r="E234" s="37" t="s">
        <v>417</v>
      </c>
      <c r="F234" s="37" t="s">
        <v>870</v>
      </c>
      <c r="G234" s="37" t="s">
        <v>871</v>
      </c>
      <c r="H234" s="37"/>
      <c r="I234" s="39">
        <v>0</v>
      </c>
      <c r="J234" s="39">
        <v>3000</v>
      </c>
      <c r="K234" s="39">
        <v>-3000</v>
      </c>
    </row>
    <row r="235" spans="4:11" x14ac:dyDescent="0.25">
      <c r="D235" s="37" t="s">
        <v>216</v>
      </c>
      <c r="E235" s="37" t="s">
        <v>417</v>
      </c>
      <c r="F235" s="37" t="s">
        <v>872</v>
      </c>
      <c r="G235" s="37" t="s">
        <v>873</v>
      </c>
      <c r="H235" s="37"/>
      <c r="I235" s="39">
        <v>0</v>
      </c>
      <c r="J235" s="39">
        <v>3000</v>
      </c>
      <c r="K235" s="39">
        <v>-3000</v>
      </c>
    </row>
    <row r="236" spans="4:11" x14ac:dyDescent="0.25">
      <c r="D236" s="37" t="s">
        <v>216</v>
      </c>
      <c r="E236" s="37" t="s">
        <v>417</v>
      </c>
      <c r="F236" s="37" t="s">
        <v>874</v>
      </c>
      <c r="G236" s="37" t="s">
        <v>875</v>
      </c>
      <c r="H236" s="37"/>
      <c r="I236" s="39">
        <v>0</v>
      </c>
      <c r="J236" s="39">
        <v>3000</v>
      </c>
      <c r="K236" s="39">
        <v>-3000</v>
      </c>
    </row>
    <row r="237" spans="4:11" x14ac:dyDescent="0.25">
      <c r="D237" s="37" t="s">
        <v>216</v>
      </c>
      <c r="E237" s="37" t="s">
        <v>417</v>
      </c>
      <c r="F237" s="37" t="s">
        <v>876</v>
      </c>
      <c r="G237" s="37" t="s">
        <v>877</v>
      </c>
      <c r="H237" s="37"/>
      <c r="I237" s="39">
        <v>0</v>
      </c>
      <c r="J237" s="39">
        <v>3000</v>
      </c>
      <c r="K237" s="39">
        <v>-3000</v>
      </c>
    </row>
    <row r="238" spans="4:11" x14ac:dyDescent="0.25">
      <c r="D238" s="37" t="s">
        <v>216</v>
      </c>
      <c r="E238" s="37" t="s">
        <v>417</v>
      </c>
      <c r="F238" s="37" t="s">
        <v>878</v>
      </c>
      <c r="G238" s="37" t="s">
        <v>879</v>
      </c>
      <c r="H238" s="37"/>
      <c r="I238" s="39">
        <v>0</v>
      </c>
      <c r="J238" s="39">
        <v>3000</v>
      </c>
      <c r="K238" s="39">
        <v>-3000</v>
      </c>
    </row>
    <row r="239" spans="4:11" x14ac:dyDescent="0.25">
      <c r="D239" s="37" t="s">
        <v>216</v>
      </c>
      <c r="E239" s="37" t="s">
        <v>417</v>
      </c>
      <c r="F239" s="37" t="s">
        <v>880</v>
      </c>
      <c r="G239" s="37" t="s">
        <v>881</v>
      </c>
      <c r="H239" s="37"/>
      <c r="I239" s="39">
        <v>0</v>
      </c>
      <c r="J239" s="39">
        <v>3000</v>
      </c>
      <c r="K239" s="39">
        <v>-3000</v>
      </c>
    </row>
    <row r="240" spans="4:11" x14ac:dyDescent="0.25">
      <c r="D240" s="37" t="s">
        <v>216</v>
      </c>
      <c r="E240" s="37" t="s">
        <v>417</v>
      </c>
      <c r="F240" s="37" t="s">
        <v>882</v>
      </c>
      <c r="G240" s="37" t="s">
        <v>883</v>
      </c>
      <c r="H240" s="37"/>
      <c r="I240" s="39">
        <v>0</v>
      </c>
      <c r="J240" s="39">
        <v>3000</v>
      </c>
      <c r="K240" s="39">
        <v>-3000</v>
      </c>
    </row>
    <row r="241" spans="4:11" x14ac:dyDescent="0.25">
      <c r="D241" s="37" t="s">
        <v>216</v>
      </c>
      <c r="E241" s="37" t="s">
        <v>417</v>
      </c>
      <c r="F241" s="37" t="s">
        <v>884</v>
      </c>
      <c r="G241" s="37" t="s">
        <v>885</v>
      </c>
      <c r="H241" s="37"/>
      <c r="I241" s="39">
        <v>0</v>
      </c>
      <c r="J241" s="39">
        <v>1000</v>
      </c>
      <c r="K241" s="39">
        <v>-1000</v>
      </c>
    </row>
    <row r="242" spans="4:11" x14ac:dyDescent="0.25">
      <c r="D242" s="37" t="s">
        <v>216</v>
      </c>
      <c r="E242" s="37" t="s">
        <v>417</v>
      </c>
      <c r="F242" s="37" t="s">
        <v>886</v>
      </c>
      <c r="G242" s="37" t="s">
        <v>887</v>
      </c>
      <c r="H242" s="37"/>
      <c r="I242" s="39">
        <v>0</v>
      </c>
      <c r="J242" s="39">
        <v>1000</v>
      </c>
      <c r="K242" s="39">
        <v>-1000</v>
      </c>
    </row>
    <row r="243" spans="4:11" x14ac:dyDescent="0.25">
      <c r="D243" s="37" t="s">
        <v>216</v>
      </c>
      <c r="E243" s="37" t="s">
        <v>417</v>
      </c>
      <c r="F243" s="37" t="s">
        <v>888</v>
      </c>
      <c r="G243" s="37" t="s">
        <v>889</v>
      </c>
      <c r="H243" s="37"/>
      <c r="I243" s="39">
        <v>0</v>
      </c>
      <c r="J243" s="39">
        <v>50000</v>
      </c>
      <c r="K243" s="39">
        <v>-50000</v>
      </c>
    </row>
    <row r="244" spans="4:11" x14ac:dyDescent="0.25">
      <c r="D244" s="37" t="s">
        <v>216</v>
      </c>
      <c r="E244" s="37" t="s">
        <v>417</v>
      </c>
      <c r="F244" s="37" t="s">
        <v>890</v>
      </c>
      <c r="G244" s="37" t="s">
        <v>891</v>
      </c>
      <c r="H244" s="37"/>
      <c r="I244" s="39">
        <v>0</v>
      </c>
      <c r="J244" s="39">
        <v>1000</v>
      </c>
      <c r="K244" s="39">
        <v>-1000</v>
      </c>
    </row>
    <row r="245" spans="4:11" x14ac:dyDescent="0.25">
      <c r="D245" s="37" t="s">
        <v>216</v>
      </c>
      <c r="E245" s="37" t="s">
        <v>417</v>
      </c>
      <c r="F245" s="37" t="s">
        <v>892</v>
      </c>
      <c r="G245" s="37" t="s">
        <v>893</v>
      </c>
      <c r="H245" s="37"/>
      <c r="I245" s="39">
        <v>0</v>
      </c>
      <c r="J245" s="39">
        <v>3000</v>
      </c>
      <c r="K245" s="39">
        <v>-3000</v>
      </c>
    </row>
    <row r="246" spans="4:11" x14ac:dyDescent="0.25">
      <c r="D246" s="37" t="s">
        <v>216</v>
      </c>
      <c r="E246" s="37" t="s">
        <v>417</v>
      </c>
      <c r="F246" s="37" t="s">
        <v>894</v>
      </c>
      <c r="G246" s="37" t="s">
        <v>895</v>
      </c>
      <c r="H246" s="37"/>
      <c r="I246" s="39">
        <v>0</v>
      </c>
      <c r="J246" s="39">
        <v>3000</v>
      </c>
      <c r="K246" s="39">
        <v>-3000</v>
      </c>
    </row>
    <row r="247" spans="4:11" x14ac:dyDescent="0.25">
      <c r="D247" s="37" t="s">
        <v>216</v>
      </c>
      <c r="E247" s="37" t="s">
        <v>417</v>
      </c>
      <c r="F247" s="37" t="s">
        <v>896</v>
      </c>
      <c r="G247" s="37" t="s">
        <v>897</v>
      </c>
      <c r="H247" s="37"/>
      <c r="I247" s="39">
        <v>0</v>
      </c>
      <c r="J247" s="39">
        <v>3000</v>
      </c>
      <c r="K247" s="39">
        <v>-3000</v>
      </c>
    </row>
    <row r="248" spans="4:11" x14ac:dyDescent="0.25">
      <c r="D248" s="37" t="s">
        <v>216</v>
      </c>
      <c r="E248" s="37" t="s">
        <v>417</v>
      </c>
      <c r="F248" s="37" t="s">
        <v>898</v>
      </c>
      <c r="G248" s="37" t="s">
        <v>899</v>
      </c>
      <c r="H248" s="37"/>
      <c r="I248" s="39">
        <v>0</v>
      </c>
      <c r="J248" s="39">
        <v>3000</v>
      </c>
      <c r="K248" s="39">
        <v>-3000</v>
      </c>
    </row>
    <row r="249" spans="4:11" x14ac:dyDescent="0.25">
      <c r="D249" s="37" t="s">
        <v>216</v>
      </c>
      <c r="E249" s="37" t="s">
        <v>417</v>
      </c>
      <c r="F249" s="37" t="s">
        <v>900</v>
      </c>
      <c r="G249" s="37" t="s">
        <v>901</v>
      </c>
      <c r="H249" s="37"/>
      <c r="I249" s="39">
        <v>0</v>
      </c>
      <c r="J249" s="39">
        <v>3000</v>
      </c>
      <c r="K249" s="39">
        <v>-3000</v>
      </c>
    </row>
    <row r="250" spans="4:11" x14ac:dyDescent="0.25">
      <c r="D250" s="37" t="s">
        <v>216</v>
      </c>
      <c r="E250" s="37" t="s">
        <v>417</v>
      </c>
      <c r="F250" s="37" t="s">
        <v>902</v>
      </c>
      <c r="G250" s="37" t="s">
        <v>903</v>
      </c>
      <c r="H250" s="37"/>
      <c r="I250" s="39">
        <v>0</v>
      </c>
      <c r="J250" s="39">
        <v>3000</v>
      </c>
      <c r="K250" s="39">
        <v>-3000</v>
      </c>
    </row>
    <row r="251" spans="4:11" x14ac:dyDescent="0.25">
      <c r="D251" s="37" t="s">
        <v>216</v>
      </c>
      <c r="E251" s="37" t="s">
        <v>417</v>
      </c>
      <c r="F251" s="37" t="s">
        <v>904</v>
      </c>
      <c r="G251" s="37" t="s">
        <v>905</v>
      </c>
      <c r="H251" s="37"/>
      <c r="I251" s="39">
        <v>0</v>
      </c>
      <c r="J251" s="39">
        <v>3000</v>
      </c>
      <c r="K251" s="39">
        <v>-3000</v>
      </c>
    </row>
    <row r="252" spans="4:11" x14ac:dyDescent="0.25">
      <c r="D252" s="37" t="s">
        <v>216</v>
      </c>
      <c r="E252" s="37" t="s">
        <v>417</v>
      </c>
      <c r="F252" s="37" t="s">
        <v>906</v>
      </c>
      <c r="G252" s="37" t="s">
        <v>907</v>
      </c>
      <c r="H252" s="37"/>
      <c r="I252" s="39">
        <v>0</v>
      </c>
      <c r="J252" s="39">
        <v>3000</v>
      </c>
      <c r="K252" s="39">
        <v>-3000</v>
      </c>
    </row>
    <row r="253" spans="4:11" x14ac:dyDescent="0.25">
      <c r="D253" s="37" t="s">
        <v>216</v>
      </c>
      <c r="E253" s="37" t="s">
        <v>417</v>
      </c>
      <c r="F253" s="37" t="s">
        <v>908</v>
      </c>
      <c r="G253" s="37" t="s">
        <v>909</v>
      </c>
      <c r="H253" s="37"/>
      <c r="I253" s="39">
        <v>0</v>
      </c>
      <c r="J253" s="39">
        <v>3000</v>
      </c>
      <c r="K253" s="39">
        <v>-3000</v>
      </c>
    </row>
    <row r="254" spans="4:11" x14ac:dyDescent="0.25">
      <c r="D254" s="37" t="s">
        <v>216</v>
      </c>
      <c r="E254" s="37" t="s">
        <v>417</v>
      </c>
      <c r="F254" s="37" t="s">
        <v>910</v>
      </c>
      <c r="G254" s="37" t="s">
        <v>911</v>
      </c>
      <c r="H254" s="37"/>
      <c r="I254" s="39">
        <v>0</v>
      </c>
      <c r="J254" s="39">
        <v>3000</v>
      </c>
      <c r="K254" s="39">
        <v>-3000</v>
      </c>
    </row>
    <row r="255" spans="4:11" x14ac:dyDescent="0.25">
      <c r="D255" s="37" t="s">
        <v>216</v>
      </c>
      <c r="E255" s="37" t="s">
        <v>417</v>
      </c>
      <c r="F255" s="37" t="s">
        <v>912</v>
      </c>
      <c r="G255" s="37" t="s">
        <v>913</v>
      </c>
      <c r="H255" s="37"/>
      <c r="I255" s="39">
        <v>0</v>
      </c>
      <c r="J255" s="39">
        <v>3000</v>
      </c>
      <c r="K255" s="39">
        <v>-3000</v>
      </c>
    </row>
    <row r="256" spans="4:11" x14ac:dyDescent="0.25">
      <c r="D256" s="37" t="s">
        <v>216</v>
      </c>
      <c r="E256" s="37" t="s">
        <v>417</v>
      </c>
      <c r="F256" s="37" t="s">
        <v>914</v>
      </c>
      <c r="G256" s="37" t="s">
        <v>256</v>
      </c>
      <c r="H256" s="37"/>
      <c r="I256" s="39">
        <v>0</v>
      </c>
      <c r="J256" s="39">
        <v>47000</v>
      </c>
      <c r="K256" s="39">
        <v>-47000</v>
      </c>
    </row>
    <row r="257" spans="4:11" x14ac:dyDescent="0.25">
      <c r="D257" s="37" t="s">
        <v>216</v>
      </c>
      <c r="E257" s="37" t="s">
        <v>417</v>
      </c>
      <c r="F257" s="37" t="s">
        <v>915</v>
      </c>
      <c r="G257" s="37" t="s">
        <v>916</v>
      </c>
      <c r="H257" s="37"/>
      <c r="I257" s="39">
        <v>0</v>
      </c>
      <c r="J257" s="39">
        <v>3000</v>
      </c>
      <c r="K257" s="39">
        <v>-3000</v>
      </c>
    </row>
    <row r="258" spans="4:11" x14ac:dyDescent="0.25">
      <c r="D258" s="37" t="s">
        <v>216</v>
      </c>
      <c r="E258" s="37" t="s">
        <v>417</v>
      </c>
      <c r="F258" s="37" t="s">
        <v>917</v>
      </c>
      <c r="G258" s="37" t="s">
        <v>918</v>
      </c>
      <c r="H258" s="37"/>
      <c r="I258" s="39">
        <v>0</v>
      </c>
      <c r="J258" s="39">
        <v>3000</v>
      </c>
      <c r="K258" s="39">
        <v>-3000</v>
      </c>
    </row>
    <row r="259" spans="4:11" x14ac:dyDescent="0.25">
      <c r="D259" s="37" t="s">
        <v>216</v>
      </c>
      <c r="E259" s="37" t="s">
        <v>417</v>
      </c>
      <c r="F259" s="37" t="s">
        <v>919</v>
      </c>
      <c r="G259" s="37" t="s">
        <v>920</v>
      </c>
      <c r="H259" s="37"/>
      <c r="I259" s="39">
        <v>0</v>
      </c>
      <c r="J259" s="39">
        <v>3000</v>
      </c>
      <c r="K259" s="39">
        <v>-3000</v>
      </c>
    </row>
    <row r="260" spans="4:11" x14ac:dyDescent="0.25">
      <c r="D260" s="37" t="s">
        <v>216</v>
      </c>
      <c r="E260" s="37" t="s">
        <v>417</v>
      </c>
      <c r="F260" s="37" t="s">
        <v>921</v>
      </c>
      <c r="G260" s="37" t="s">
        <v>922</v>
      </c>
      <c r="H260" s="37"/>
      <c r="I260" s="39">
        <v>0</v>
      </c>
      <c r="J260" s="39">
        <v>3000</v>
      </c>
      <c r="K260" s="39">
        <v>-3000</v>
      </c>
    </row>
    <row r="261" spans="4:11" x14ac:dyDescent="0.25">
      <c r="D261" s="37" t="s">
        <v>216</v>
      </c>
      <c r="E261" s="37" t="s">
        <v>417</v>
      </c>
      <c r="F261" s="37" t="s">
        <v>923</v>
      </c>
      <c r="G261" s="37" t="s">
        <v>924</v>
      </c>
      <c r="H261" s="37"/>
      <c r="I261" s="39">
        <v>0</v>
      </c>
      <c r="J261" s="39">
        <v>3000</v>
      </c>
      <c r="K261" s="39">
        <v>-3000</v>
      </c>
    </row>
    <row r="262" spans="4:11" x14ac:dyDescent="0.25">
      <c r="D262" s="37" t="s">
        <v>216</v>
      </c>
      <c r="E262" s="37" t="s">
        <v>417</v>
      </c>
      <c r="F262" s="37" t="s">
        <v>925</v>
      </c>
      <c r="G262" s="37" t="s">
        <v>926</v>
      </c>
      <c r="H262" s="37"/>
      <c r="I262" s="39">
        <v>0</v>
      </c>
      <c r="J262" s="39">
        <v>3000</v>
      </c>
      <c r="K262" s="39">
        <v>-3000</v>
      </c>
    </row>
    <row r="263" spans="4:11" x14ac:dyDescent="0.25">
      <c r="D263" s="37" t="s">
        <v>216</v>
      </c>
      <c r="E263" s="37" t="s">
        <v>417</v>
      </c>
      <c r="F263" s="37" t="s">
        <v>927</v>
      </c>
      <c r="G263" s="37" t="s">
        <v>928</v>
      </c>
      <c r="H263" s="37"/>
      <c r="I263" s="39">
        <v>0</v>
      </c>
      <c r="J263" s="39">
        <v>3000</v>
      </c>
      <c r="K263" s="39">
        <v>-3000</v>
      </c>
    </row>
    <row r="264" spans="4:11" x14ac:dyDescent="0.25">
      <c r="D264" s="37" t="s">
        <v>216</v>
      </c>
      <c r="E264" s="37" t="s">
        <v>417</v>
      </c>
      <c r="F264" s="37" t="s">
        <v>929</v>
      </c>
      <c r="G264" s="37" t="s">
        <v>930</v>
      </c>
      <c r="H264" s="37"/>
      <c r="I264" s="39">
        <v>0</v>
      </c>
      <c r="J264" s="39">
        <v>3000</v>
      </c>
      <c r="K264" s="39">
        <v>-3000</v>
      </c>
    </row>
    <row r="265" spans="4:11" x14ac:dyDescent="0.25">
      <c r="D265" s="37" t="s">
        <v>216</v>
      </c>
      <c r="E265" s="37" t="s">
        <v>417</v>
      </c>
      <c r="F265" s="37" t="s">
        <v>931</v>
      </c>
      <c r="G265" s="37" t="s">
        <v>256</v>
      </c>
      <c r="H265" s="37"/>
      <c r="I265" s="39">
        <v>0</v>
      </c>
      <c r="J265" s="39">
        <v>3000</v>
      </c>
      <c r="K265" s="39">
        <v>-3000</v>
      </c>
    </row>
    <row r="266" spans="4:11" x14ac:dyDescent="0.25">
      <c r="D266" s="37" t="s">
        <v>216</v>
      </c>
      <c r="E266" s="37" t="s">
        <v>417</v>
      </c>
      <c r="F266" s="37" t="s">
        <v>932</v>
      </c>
      <c r="G266" s="37" t="s">
        <v>933</v>
      </c>
      <c r="H266" s="37"/>
      <c r="I266" s="39">
        <v>0</v>
      </c>
      <c r="J266" s="39">
        <v>3000</v>
      </c>
      <c r="K266" s="39">
        <v>-3000</v>
      </c>
    </row>
    <row r="267" spans="4:11" x14ac:dyDescent="0.25">
      <c r="D267" s="37" t="s">
        <v>216</v>
      </c>
      <c r="E267" s="37" t="s">
        <v>417</v>
      </c>
      <c r="F267" s="37" t="s">
        <v>934</v>
      </c>
      <c r="G267" s="37" t="s">
        <v>935</v>
      </c>
      <c r="H267" s="37"/>
      <c r="I267" s="39">
        <v>0</v>
      </c>
      <c r="J267" s="39">
        <v>6000</v>
      </c>
      <c r="K267" s="39">
        <v>-6000</v>
      </c>
    </row>
    <row r="268" spans="4:11" x14ac:dyDescent="0.25">
      <c r="D268" s="37" t="s">
        <v>216</v>
      </c>
      <c r="E268" s="37" t="s">
        <v>417</v>
      </c>
      <c r="F268" s="37" t="s">
        <v>936</v>
      </c>
      <c r="G268" s="37" t="s">
        <v>937</v>
      </c>
      <c r="H268" s="37"/>
      <c r="I268" s="39">
        <v>0</v>
      </c>
      <c r="J268" s="39">
        <v>6000</v>
      </c>
      <c r="K268" s="39">
        <v>-6000</v>
      </c>
    </row>
    <row r="269" spans="4:11" x14ac:dyDescent="0.25">
      <c r="D269" s="37" t="s">
        <v>216</v>
      </c>
      <c r="E269" s="37" t="s">
        <v>417</v>
      </c>
      <c r="F269" s="37" t="s">
        <v>938</v>
      </c>
      <c r="G269" s="37" t="s">
        <v>939</v>
      </c>
      <c r="H269" s="37"/>
      <c r="I269" s="39">
        <v>0</v>
      </c>
      <c r="J269" s="39">
        <v>3000</v>
      </c>
      <c r="K269" s="39">
        <v>-3000</v>
      </c>
    </row>
    <row r="270" spans="4:11" x14ac:dyDescent="0.25">
      <c r="D270" s="37" t="s">
        <v>216</v>
      </c>
      <c r="E270" s="37" t="s">
        <v>417</v>
      </c>
      <c r="F270" s="37" t="s">
        <v>940</v>
      </c>
      <c r="G270" s="37" t="s">
        <v>941</v>
      </c>
      <c r="H270" s="37"/>
      <c r="I270" s="39">
        <v>0</v>
      </c>
      <c r="J270" s="39">
        <v>3000</v>
      </c>
      <c r="K270" s="39">
        <v>-3000</v>
      </c>
    </row>
    <row r="271" spans="4:11" x14ac:dyDescent="0.25">
      <c r="D271" s="37" t="s">
        <v>216</v>
      </c>
      <c r="E271" s="37" t="s">
        <v>417</v>
      </c>
      <c r="F271" s="37" t="s">
        <v>942</v>
      </c>
      <c r="G271" s="37" t="s">
        <v>943</v>
      </c>
      <c r="H271" s="37"/>
      <c r="I271" s="39">
        <v>0</v>
      </c>
      <c r="J271" s="39">
        <v>6000</v>
      </c>
      <c r="K271" s="39">
        <v>-6000</v>
      </c>
    </row>
    <row r="272" spans="4:11" x14ac:dyDescent="0.25">
      <c r="D272" s="37" t="s">
        <v>216</v>
      </c>
      <c r="E272" s="37" t="s">
        <v>417</v>
      </c>
      <c r="F272" s="37" t="s">
        <v>944</v>
      </c>
      <c r="G272" s="37" t="s">
        <v>945</v>
      </c>
      <c r="H272" s="37"/>
      <c r="I272" s="39">
        <v>0</v>
      </c>
      <c r="J272" s="39">
        <v>3000</v>
      </c>
      <c r="K272" s="39">
        <v>-3000</v>
      </c>
    </row>
    <row r="273" spans="4:11" x14ac:dyDescent="0.25">
      <c r="D273" s="37" t="s">
        <v>216</v>
      </c>
      <c r="E273" s="37" t="s">
        <v>417</v>
      </c>
      <c r="F273" s="37" t="s">
        <v>946</v>
      </c>
      <c r="G273" s="37" t="s">
        <v>947</v>
      </c>
      <c r="H273" s="37"/>
      <c r="I273" s="39">
        <v>0</v>
      </c>
      <c r="J273" s="39">
        <v>3000</v>
      </c>
      <c r="K273" s="39">
        <v>-3000</v>
      </c>
    </row>
    <row r="274" spans="4:11" x14ac:dyDescent="0.25">
      <c r="D274" s="37" t="s">
        <v>216</v>
      </c>
      <c r="E274" s="37" t="s">
        <v>417</v>
      </c>
      <c r="F274" s="37" t="s">
        <v>948</v>
      </c>
      <c r="G274" s="37" t="s">
        <v>949</v>
      </c>
      <c r="H274" s="37"/>
      <c r="I274" s="39">
        <v>0</v>
      </c>
      <c r="J274" s="39">
        <v>3000</v>
      </c>
      <c r="K274" s="39">
        <v>-3000</v>
      </c>
    </row>
    <row r="275" spans="4:11" x14ac:dyDescent="0.25">
      <c r="D275" s="37" t="s">
        <v>216</v>
      </c>
      <c r="E275" s="37" t="s">
        <v>417</v>
      </c>
      <c r="F275" s="37" t="s">
        <v>950</v>
      </c>
      <c r="G275" s="37" t="s">
        <v>951</v>
      </c>
      <c r="H275" s="37"/>
      <c r="I275" s="39">
        <v>0</v>
      </c>
      <c r="J275" s="39">
        <v>6000</v>
      </c>
      <c r="K275" s="39">
        <v>-6000</v>
      </c>
    </row>
    <row r="276" spans="4:11" x14ac:dyDescent="0.25">
      <c r="D276" s="37" t="s">
        <v>216</v>
      </c>
      <c r="E276" s="37" t="s">
        <v>417</v>
      </c>
      <c r="F276" s="37" t="s">
        <v>952</v>
      </c>
      <c r="G276" s="37" t="s">
        <v>953</v>
      </c>
      <c r="H276" s="37"/>
      <c r="I276" s="39">
        <v>0</v>
      </c>
      <c r="J276" s="39">
        <v>3000</v>
      </c>
      <c r="K276" s="39">
        <v>-3000</v>
      </c>
    </row>
    <row r="277" spans="4:11" x14ac:dyDescent="0.25">
      <c r="D277" s="37" t="s">
        <v>216</v>
      </c>
      <c r="E277" s="37" t="s">
        <v>417</v>
      </c>
      <c r="F277" s="37" t="s">
        <v>954</v>
      </c>
      <c r="G277" s="37" t="s">
        <v>955</v>
      </c>
      <c r="H277" s="37"/>
      <c r="I277" s="39">
        <v>0</v>
      </c>
      <c r="J277" s="39">
        <v>6000</v>
      </c>
      <c r="K277" s="39">
        <v>-6000</v>
      </c>
    </row>
    <row r="278" spans="4:11" x14ac:dyDescent="0.25">
      <c r="D278" s="37" t="s">
        <v>216</v>
      </c>
      <c r="E278" s="37" t="s">
        <v>417</v>
      </c>
      <c r="F278" s="37" t="s">
        <v>956</v>
      </c>
      <c r="G278" s="37" t="s">
        <v>957</v>
      </c>
      <c r="H278" s="37"/>
      <c r="I278" s="39">
        <v>0</v>
      </c>
      <c r="J278" s="39">
        <v>6000</v>
      </c>
      <c r="K278" s="39">
        <v>-6000</v>
      </c>
    </row>
    <row r="279" spans="4:11" x14ac:dyDescent="0.25">
      <c r="D279" s="37" t="s">
        <v>216</v>
      </c>
      <c r="E279" s="37" t="s">
        <v>417</v>
      </c>
      <c r="F279" s="37" t="s">
        <v>958</v>
      </c>
      <c r="G279" s="37" t="s">
        <v>959</v>
      </c>
      <c r="H279" s="37"/>
      <c r="I279" s="39">
        <v>0</v>
      </c>
      <c r="J279" s="39">
        <v>6000</v>
      </c>
      <c r="K279" s="39">
        <v>-6000</v>
      </c>
    </row>
    <row r="280" spans="4:11" x14ac:dyDescent="0.25">
      <c r="D280" s="37" t="s">
        <v>216</v>
      </c>
      <c r="E280" s="37" t="s">
        <v>417</v>
      </c>
      <c r="F280" s="37" t="s">
        <v>960</v>
      </c>
      <c r="G280" s="37" t="s">
        <v>961</v>
      </c>
      <c r="H280" s="37"/>
      <c r="I280" s="39">
        <v>0</v>
      </c>
      <c r="J280" s="39">
        <v>6000</v>
      </c>
      <c r="K280" s="39">
        <v>-6000</v>
      </c>
    </row>
    <row r="281" spans="4:11" x14ac:dyDescent="0.25">
      <c r="D281" s="37" t="s">
        <v>216</v>
      </c>
      <c r="E281" s="37" t="s">
        <v>417</v>
      </c>
      <c r="F281" s="37" t="s">
        <v>962</v>
      </c>
      <c r="G281" s="37" t="s">
        <v>963</v>
      </c>
      <c r="H281" s="37"/>
      <c r="I281" s="39">
        <v>0</v>
      </c>
      <c r="J281" s="39">
        <v>6000</v>
      </c>
      <c r="K281" s="39">
        <v>-6000</v>
      </c>
    </row>
    <row r="282" spans="4:11" x14ac:dyDescent="0.25">
      <c r="D282" s="37" t="s">
        <v>216</v>
      </c>
      <c r="E282" s="37" t="s">
        <v>417</v>
      </c>
      <c r="F282" s="37" t="s">
        <v>964</v>
      </c>
      <c r="G282" s="37" t="s">
        <v>965</v>
      </c>
      <c r="H282" s="37"/>
      <c r="I282" s="39">
        <v>0</v>
      </c>
      <c r="J282" s="39">
        <v>6000</v>
      </c>
      <c r="K282" s="39">
        <v>-6000</v>
      </c>
    </row>
    <row r="283" spans="4:11" x14ac:dyDescent="0.25">
      <c r="D283" s="37" t="s">
        <v>216</v>
      </c>
      <c r="E283" s="37" t="s">
        <v>417</v>
      </c>
      <c r="F283" s="37" t="s">
        <v>966</v>
      </c>
      <c r="G283" s="37" t="s">
        <v>967</v>
      </c>
      <c r="H283" s="37"/>
      <c r="I283" s="39">
        <v>0</v>
      </c>
      <c r="J283" s="39">
        <v>6000</v>
      </c>
      <c r="K283" s="39">
        <v>-6000</v>
      </c>
    </row>
    <row r="284" spans="4:11" x14ac:dyDescent="0.25">
      <c r="D284" s="37" t="s">
        <v>216</v>
      </c>
      <c r="E284" s="37" t="s">
        <v>417</v>
      </c>
      <c r="F284" s="37" t="s">
        <v>968</v>
      </c>
      <c r="G284" s="37" t="s">
        <v>969</v>
      </c>
      <c r="H284" s="37"/>
      <c r="I284" s="39">
        <v>0</v>
      </c>
      <c r="J284" s="39">
        <v>1000</v>
      </c>
      <c r="K284" s="39">
        <v>-1000</v>
      </c>
    </row>
    <row r="285" spans="4:11" x14ac:dyDescent="0.25">
      <c r="D285" s="37" t="s">
        <v>216</v>
      </c>
      <c r="E285" s="37" t="s">
        <v>417</v>
      </c>
      <c r="F285" s="37" t="s">
        <v>970</v>
      </c>
      <c r="G285" s="37" t="s">
        <v>971</v>
      </c>
      <c r="H285" s="37"/>
      <c r="I285" s="39">
        <v>0</v>
      </c>
      <c r="J285" s="39">
        <v>1000</v>
      </c>
      <c r="K285" s="39">
        <v>-1000</v>
      </c>
    </row>
    <row r="286" spans="4:11" x14ac:dyDescent="0.25">
      <c r="D286" s="37" t="s">
        <v>216</v>
      </c>
      <c r="E286" s="37" t="s">
        <v>417</v>
      </c>
      <c r="F286" s="37" t="s">
        <v>972</v>
      </c>
      <c r="G286" s="37" t="s">
        <v>973</v>
      </c>
      <c r="H286" s="37"/>
      <c r="I286" s="39">
        <v>0</v>
      </c>
      <c r="J286" s="39">
        <v>1000</v>
      </c>
      <c r="K286" s="39">
        <v>-1000</v>
      </c>
    </row>
    <row r="287" spans="4:11" x14ac:dyDescent="0.25">
      <c r="D287" s="37" t="s">
        <v>216</v>
      </c>
      <c r="E287" s="37" t="s">
        <v>417</v>
      </c>
      <c r="F287" s="37" t="s">
        <v>974</v>
      </c>
      <c r="G287" s="37" t="s">
        <v>975</v>
      </c>
      <c r="H287" s="37"/>
      <c r="I287" s="39">
        <v>0</v>
      </c>
      <c r="J287" s="39">
        <v>1000</v>
      </c>
      <c r="K287" s="39">
        <v>-1000</v>
      </c>
    </row>
    <row r="288" spans="4:11" x14ac:dyDescent="0.25">
      <c r="D288" s="37" t="s">
        <v>216</v>
      </c>
      <c r="E288" s="37" t="s">
        <v>417</v>
      </c>
      <c r="F288" s="37" t="s">
        <v>976</v>
      </c>
      <c r="G288" s="37" t="s">
        <v>977</v>
      </c>
      <c r="H288" s="37"/>
      <c r="I288" s="39">
        <v>0</v>
      </c>
      <c r="J288" s="39">
        <v>1000</v>
      </c>
      <c r="K288" s="39">
        <v>-1000</v>
      </c>
    </row>
    <row r="289" spans="4:11" x14ac:dyDescent="0.25">
      <c r="D289" s="37" t="s">
        <v>216</v>
      </c>
      <c r="E289" s="37" t="s">
        <v>417</v>
      </c>
      <c r="F289" s="37" t="s">
        <v>978</v>
      </c>
      <c r="G289" s="37" t="s">
        <v>979</v>
      </c>
      <c r="H289" s="37"/>
      <c r="I289" s="39">
        <v>0</v>
      </c>
      <c r="J289" s="39">
        <v>1000</v>
      </c>
      <c r="K289" s="39">
        <v>-1000</v>
      </c>
    </row>
    <row r="290" spans="4:11" x14ac:dyDescent="0.25">
      <c r="D290" s="37" t="s">
        <v>216</v>
      </c>
      <c r="E290" s="37" t="s">
        <v>417</v>
      </c>
      <c r="F290" s="37" t="s">
        <v>980</v>
      </c>
      <c r="G290" s="37" t="s">
        <v>981</v>
      </c>
      <c r="H290" s="37"/>
      <c r="I290" s="39">
        <v>0</v>
      </c>
      <c r="J290" s="39">
        <v>1000</v>
      </c>
      <c r="K290" s="39">
        <v>-1000</v>
      </c>
    </row>
    <row r="291" spans="4:11" x14ac:dyDescent="0.25">
      <c r="D291" s="37" t="s">
        <v>216</v>
      </c>
      <c r="E291" s="37" t="s">
        <v>417</v>
      </c>
      <c r="F291" s="37" t="s">
        <v>982</v>
      </c>
      <c r="G291" s="37" t="s">
        <v>983</v>
      </c>
      <c r="H291" s="37"/>
      <c r="I291" s="39">
        <v>0</v>
      </c>
      <c r="J291" s="39">
        <v>1000</v>
      </c>
      <c r="K291" s="39">
        <v>-1000</v>
      </c>
    </row>
    <row r="292" spans="4:11" x14ac:dyDescent="0.25">
      <c r="D292" s="37" t="s">
        <v>216</v>
      </c>
      <c r="E292" s="37" t="s">
        <v>417</v>
      </c>
      <c r="F292" s="37" t="s">
        <v>984</v>
      </c>
      <c r="G292" s="37" t="s">
        <v>985</v>
      </c>
      <c r="H292" s="37"/>
      <c r="I292" s="39">
        <v>0</v>
      </c>
      <c r="J292" s="39">
        <v>1000</v>
      </c>
      <c r="K292" s="39">
        <v>-1000</v>
      </c>
    </row>
    <row r="293" spans="4:11" x14ac:dyDescent="0.25">
      <c r="D293" s="37" t="s">
        <v>216</v>
      </c>
      <c r="E293" s="37" t="s">
        <v>417</v>
      </c>
      <c r="F293" s="37" t="s">
        <v>986</v>
      </c>
      <c r="G293" s="37" t="s">
        <v>987</v>
      </c>
      <c r="H293" s="37"/>
      <c r="I293" s="39">
        <v>0</v>
      </c>
      <c r="J293" s="39">
        <v>1000</v>
      </c>
      <c r="K293" s="39">
        <v>-1000</v>
      </c>
    </row>
    <row r="294" spans="4:11" x14ac:dyDescent="0.25">
      <c r="D294" s="37" t="s">
        <v>216</v>
      </c>
      <c r="E294" s="37" t="s">
        <v>417</v>
      </c>
      <c r="F294" s="37" t="s">
        <v>988</v>
      </c>
      <c r="G294" s="37" t="s">
        <v>989</v>
      </c>
      <c r="H294" s="37"/>
      <c r="I294" s="39">
        <v>0</v>
      </c>
      <c r="J294" s="39">
        <v>1000</v>
      </c>
      <c r="K294" s="39">
        <v>-1000</v>
      </c>
    </row>
    <row r="295" spans="4:11" x14ac:dyDescent="0.25">
      <c r="D295" s="37" t="s">
        <v>216</v>
      </c>
      <c r="E295" s="37" t="s">
        <v>417</v>
      </c>
      <c r="F295" s="37" t="s">
        <v>990</v>
      </c>
      <c r="G295" s="37" t="s">
        <v>991</v>
      </c>
      <c r="H295" s="37"/>
      <c r="I295" s="39">
        <v>0</v>
      </c>
      <c r="J295" s="39">
        <v>1000</v>
      </c>
      <c r="K295" s="39">
        <v>-1000</v>
      </c>
    </row>
    <row r="296" spans="4:11" x14ac:dyDescent="0.25">
      <c r="D296" s="37" t="s">
        <v>216</v>
      </c>
      <c r="E296" s="37" t="s">
        <v>417</v>
      </c>
      <c r="F296" s="37" t="s">
        <v>992</v>
      </c>
      <c r="G296" s="37" t="s">
        <v>993</v>
      </c>
      <c r="H296" s="37"/>
      <c r="I296" s="39">
        <v>0</v>
      </c>
      <c r="J296" s="39">
        <v>2000</v>
      </c>
      <c r="K296" s="39">
        <v>-2000</v>
      </c>
    </row>
    <row r="297" spans="4:11" x14ac:dyDescent="0.25">
      <c r="D297" s="37" t="s">
        <v>216</v>
      </c>
      <c r="E297" s="37" t="s">
        <v>417</v>
      </c>
      <c r="F297" s="37" t="s">
        <v>994</v>
      </c>
      <c r="G297" s="37" t="s">
        <v>995</v>
      </c>
      <c r="H297" s="37"/>
      <c r="I297" s="39">
        <v>0</v>
      </c>
      <c r="J297" s="39">
        <v>2000</v>
      </c>
      <c r="K297" s="39">
        <v>-2000</v>
      </c>
    </row>
    <row r="298" spans="4:11" x14ac:dyDescent="0.25">
      <c r="D298" s="37" t="s">
        <v>216</v>
      </c>
      <c r="E298" s="37" t="s">
        <v>417</v>
      </c>
      <c r="F298" s="37" t="s">
        <v>996</v>
      </c>
      <c r="G298" s="37" t="s">
        <v>218</v>
      </c>
      <c r="H298" s="37"/>
      <c r="I298" s="39">
        <v>0</v>
      </c>
      <c r="J298" s="39">
        <v>1000</v>
      </c>
      <c r="K298" s="39">
        <v>-1000</v>
      </c>
    </row>
    <row r="299" spans="4:11" x14ac:dyDescent="0.25">
      <c r="D299" s="37" t="s">
        <v>216</v>
      </c>
      <c r="E299" s="37" t="s">
        <v>417</v>
      </c>
      <c r="F299" s="37" t="s">
        <v>997</v>
      </c>
      <c r="G299" s="37" t="s">
        <v>748</v>
      </c>
      <c r="H299" s="37"/>
      <c r="I299" s="39">
        <v>0</v>
      </c>
      <c r="J299" s="39">
        <v>1000</v>
      </c>
      <c r="K299" s="39">
        <v>-1000</v>
      </c>
    </row>
    <row r="300" spans="4:11" x14ac:dyDescent="0.25">
      <c r="D300" s="37" t="s">
        <v>216</v>
      </c>
      <c r="E300" s="37" t="s">
        <v>417</v>
      </c>
      <c r="F300" s="37" t="s">
        <v>998</v>
      </c>
      <c r="G300" s="37" t="s">
        <v>750</v>
      </c>
      <c r="H300" s="37"/>
      <c r="I300" s="39">
        <v>0</v>
      </c>
      <c r="J300" s="39">
        <v>2000</v>
      </c>
      <c r="K300" s="39">
        <v>-2000</v>
      </c>
    </row>
    <row r="301" spans="4:11" x14ac:dyDescent="0.25">
      <c r="D301" s="37" t="s">
        <v>216</v>
      </c>
      <c r="E301" s="37" t="s">
        <v>417</v>
      </c>
      <c r="F301" s="37" t="s">
        <v>999</v>
      </c>
      <c r="G301" s="37" t="s">
        <v>1000</v>
      </c>
      <c r="H301" s="37"/>
      <c r="I301" s="39">
        <v>0</v>
      </c>
      <c r="J301" s="39">
        <v>1000</v>
      </c>
      <c r="K301" s="39">
        <v>-1000</v>
      </c>
    </row>
    <row r="302" spans="4:11" x14ac:dyDescent="0.25">
      <c r="D302" s="37" t="s">
        <v>216</v>
      </c>
      <c r="E302" s="37" t="s">
        <v>417</v>
      </c>
      <c r="F302" s="37" t="s">
        <v>1001</v>
      </c>
      <c r="G302" s="37" t="s">
        <v>1002</v>
      </c>
      <c r="H302" s="37"/>
      <c r="I302" s="39">
        <v>0</v>
      </c>
      <c r="J302" s="39">
        <v>1000</v>
      </c>
      <c r="K302" s="39">
        <v>-1000</v>
      </c>
    </row>
    <row r="303" spans="4:11" x14ac:dyDescent="0.25">
      <c r="D303" s="37" t="s">
        <v>216</v>
      </c>
      <c r="E303" s="37" t="s">
        <v>417</v>
      </c>
      <c r="F303" s="37" t="s">
        <v>1003</v>
      </c>
      <c r="G303" s="37" t="s">
        <v>1004</v>
      </c>
      <c r="H303" s="37"/>
      <c r="I303" s="39">
        <v>0</v>
      </c>
      <c r="J303" s="39">
        <v>1000</v>
      </c>
      <c r="K303" s="39">
        <v>-1000</v>
      </c>
    </row>
    <row r="304" spans="4:11" x14ac:dyDescent="0.25">
      <c r="D304" s="37" t="s">
        <v>216</v>
      </c>
      <c r="E304" s="37" t="s">
        <v>417</v>
      </c>
      <c r="F304" s="37" t="s">
        <v>1005</v>
      </c>
      <c r="G304" s="37" t="s">
        <v>1006</v>
      </c>
      <c r="H304" s="37"/>
      <c r="I304" s="39">
        <v>0</v>
      </c>
      <c r="J304" s="39">
        <v>1000</v>
      </c>
      <c r="K304" s="39">
        <v>-1000</v>
      </c>
    </row>
    <row r="305" spans="4:11" x14ac:dyDescent="0.25">
      <c r="D305" s="37" t="s">
        <v>216</v>
      </c>
      <c r="E305" s="37" t="s">
        <v>417</v>
      </c>
      <c r="F305" s="37" t="s">
        <v>1007</v>
      </c>
      <c r="G305" s="37" t="s">
        <v>1008</v>
      </c>
      <c r="H305" s="37"/>
      <c r="I305" s="39">
        <v>0</v>
      </c>
      <c r="J305" s="39">
        <v>1000</v>
      </c>
      <c r="K305" s="39">
        <v>-1000</v>
      </c>
    </row>
    <row r="306" spans="4:11" x14ac:dyDescent="0.25">
      <c r="D306" s="37" t="s">
        <v>216</v>
      </c>
      <c r="E306" s="37" t="s">
        <v>417</v>
      </c>
      <c r="F306" s="37" t="s">
        <v>1009</v>
      </c>
      <c r="G306" s="37" t="s">
        <v>1010</v>
      </c>
      <c r="H306" s="37"/>
      <c r="I306" s="39">
        <v>0</v>
      </c>
      <c r="J306" s="39">
        <v>1000</v>
      </c>
      <c r="K306" s="39">
        <v>-1000</v>
      </c>
    </row>
    <row r="307" spans="4:11" x14ac:dyDescent="0.25">
      <c r="D307" s="37" t="s">
        <v>216</v>
      </c>
      <c r="E307" s="37" t="s">
        <v>417</v>
      </c>
      <c r="F307" s="37" t="s">
        <v>1011</v>
      </c>
      <c r="G307" s="37" t="s">
        <v>1012</v>
      </c>
      <c r="H307" s="37"/>
      <c r="I307" s="39">
        <v>0</v>
      </c>
      <c r="J307" s="39">
        <v>1000</v>
      </c>
      <c r="K307" s="39">
        <v>-1000</v>
      </c>
    </row>
    <row r="308" spans="4:11" x14ac:dyDescent="0.25">
      <c r="D308" s="37" t="s">
        <v>216</v>
      </c>
      <c r="E308" s="37" t="s">
        <v>417</v>
      </c>
      <c r="F308" s="37" t="s">
        <v>1013</v>
      </c>
      <c r="G308" s="37" t="s">
        <v>1014</v>
      </c>
      <c r="H308" s="37"/>
      <c r="I308" s="39">
        <v>0</v>
      </c>
      <c r="J308" s="39">
        <v>1000</v>
      </c>
      <c r="K308" s="39">
        <v>-1000</v>
      </c>
    </row>
    <row r="309" spans="4:11" x14ac:dyDescent="0.25">
      <c r="D309" s="37" t="s">
        <v>216</v>
      </c>
      <c r="E309" s="37" t="s">
        <v>417</v>
      </c>
      <c r="F309" s="37" t="s">
        <v>1015</v>
      </c>
      <c r="G309" s="37" t="s">
        <v>1016</v>
      </c>
      <c r="H309" s="37"/>
      <c r="I309" s="39">
        <v>0</v>
      </c>
      <c r="J309" s="39">
        <v>1000</v>
      </c>
      <c r="K309" s="39">
        <v>-1000</v>
      </c>
    </row>
    <row r="310" spans="4:11" x14ac:dyDescent="0.25">
      <c r="D310" s="37" t="s">
        <v>216</v>
      </c>
      <c r="E310" s="37" t="s">
        <v>417</v>
      </c>
      <c r="F310" s="37" t="s">
        <v>1017</v>
      </c>
      <c r="G310" s="37" t="s">
        <v>1018</v>
      </c>
      <c r="H310" s="37"/>
      <c r="I310" s="39">
        <v>0</v>
      </c>
      <c r="J310" s="39">
        <v>2000</v>
      </c>
      <c r="K310" s="39">
        <v>-2000</v>
      </c>
    </row>
    <row r="311" spans="4:11" x14ac:dyDescent="0.25">
      <c r="D311" s="37" t="s">
        <v>216</v>
      </c>
      <c r="E311" s="37" t="s">
        <v>417</v>
      </c>
      <c r="F311" s="37" t="s">
        <v>1019</v>
      </c>
      <c r="G311" s="37" t="s">
        <v>1020</v>
      </c>
      <c r="H311" s="37"/>
      <c r="I311" s="39">
        <v>0</v>
      </c>
      <c r="J311" s="39">
        <v>1000</v>
      </c>
      <c r="K311" s="39">
        <v>-1000</v>
      </c>
    </row>
    <row r="312" spans="4:11" x14ac:dyDescent="0.25">
      <c r="D312" s="37" t="s">
        <v>216</v>
      </c>
      <c r="E312" s="37" t="s">
        <v>417</v>
      </c>
      <c r="F312" s="37" t="s">
        <v>1021</v>
      </c>
      <c r="G312" s="37" t="s">
        <v>1022</v>
      </c>
      <c r="H312" s="37"/>
      <c r="I312" s="39">
        <v>0</v>
      </c>
      <c r="J312" s="39">
        <v>1000</v>
      </c>
      <c r="K312" s="39">
        <v>-1000</v>
      </c>
    </row>
    <row r="313" spans="4:11" x14ac:dyDescent="0.25">
      <c r="D313" s="37" t="s">
        <v>216</v>
      </c>
      <c r="E313" s="37" t="s">
        <v>417</v>
      </c>
      <c r="F313" s="37" t="s">
        <v>1023</v>
      </c>
      <c r="G313" s="37" t="s">
        <v>1024</v>
      </c>
      <c r="H313" s="37"/>
      <c r="I313" s="39">
        <v>0</v>
      </c>
      <c r="J313" s="39">
        <v>1000</v>
      </c>
      <c r="K313" s="39">
        <v>-1000</v>
      </c>
    </row>
    <row r="314" spans="4:11" x14ac:dyDescent="0.25">
      <c r="D314" s="37" t="s">
        <v>216</v>
      </c>
      <c r="E314" s="37" t="s">
        <v>417</v>
      </c>
      <c r="F314" s="37" t="s">
        <v>1025</v>
      </c>
      <c r="G314" s="37" t="s">
        <v>1026</v>
      </c>
      <c r="H314" s="37"/>
      <c r="I314" s="39">
        <v>0</v>
      </c>
      <c r="J314" s="39">
        <v>1000</v>
      </c>
      <c r="K314" s="39">
        <v>-1000</v>
      </c>
    </row>
    <row r="315" spans="4:11" x14ac:dyDescent="0.25">
      <c r="D315" s="37" t="s">
        <v>216</v>
      </c>
      <c r="E315" s="37" t="s">
        <v>417</v>
      </c>
      <c r="F315" s="37" t="s">
        <v>1027</v>
      </c>
      <c r="G315" s="37" t="s">
        <v>1028</v>
      </c>
      <c r="H315" s="37"/>
      <c r="I315" s="39">
        <v>0</v>
      </c>
      <c r="J315" s="39">
        <v>1000</v>
      </c>
      <c r="K315" s="39">
        <v>-1000</v>
      </c>
    </row>
    <row r="316" spans="4:11" x14ac:dyDescent="0.25">
      <c r="D316" s="37" t="s">
        <v>216</v>
      </c>
      <c r="E316" s="37" t="s">
        <v>417</v>
      </c>
      <c r="F316" s="37" t="s">
        <v>1029</v>
      </c>
      <c r="G316" s="37" t="s">
        <v>1030</v>
      </c>
      <c r="H316" s="37"/>
      <c r="I316" s="39">
        <v>0</v>
      </c>
      <c r="J316" s="39">
        <v>1000</v>
      </c>
      <c r="K316" s="39">
        <v>-1000</v>
      </c>
    </row>
    <row r="317" spans="4:11" x14ac:dyDescent="0.25">
      <c r="D317" s="37" t="s">
        <v>216</v>
      </c>
      <c r="E317" s="37" t="s">
        <v>417</v>
      </c>
      <c r="F317" s="37" t="s">
        <v>1031</v>
      </c>
      <c r="G317" s="37" t="s">
        <v>1032</v>
      </c>
      <c r="H317" s="37"/>
      <c r="I317" s="39">
        <v>0</v>
      </c>
      <c r="J317" s="39">
        <v>1000</v>
      </c>
      <c r="K317" s="39">
        <v>-1000</v>
      </c>
    </row>
    <row r="318" spans="4:11" x14ac:dyDescent="0.25">
      <c r="D318" s="37" t="s">
        <v>216</v>
      </c>
      <c r="E318" s="37" t="s">
        <v>417</v>
      </c>
      <c r="F318" s="37" t="s">
        <v>1033</v>
      </c>
      <c r="G318" s="37" t="s">
        <v>1034</v>
      </c>
      <c r="H318" s="37"/>
      <c r="I318" s="39">
        <v>0</v>
      </c>
      <c r="J318" s="39">
        <v>2000</v>
      </c>
      <c r="K318" s="39">
        <v>-2000</v>
      </c>
    </row>
    <row r="319" spans="4:11" x14ac:dyDescent="0.25">
      <c r="D319" s="37" t="s">
        <v>216</v>
      </c>
      <c r="E319" s="37" t="s">
        <v>417</v>
      </c>
      <c r="F319" s="37" t="s">
        <v>1035</v>
      </c>
      <c r="G319" s="37" t="s">
        <v>1036</v>
      </c>
      <c r="H319" s="37"/>
      <c r="I319" s="39">
        <v>0</v>
      </c>
      <c r="J319" s="39">
        <v>1000</v>
      </c>
      <c r="K319" s="39">
        <v>-1000</v>
      </c>
    </row>
    <row r="320" spans="4:11" x14ac:dyDescent="0.25">
      <c r="D320" s="37" t="s">
        <v>216</v>
      </c>
      <c r="E320" s="37" t="s">
        <v>417</v>
      </c>
      <c r="F320" s="37" t="s">
        <v>1037</v>
      </c>
      <c r="G320" s="37" t="s">
        <v>1038</v>
      </c>
      <c r="H320" s="37"/>
      <c r="I320" s="39">
        <v>0</v>
      </c>
      <c r="J320" s="39">
        <v>1000</v>
      </c>
      <c r="K320" s="39">
        <v>-1000</v>
      </c>
    </row>
    <row r="321" spans="4:11" x14ac:dyDescent="0.25">
      <c r="D321" s="37" t="s">
        <v>216</v>
      </c>
      <c r="E321" s="37" t="s">
        <v>417</v>
      </c>
      <c r="F321" s="37" t="s">
        <v>1039</v>
      </c>
      <c r="G321" s="37" t="s">
        <v>1040</v>
      </c>
      <c r="H321" s="37"/>
      <c r="I321" s="39">
        <v>0</v>
      </c>
      <c r="J321" s="39">
        <v>1000</v>
      </c>
      <c r="K321" s="39">
        <v>-1000</v>
      </c>
    </row>
    <row r="322" spans="4:11" x14ac:dyDescent="0.25">
      <c r="D322" s="37" t="s">
        <v>216</v>
      </c>
      <c r="E322" s="37" t="s">
        <v>417</v>
      </c>
      <c r="F322" s="37" t="s">
        <v>1041</v>
      </c>
      <c r="G322" s="37" t="s">
        <v>1042</v>
      </c>
      <c r="H322" s="37"/>
      <c r="I322" s="39">
        <v>0</v>
      </c>
      <c r="J322" s="39">
        <v>1000</v>
      </c>
      <c r="K322" s="39">
        <v>-1000</v>
      </c>
    </row>
    <row r="323" spans="4:11" x14ac:dyDescent="0.25">
      <c r="D323" s="37" t="s">
        <v>216</v>
      </c>
      <c r="E323" s="37" t="s">
        <v>417</v>
      </c>
      <c r="F323" s="37" t="s">
        <v>1043</v>
      </c>
      <c r="G323" s="37" t="s">
        <v>1044</v>
      </c>
      <c r="H323" s="37"/>
      <c r="I323" s="39">
        <v>0</v>
      </c>
      <c r="J323" s="39">
        <v>2000</v>
      </c>
      <c r="K323" s="39">
        <v>-2000</v>
      </c>
    </row>
    <row r="324" spans="4:11" x14ac:dyDescent="0.25">
      <c r="D324" s="37" t="s">
        <v>216</v>
      </c>
      <c r="E324" s="37" t="s">
        <v>417</v>
      </c>
      <c r="F324" s="37" t="s">
        <v>1045</v>
      </c>
      <c r="G324" s="37" t="s">
        <v>1046</v>
      </c>
      <c r="H324" s="37"/>
      <c r="I324" s="39">
        <v>0</v>
      </c>
      <c r="J324" s="39">
        <v>2000</v>
      </c>
      <c r="K324" s="39">
        <v>-2000</v>
      </c>
    </row>
    <row r="325" spans="4:11" x14ac:dyDescent="0.25">
      <c r="D325" s="37" t="s">
        <v>216</v>
      </c>
      <c r="E325" s="37" t="s">
        <v>417</v>
      </c>
      <c r="F325" s="37" t="s">
        <v>1047</v>
      </c>
      <c r="G325" s="37" t="s">
        <v>1048</v>
      </c>
      <c r="H325" s="37"/>
      <c r="I325" s="39">
        <v>0</v>
      </c>
      <c r="J325" s="39">
        <v>2000</v>
      </c>
      <c r="K325" s="39">
        <v>-2000</v>
      </c>
    </row>
    <row r="326" spans="4:11" x14ac:dyDescent="0.25">
      <c r="D326" s="37" t="s">
        <v>216</v>
      </c>
      <c r="E326" s="37" t="s">
        <v>417</v>
      </c>
      <c r="F326" s="37" t="s">
        <v>1049</v>
      </c>
      <c r="G326" s="37" t="s">
        <v>1050</v>
      </c>
      <c r="H326" s="37"/>
      <c r="I326" s="39">
        <v>0</v>
      </c>
      <c r="J326" s="39">
        <v>2000</v>
      </c>
      <c r="K326" s="39">
        <v>-2000</v>
      </c>
    </row>
    <row r="327" spans="4:11" x14ac:dyDescent="0.25">
      <c r="D327" s="37" t="s">
        <v>216</v>
      </c>
      <c r="E327" s="37" t="s">
        <v>417</v>
      </c>
      <c r="F327" s="37" t="s">
        <v>1051</v>
      </c>
      <c r="G327" s="37" t="s">
        <v>1052</v>
      </c>
      <c r="H327" s="37"/>
      <c r="I327" s="39">
        <v>0</v>
      </c>
      <c r="J327" s="39">
        <v>2000</v>
      </c>
      <c r="K327" s="39">
        <v>-2000</v>
      </c>
    </row>
    <row r="328" spans="4:11" x14ac:dyDescent="0.25">
      <c r="D328" s="37" t="s">
        <v>216</v>
      </c>
      <c r="E328" s="37" t="s">
        <v>417</v>
      </c>
      <c r="F328" s="37" t="s">
        <v>1053</v>
      </c>
      <c r="G328" s="37" t="s">
        <v>1054</v>
      </c>
      <c r="H328" s="37"/>
      <c r="I328" s="39">
        <v>0</v>
      </c>
      <c r="J328" s="39">
        <v>3000</v>
      </c>
      <c r="K328" s="39">
        <v>-3000</v>
      </c>
    </row>
    <row r="329" spans="4:11" x14ac:dyDescent="0.25">
      <c r="D329" s="37" t="s">
        <v>216</v>
      </c>
      <c r="E329" s="37" t="s">
        <v>417</v>
      </c>
      <c r="F329" s="37" t="s">
        <v>1055</v>
      </c>
      <c r="G329" s="37" t="s">
        <v>1056</v>
      </c>
      <c r="H329" s="37"/>
      <c r="I329" s="39">
        <v>0</v>
      </c>
      <c r="J329" s="39">
        <v>2000</v>
      </c>
      <c r="K329" s="39">
        <v>-2000</v>
      </c>
    </row>
    <row r="330" spans="4:11" x14ac:dyDescent="0.25">
      <c r="D330" s="37" t="s">
        <v>216</v>
      </c>
      <c r="E330" s="37" t="s">
        <v>417</v>
      </c>
      <c r="F330" s="37" t="s">
        <v>1057</v>
      </c>
      <c r="G330" s="37" t="s">
        <v>1058</v>
      </c>
      <c r="H330" s="37"/>
      <c r="I330" s="39">
        <v>0</v>
      </c>
      <c r="J330" s="39">
        <v>2000</v>
      </c>
      <c r="K330" s="39">
        <v>-2000</v>
      </c>
    </row>
    <row r="331" spans="4:11" x14ac:dyDescent="0.25">
      <c r="D331" s="37" t="s">
        <v>216</v>
      </c>
      <c r="E331" s="37" t="s">
        <v>417</v>
      </c>
      <c r="F331" s="37" t="s">
        <v>1059</v>
      </c>
      <c r="G331" s="37" t="s">
        <v>1060</v>
      </c>
      <c r="H331" s="37"/>
      <c r="I331" s="39">
        <v>0</v>
      </c>
      <c r="J331" s="39">
        <v>2000</v>
      </c>
      <c r="K331" s="39">
        <v>-2000</v>
      </c>
    </row>
    <row r="332" spans="4:11" x14ac:dyDescent="0.25">
      <c r="D332" s="37" t="s">
        <v>216</v>
      </c>
      <c r="E332" s="37" t="s">
        <v>417</v>
      </c>
      <c r="F332" s="37" t="s">
        <v>1061</v>
      </c>
      <c r="G332" s="37" t="s">
        <v>1062</v>
      </c>
      <c r="H332" s="37"/>
      <c r="I332" s="39">
        <v>0</v>
      </c>
      <c r="J332" s="39">
        <v>2000</v>
      </c>
      <c r="K332" s="39">
        <v>-2000</v>
      </c>
    </row>
    <row r="333" spans="4:11" x14ac:dyDescent="0.25">
      <c r="D333" s="37" t="s">
        <v>216</v>
      </c>
      <c r="E333" s="37" t="s">
        <v>417</v>
      </c>
      <c r="F333" s="37" t="s">
        <v>1063</v>
      </c>
      <c r="G333" s="37" t="s">
        <v>1064</v>
      </c>
      <c r="H333" s="37"/>
      <c r="I333" s="39">
        <v>0</v>
      </c>
      <c r="J333" s="39">
        <v>2000</v>
      </c>
      <c r="K333" s="39">
        <v>-2000</v>
      </c>
    </row>
    <row r="334" spans="4:11" x14ac:dyDescent="0.25">
      <c r="D334" s="37" t="s">
        <v>216</v>
      </c>
      <c r="E334" s="37" t="s">
        <v>417</v>
      </c>
      <c r="F334" s="37" t="s">
        <v>1065</v>
      </c>
      <c r="G334" s="37" t="s">
        <v>336</v>
      </c>
      <c r="H334" s="37"/>
      <c r="I334" s="39">
        <v>0</v>
      </c>
      <c r="J334" s="39">
        <v>2000</v>
      </c>
      <c r="K334" s="39">
        <v>-2000</v>
      </c>
    </row>
    <row r="335" spans="4:11" x14ac:dyDescent="0.25">
      <c r="D335" s="37" t="s">
        <v>216</v>
      </c>
      <c r="E335" s="37" t="s">
        <v>417</v>
      </c>
      <c r="F335" s="37" t="s">
        <v>1066</v>
      </c>
      <c r="G335" s="37" t="s">
        <v>1067</v>
      </c>
      <c r="H335" s="37"/>
      <c r="I335" s="39">
        <v>0</v>
      </c>
      <c r="J335" s="39">
        <v>2000</v>
      </c>
      <c r="K335" s="39">
        <v>-2000</v>
      </c>
    </row>
    <row r="336" spans="4:11" x14ac:dyDescent="0.25">
      <c r="D336" s="37" t="s">
        <v>216</v>
      </c>
      <c r="E336" s="37" t="s">
        <v>417</v>
      </c>
      <c r="F336" s="37" t="s">
        <v>1068</v>
      </c>
      <c r="G336" s="37" t="s">
        <v>1069</v>
      </c>
      <c r="H336" s="37"/>
      <c r="I336" s="39">
        <v>0</v>
      </c>
      <c r="J336" s="39">
        <v>2000</v>
      </c>
      <c r="K336" s="39">
        <v>-2000</v>
      </c>
    </row>
    <row r="337" spans="4:11" x14ac:dyDescent="0.25">
      <c r="D337" s="37" t="s">
        <v>216</v>
      </c>
      <c r="E337" s="37" t="s">
        <v>417</v>
      </c>
      <c r="F337" s="37" t="s">
        <v>1070</v>
      </c>
      <c r="G337" s="37" t="s">
        <v>1071</v>
      </c>
      <c r="H337" s="37"/>
      <c r="I337" s="39">
        <v>0</v>
      </c>
      <c r="J337" s="39">
        <v>1000</v>
      </c>
      <c r="K337" s="39">
        <v>-1000</v>
      </c>
    </row>
    <row r="338" spans="4:11" x14ac:dyDescent="0.25">
      <c r="D338" s="37" t="s">
        <v>216</v>
      </c>
      <c r="E338" s="37" t="s">
        <v>417</v>
      </c>
      <c r="F338" s="37" t="s">
        <v>1072</v>
      </c>
      <c r="G338" s="37" t="s">
        <v>813</v>
      </c>
      <c r="H338" s="37"/>
      <c r="I338" s="39">
        <v>0</v>
      </c>
      <c r="J338" s="39">
        <v>1000</v>
      </c>
      <c r="K338" s="39">
        <v>-1000</v>
      </c>
    </row>
    <row r="339" spans="4:11" x14ac:dyDescent="0.25">
      <c r="D339" s="37" t="s">
        <v>216</v>
      </c>
      <c r="E339" s="37" t="s">
        <v>417</v>
      </c>
      <c r="F339" s="37" t="s">
        <v>1073</v>
      </c>
      <c r="G339" s="37" t="s">
        <v>1074</v>
      </c>
      <c r="H339" s="37"/>
      <c r="I339" s="39">
        <v>0</v>
      </c>
      <c r="J339" s="39">
        <v>1000</v>
      </c>
      <c r="K339" s="39">
        <v>-1000</v>
      </c>
    </row>
    <row r="340" spans="4:11" x14ac:dyDescent="0.25">
      <c r="D340" s="37" t="s">
        <v>216</v>
      </c>
      <c r="E340" s="37" t="s">
        <v>417</v>
      </c>
      <c r="F340" s="37" t="s">
        <v>1075</v>
      </c>
      <c r="G340" s="37" t="s">
        <v>1076</v>
      </c>
      <c r="H340" s="37"/>
      <c r="I340" s="39">
        <v>0</v>
      </c>
      <c r="J340" s="39">
        <v>1000</v>
      </c>
      <c r="K340" s="39">
        <v>-1000</v>
      </c>
    </row>
    <row r="341" spans="4:11" x14ac:dyDescent="0.25">
      <c r="D341" s="37" t="s">
        <v>216</v>
      </c>
      <c r="E341" s="37" t="s">
        <v>417</v>
      </c>
      <c r="F341" s="37" t="s">
        <v>1077</v>
      </c>
      <c r="G341" s="37" t="s">
        <v>1078</v>
      </c>
      <c r="H341" s="37"/>
      <c r="I341" s="39">
        <v>0</v>
      </c>
      <c r="J341" s="39">
        <v>3000</v>
      </c>
      <c r="K341" s="39">
        <v>-3000</v>
      </c>
    </row>
    <row r="342" spans="4:11" x14ac:dyDescent="0.25">
      <c r="D342" s="37" t="s">
        <v>216</v>
      </c>
      <c r="E342" s="37" t="s">
        <v>417</v>
      </c>
      <c r="F342" s="37" t="s">
        <v>1079</v>
      </c>
      <c r="G342" s="37" t="s">
        <v>1080</v>
      </c>
      <c r="H342" s="37"/>
      <c r="I342" s="39">
        <v>0</v>
      </c>
      <c r="J342" s="39">
        <v>1000</v>
      </c>
      <c r="K342" s="39">
        <v>-1000</v>
      </c>
    </row>
    <row r="343" spans="4:11" x14ac:dyDescent="0.25">
      <c r="D343" s="37" t="s">
        <v>216</v>
      </c>
      <c r="E343" s="37" t="s">
        <v>417</v>
      </c>
      <c r="F343" s="37" t="s">
        <v>1081</v>
      </c>
      <c r="G343" s="37" t="s">
        <v>1082</v>
      </c>
      <c r="H343" s="37"/>
      <c r="I343" s="39">
        <v>0</v>
      </c>
      <c r="J343" s="39">
        <v>1000</v>
      </c>
      <c r="K343" s="39">
        <v>-1000</v>
      </c>
    </row>
    <row r="344" spans="4:11" x14ac:dyDescent="0.25">
      <c r="D344" s="37" t="s">
        <v>216</v>
      </c>
      <c r="E344" s="37" t="s">
        <v>417</v>
      </c>
      <c r="F344" s="37" t="s">
        <v>1083</v>
      </c>
      <c r="G344" s="37" t="s">
        <v>1084</v>
      </c>
      <c r="H344" s="37"/>
      <c r="I344" s="39">
        <v>0</v>
      </c>
      <c r="J344" s="39">
        <v>1000</v>
      </c>
      <c r="K344" s="39">
        <v>-1000</v>
      </c>
    </row>
    <row r="345" spans="4:11" x14ac:dyDescent="0.25">
      <c r="D345" s="37" t="s">
        <v>216</v>
      </c>
      <c r="E345" s="37" t="s">
        <v>417</v>
      </c>
      <c r="F345" s="37" t="s">
        <v>1085</v>
      </c>
      <c r="G345" s="37" t="s">
        <v>1086</v>
      </c>
      <c r="H345" s="37"/>
      <c r="I345" s="39">
        <v>0</v>
      </c>
      <c r="J345" s="39">
        <v>1000</v>
      </c>
      <c r="K345" s="39">
        <v>-1000</v>
      </c>
    </row>
    <row r="346" spans="4:11" x14ac:dyDescent="0.25">
      <c r="D346" s="37" t="s">
        <v>216</v>
      </c>
      <c r="E346" s="37" t="s">
        <v>417</v>
      </c>
      <c r="F346" s="37" t="s">
        <v>1087</v>
      </c>
      <c r="G346" s="37" t="s">
        <v>1088</v>
      </c>
      <c r="H346" s="37"/>
      <c r="I346" s="39">
        <v>0</v>
      </c>
      <c r="J346" s="39">
        <v>1000</v>
      </c>
      <c r="K346" s="39">
        <v>-1000</v>
      </c>
    </row>
    <row r="347" spans="4:11" x14ac:dyDescent="0.25">
      <c r="D347" s="37" t="s">
        <v>216</v>
      </c>
      <c r="E347" s="37" t="s">
        <v>417</v>
      </c>
      <c r="F347" s="37" t="s">
        <v>1089</v>
      </c>
      <c r="G347" s="37" t="s">
        <v>1090</v>
      </c>
      <c r="H347" s="37"/>
      <c r="I347" s="39">
        <v>0</v>
      </c>
      <c r="J347" s="39">
        <v>1000</v>
      </c>
      <c r="K347" s="39">
        <v>-1000</v>
      </c>
    </row>
    <row r="348" spans="4:11" x14ac:dyDescent="0.25">
      <c r="D348" s="37" t="s">
        <v>216</v>
      </c>
      <c r="E348" s="37" t="s">
        <v>417</v>
      </c>
      <c r="F348" s="37" t="s">
        <v>1091</v>
      </c>
      <c r="G348" s="37" t="s">
        <v>1092</v>
      </c>
      <c r="H348" s="37"/>
      <c r="I348" s="39">
        <v>0</v>
      </c>
      <c r="J348" s="39">
        <v>1000</v>
      </c>
      <c r="K348" s="39">
        <v>-1000</v>
      </c>
    </row>
    <row r="349" spans="4:11" x14ac:dyDescent="0.25">
      <c r="D349" s="37" t="s">
        <v>216</v>
      </c>
      <c r="E349" s="37" t="s">
        <v>417</v>
      </c>
      <c r="F349" s="37" t="s">
        <v>1093</v>
      </c>
      <c r="G349" s="37" t="s">
        <v>1094</v>
      </c>
      <c r="H349" s="37"/>
      <c r="I349" s="39">
        <v>1000</v>
      </c>
      <c r="J349" s="39">
        <v>0</v>
      </c>
      <c r="K349" s="39">
        <v>1000</v>
      </c>
    </row>
    <row r="350" spans="4:11" x14ac:dyDescent="0.25">
      <c r="D350" s="37" t="s">
        <v>216</v>
      </c>
      <c r="E350" s="37" t="s">
        <v>417</v>
      </c>
      <c r="F350" s="37" t="s">
        <v>1095</v>
      </c>
      <c r="G350" s="37" t="s">
        <v>1096</v>
      </c>
      <c r="H350" s="37"/>
      <c r="I350" s="39">
        <v>0</v>
      </c>
      <c r="J350" s="39">
        <v>2000</v>
      </c>
      <c r="K350" s="39">
        <v>-2000</v>
      </c>
    </row>
    <row r="351" spans="4:11" x14ac:dyDescent="0.25">
      <c r="D351" s="37" t="s">
        <v>216</v>
      </c>
      <c r="E351" s="37" t="s">
        <v>417</v>
      </c>
      <c r="F351" s="37" t="s">
        <v>1097</v>
      </c>
      <c r="G351" s="37" t="s">
        <v>1098</v>
      </c>
      <c r="H351" s="37"/>
      <c r="I351" s="39">
        <v>0</v>
      </c>
      <c r="J351" s="39">
        <v>1000</v>
      </c>
      <c r="K351" s="39">
        <v>-1000</v>
      </c>
    </row>
    <row r="352" spans="4:11" x14ac:dyDescent="0.25">
      <c r="D352" s="37" t="s">
        <v>216</v>
      </c>
      <c r="E352" s="37" t="s">
        <v>417</v>
      </c>
      <c r="F352" s="37" t="s">
        <v>1099</v>
      </c>
      <c r="G352" s="37" t="s">
        <v>1100</v>
      </c>
      <c r="H352" s="37"/>
      <c r="I352" s="39">
        <v>1000</v>
      </c>
      <c r="J352" s="39">
        <v>0</v>
      </c>
      <c r="K352" s="39">
        <v>1000</v>
      </c>
    </row>
    <row r="353" spans="4:11" x14ac:dyDescent="0.25">
      <c r="D353" s="37" t="s">
        <v>216</v>
      </c>
      <c r="E353" s="37" t="s">
        <v>417</v>
      </c>
      <c r="F353" s="37" t="s">
        <v>418</v>
      </c>
      <c r="G353" s="37" t="s">
        <v>419</v>
      </c>
      <c r="H353" s="37"/>
      <c r="I353" s="39">
        <v>1000</v>
      </c>
      <c r="J353" s="39">
        <v>0</v>
      </c>
      <c r="K353" s="39">
        <v>1000</v>
      </c>
    </row>
    <row r="354" spans="4:11" x14ac:dyDescent="0.25">
      <c r="D354" s="37" t="s">
        <v>216</v>
      </c>
      <c r="E354" s="37" t="s">
        <v>417</v>
      </c>
      <c r="F354" s="37" t="s">
        <v>420</v>
      </c>
      <c r="G354" s="37" t="s">
        <v>421</v>
      </c>
      <c r="H354" s="37"/>
      <c r="I354" s="39">
        <v>1000</v>
      </c>
      <c r="J354" s="39">
        <v>1000</v>
      </c>
      <c r="K354" s="39">
        <v>0</v>
      </c>
    </row>
    <row r="355" spans="4:11" x14ac:dyDescent="0.25">
      <c r="D355" s="38" t="s">
        <v>201</v>
      </c>
      <c r="E355" s="38"/>
      <c r="F355" s="38"/>
      <c r="G355" s="38"/>
      <c r="H355" s="38"/>
      <c r="I355" s="40">
        <v>559000</v>
      </c>
      <c r="J355" s="40">
        <v>641377.56000000006</v>
      </c>
      <c r="K355" s="40">
        <v>-82377.56</v>
      </c>
    </row>
    <row r="356" spans="4:11" x14ac:dyDescent="0.25">
      <c r="D356" s="36"/>
      <c r="E356" s="36"/>
      <c r="F356" s="36"/>
      <c r="G356" s="36"/>
      <c r="H356" s="36"/>
      <c r="I356" s="41"/>
      <c r="J356" s="41"/>
      <c r="K356" s="41"/>
    </row>
    <row r="656" spans="4:11" x14ac:dyDescent="0.25">
      <c r="D656" s="36"/>
      <c r="E656" s="36"/>
      <c r="F656" s="36"/>
      <c r="G656" s="36"/>
      <c r="H656" s="36"/>
      <c r="I656" s="41"/>
      <c r="J656" s="41"/>
      <c r="K656" s="41"/>
    </row>
  </sheetData>
  <mergeCells count="1">
    <mergeCell ref="A1:B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01BA-44EF-49C2-9BFA-8251FAD74E43}">
  <dimension ref="A1:D4"/>
  <sheetViews>
    <sheetView workbookViewId="0"/>
  </sheetViews>
  <sheetFormatPr defaultRowHeight="15" x14ac:dyDescent="0.25"/>
  <sheetData>
    <row r="1" spans="1:4" ht="409.5" x14ac:dyDescent="0.25">
      <c r="A1" s="202" t="s">
        <v>423</v>
      </c>
      <c r="B1" s="202" t="s">
        <v>424</v>
      </c>
      <c r="C1" s="202" t="s">
        <v>1109</v>
      </c>
      <c r="D1" s="202" t="s">
        <v>1111</v>
      </c>
    </row>
    <row r="2" spans="1:4" ht="409.5" x14ac:dyDescent="0.25">
      <c r="A2" s="202" t="s">
        <v>425</v>
      </c>
      <c r="B2" s="202" t="s">
        <v>1106</v>
      </c>
      <c r="C2" s="202" t="s">
        <v>1110</v>
      </c>
      <c r="D2" s="202" t="s">
        <v>1112</v>
      </c>
    </row>
    <row r="3" spans="1:4" ht="409.5" x14ac:dyDescent="0.25">
      <c r="A3" s="202" t="s">
        <v>426</v>
      </c>
      <c r="B3" s="202" t="s">
        <v>1107</v>
      </c>
    </row>
    <row r="4" spans="1:4" ht="409.5" x14ac:dyDescent="0.25">
      <c r="B4" s="202" t="s">
        <v>1108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e32dd7c-41f6-492d-a1a3-c58eb02cf4f8}" enabled="0" method="" siteId="{3e32dd7c-41f6-492d-a1a3-c58eb02cf4f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Paramétrage</vt:lpstr>
      <vt:lpstr>Bilan</vt:lpstr>
      <vt:lpstr>CR</vt:lpstr>
      <vt:lpstr>SIG</vt:lpstr>
      <vt:lpstr>Détail Etats fiscaux</vt:lpstr>
      <vt:lpstr>Détail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Tarle, Anthony</dc:creator>
  <cp:lastModifiedBy>Tarle, Anthony</cp:lastModifiedBy>
  <dcterms:created xsi:type="dcterms:W3CDTF">2026-01-23T13:33:18Z</dcterms:created>
  <dcterms:modified xsi:type="dcterms:W3CDTF">2026-06-02T09:55:17Z</dcterms:modified>
</cp:coreProperties>
</file>