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Documentation Sources\FRP 1000\Etats\"/>
    </mc:Choice>
  </mc:AlternateContent>
  <xr:revisionPtr revIDLastSave="0" documentId="8_{9E34B307-FF39-4FF2-87BA-7C5AA10F6C9C}" xr6:coauthVersionLast="32" xr6:coauthVersionMax="32" xr10:uidLastSave="{00000000-0000-0000-0000-000000000000}"/>
  <bookViews>
    <workbookView xWindow="0" yWindow="0" windowWidth="28800" windowHeight="11325" activeTab="1" xr2:uid="{00496BC9-EBA4-42E1-97B4-F8BA05B776F4}"/>
  </bookViews>
  <sheets>
    <sheet name="Prise en Main" sheetId="2" r:id="rId1"/>
    <sheet name="Dashboard - Suivi de Gestion" sheetId="1" r:id="rId2"/>
    <sheet name="RIK_PARAMS" sheetId="4" state="veryHidden" r:id="rId3"/>
  </sheets>
  <externalReferences>
    <externalReference r:id="rId4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A21" i="1"/>
  <c r="F16" i="1"/>
  <c r="F8" i="1"/>
  <c r="F12" i="1"/>
  <c r="B10" i="1" l="1"/>
  <c r="B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21" authorId="0" shapeId="0" xr:uid="{BCB6BF52-2F7C-40AF-BD9D-0CC9026E5B13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F21" authorId="0" shapeId="0" xr:uid="{6B300AC7-BD65-48BB-8C1C-CEC24F235F9E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<sst xmlns="http://schemas.openxmlformats.org/spreadsheetml/2006/main" count="58" uniqueCount="54">
  <si>
    <t>SUIVI DE GESTION</t>
  </si>
  <si>
    <t>*</t>
  </si>
  <si>
    <r>
      <t>A</t>
    </r>
    <r>
      <rPr>
        <sz val="18"/>
        <color theme="0"/>
        <rFont val="Century Gothic"/>
        <family val="2"/>
      </rPr>
      <t>PPROCHE</t>
    </r>
  </si>
  <si>
    <t>NAT</t>
  </si>
  <si>
    <t>2018</t>
  </si>
  <si>
    <t>3</t>
  </si>
  <si>
    <t>En Synthèse</t>
  </si>
  <si>
    <t>TOTAL PRODUITS MENSUELS</t>
  </si>
  <si>
    <t>7*</t>
  </si>
  <si>
    <t>TOTAL DEPENSES MENSUELLES</t>
  </si>
  <si>
    <t>6*</t>
  </si>
  <si>
    <t>TOTAL RESULTAT MENSUEL</t>
  </si>
  <si>
    <t>7*,6*</t>
  </si>
  <si>
    <t>DETAILS PRODUITS</t>
  </si>
  <si>
    <t>DETAILS DEPENSES</t>
  </si>
  <si>
    <t>Compte Général - Code</t>
  </si>
  <si>
    <t>Compte Général - Libellé</t>
  </si>
  <si>
    <t>Solde Tenue de Compte</t>
  </si>
  <si>
    <t>Total</t>
  </si>
  <si>
    <t>70700000</t>
  </si>
  <si>
    <t>Ventes de marchandises</t>
  </si>
  <si>
    <t>78725000</t>
  </si>
  <si>
    <t>Reprises sur prov. amortissements dérogatoires</t>
  </si>
  <si>
    <t>70700100</t>
  </si>
  <si>
    <t>Ventes de marchandises TVA débits taux normal</t>
  </si>
  <si>
    <t>70600110</t>
  </si>
  <si>
    <t>Prestations de services TVA débits taux normal</t>
  </si>
  <si>
    <t>68112000</t>
  </si>
  <si>
    <t>Dot. aux amort. des immobilisations corporelles</t>
  </si>
  <si>
    <t>60110110</t>
  </si>
  <si>
    <t>Achats stockés de mat. premières TVA débits taux normal</t>
  </si>
  <si>
    <t>61200000</t>
  </si>
  <si>
    <t>Redevances de crédit-bail</t>
  </si>
  <si>
    <t>60700100</t>
  </si>
  <si>
    <t>Achats de marchandises TVA débits</t>
  </si>
  <si>
    <t>61320000</t>
  </si>
  <si>
    <t>Locations immobilières</t>
  </si>
  <si>
    <t>60640000</t>
  </si>
  <si>
    <t>Fournitures administratives</t>
  </si>
  <si>
    <t>68725000</t>
  </si>
  <si>
    <t>Amortissements dérogatoires</t>
  </si>
  <si>
    <t>60612000</t>
  </si>
  <si>
    <t>Fourniture gaz</t>
  </si>
  <si>
    <t>61300000</t>
  </si>
  <si>
    <t>Locations</t>
  </si>
  <si>
    <t>60400000</t>
  </si>
  <si>
    <t>Achats d'études et prestations de services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</si>
  <si>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</si>
  <si>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</si>
  <si>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</si>
  <si>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</si>
  <si>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</si>
  <si>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{_x000D_
  "Name": "CacheManager_Dashboard - Suivi de Gestion",_x000D_
  "Column": 2,_x000D_
  "Length": 1,_x000D_
  "IsEncrypted": false_x000D_
}</t>
  </si>
  <si>
    <t>{_x000D_
  "Formulas": {_x000D_
    "=RIK_AC(\"INF06__;INF02@E=1,S=1021,G=0,T=0,P=0,C=*-1:@R=B,S=1006,V={0}:R=C,S=2|1001,V={1}:R=D,S=1019,V={2}:R=E,S=1020,V={3}:R=E,S=2000,V={4}:\";$E$2;$E$16;$L$2;$N$2;$J$2)": 1,_x000D_
    "=RIK_AC(\"INF06__;INF02@E=1,S=1021,G=0,T=0,P=0,C=*-1:@R=A,S=1006,V={0}:R=B,S=2|1001,V={1}:R=C,S=1019,V={2}:R=D,S=1020,V={3}:R=E,S=2000,V={4}:\";$E$2;$E$8;$L$2;$N$2;$J$2)": 2,_x000D_
    "=RIK_AC(\"INF06__;INF02@E=1,S=1021,G=0,T=0,P=0:@R=B,S=1006,V={0}:R=C,S=2|1001,V={1}:R=D,S=1019,V={2}:R=E,S=1020,V={3}:R=E,S=2000,V={4}:\";$E$2;$E$12;$L$2;$N$2;$J$2)": 3_x000D_
  },_x000D_
  "ItemPool": {_x000D_
    "Items": {_x000D_
      "1": {_x000D_
        "$type": "Inside.Core.Formula.Definition.DefinitionAC, Inside.Core.Formula",_x000D_
        "ID": 1,_x000D_
        "Results": [_x000D_
          [_x000D_
            -17393.07_x000D_
          ]_x000D_
        ],_x000D_
        "Statistics": {_x000D_
          "CreationDate": "2018-05-31T10:52:35.0723324+02:00",_x000D_
          "LastRefreshDate": "2018-05-31T10:52:35.6897433+02:00",_x000D_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28738.56_x000D_
          ]_x000D_
        ],_x000D_
        "Statistics": {_x000D_
          "CreationDate": "2018-05-31T10:52:35.7212863+02:00",_x000D_
          "LastRefreshDate": "2018-05-31T10:52:36.0149618+02:00",_x000D_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46131.63_x000D_
          ]_x000D_
        ],_x000D_
        "Statistics": {_x000D_
          "CreationDate": "2018-05-31T10:52:36.0434732+02:00",_x000D_
          "LastRefreshDate": "2018-05-31T10:52:36.3406738+02:00",_x000D_
          "TotalRefreshCount": 1,_x000D_
          "CustomInfo": {}_x000D_
        }_x000D_
      }_x000D_
    },_x000D_
    "LastID": 3_x000D_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</si>
</sst>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&quot; €&quot;"/>
  </numFmts>
  <fonts count="20" x14ac:knownFonts="1">
    <font>
      <sz val="10"/>
      <color theme="1" tint="0.34998626667073579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entury Gothic"/>
      <family val="2"/>
    </font>
    <font>
      <sz val="18"/>
      <color theme="0"/>
      <name val="Century Gothic"/>
      <family val="2"/>
    </font>
    <font>
      <sz val="14"/>
      <color theme="1"/>
      <name val="Century Gothic"/>
      <family val="2"/>
    </font>
    <font>
      <b/>
      <sz val="11"/>
      <color rgb="FF92D050"/>
      <name val="Century Gothic"/>
      <family val="2"/>
    </font>
    <font>
      <sz val="18"/>
      <color theme="1"/>
      <name val="Century Gothic"/>
      <family val="2"/>
    </font>
    <font>
      <sz val="48"/>
      <color rgb="FF444450"/>
      <name val="Century Gothic"/>
      <family val="2"/>
    </font>
    <font>
      <sz val="10"/>
      <color theme="1"/>
      <name val="Century Gothic"/>
      <family val="2"/>
    </font>
    <font>
      <sz val="12"/>
      <color rgb="FF92D050"/>
      <name val="Century Gothic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color rgb="FF000000"/>
      <name val="Calibri"/>
      <family val="2"/>
    </font>
    <font>
      <sz val="22"/>
      <color theme="0"/>
      <name val="Segoe UI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444450"/>
        <bgColor indexed="64"/>
      </patternFill>
    </fill>
    <fill>
      <patternFill patternType="solid">
        <fgColor rgb="FF9ACD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778899"/>
      </top>
      <bottom style="thin">
        <color rgb="FF778899"/>
      </bottom>
      <diagonal/>
    </border>
  </borders>
  <cellStyleXfs count="3">
    <xf numFmtId="0" fontId="0" fillId="0" borderId="0" applyFill="0" applyBorder="0">
      <alignment vertical="center"/>
    </xf>
    <xf numFmtId="0" fontId="2" fillId="0" borderId="0"/>
    <xf numFmtId="0" fontId="1" fillId="0" borderId="0"/>
  </cellStyleXfs>
  <cellXfs count="38">
    <xf numFmtId="0" fontId="0" fillId="0" borderId="0" xfId="0">
      <alignment vertical="center"/>
    </xf>
    <xf numFmtId="0" fontId="2" fillId="2" borderId="0" xfId="1" applyFill="1"/>
    <xf numFmtId="0" fontId="4" fillId="3" borderId="0" xfId="1" applyFont="1" applyFill="1" applyAlignment="1">
      <alignment horizontal="center" vertical="center"/>
    </xf>
    <xf numFmtId="49" fontId="4" fillId="3" borderId="0" xfId="1" applyNumberFormat="1" applyFont="1" applyFill="1" applyAlignment="1">
      <alignment horizontal="center"/>
    </xf>
    <xf numFmtId="49" fontId="4" fillId="3" borderId="0" xfId="1" applyNumberFormat="1" applyFont="1" applyFill="1" applyAlignment="1">
      <alignment horizontal="center" vertical="center"/>
    </xf>
    <xf numFmtId="49" fontId="4" fillId="3" borderId="0" xfId="1" quotePrefix="1" applyNumberFormat="1" applyFont="1" applyFill="1" applyAlignment="1">
      <alignment horizontal="center"/>
    </xf>
    <xf numFmtId="0" fontId="2" fillId="3" borderId="0" xfId="1" applyFill="1"/>
    <xf numFmtId="0" fontId="2" fillId="0" borderId="0" xfId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1" applyFont="1"/>
    <xf numFmtId="164" fontId="8" fillId="0" borderId="0" xfId="1" applyNumberFormat="1" applyFont="1" applyAlignment="1">
      <alignment horizontal="center" vertical="center"/>
    </xf>
    <xf numFmtId="9" fontId="9" fillId="0" borderId="0" xfId="1" applyNumberFormat="1" applyFont="1" applyAlignment="1">
      <alignment horizontal="center"/>
    </xf>
    <xf numFmtId="9" fontId="3" fillId="0" borderId="0" xfId="1" applyNumberFormat="1" applyFont="1"/>
    <xf numFmtId="165" fontId="8" fillId="0" borderId="0" xfId="1" applyNumberFormat="1" applyFont="1" applyAlignment="1">
      <alignment horizontal="center" vertical="center"/>
    </xf>
    <xf numFmtId="0" fontId="10" fillId="0" borderId="0" xfId="1" applyFont="1"/>
    <xf numFmtId="0" fontId="11" fillId="0" borderId="0" xfId="1" applyFont="1" applyAlignment="1">
      <alignment horizontal="center"/>
    </xf>
    <xf numFmtId="0" fontId="2" fillId="0" borderId="0" xfId="1" applyAlignment="1"/>
    <xf numFmtId="49" fontId="13" fillId="5" borderId="1" xfId="0" applyNumberFormat="1" applyFont="1" applyFill="1" applyBorder="1" applyAlignment="1">
      <alignment horizontal="left" vertical="center"/>
    </xf>
    <xf numFmtId="4" fontId="13" fillId="5" borderId="1" xfId="0" applyNumberFormat="1" applyFont="1" applyFill="1" applyBorder="1" applyAlignment="1">
      <alignment horizontal="right" vertical="center"/>
    </xf>
    <xf numFmtId="49" fontId="2" fillId="0" borderId="0" xfId="1" applyNumberFormat="1"/>
    <xf numFmtId="4" fontId="2" fillId="0" borderId="0" xfId="1" applyNumberFormat="1"/>
    <xf numFmtId="49" fontId="15" fillId="6" borderId="0" xfId="0" applyNumberFormat="1" applyFont="1" applyFill="1" applyAlignment="1">
      <alignment horizontal="left" vertical="center"/>
    </xf>
    <xf numFmtId="4" fontId="15" fillId="6" borderId="0" xfId="0" applyNumberFormat="1" applyFont="1" applyFill="1" applyAlignment="1">
      <alignment horizontal="right" vertical="center"/>
    </xf>
    <xf numFmtId="49" fontId="12" fillId="4" borderId="2" xfId="0" applyNumberFormat="1" applyFont="1" applyFill="1" applyBorder="1" applyAlignment="1">
      <alignment horizontal="left" vertical="center"/>
    </xf>
    <xf numFmtId="0" fontId="16" fillId="7" borderId="0" xfId="2" applyFont="1" applyFill="1" applyAlignment="1">
      <alignment horizontal="left" vertical="center" indent="2"/>
    </xf>
    <xf numFmtId="0" fontId="4" fillId="7" borderId="0" xfId="2" applyFont="1" applyFill="1" applyAlignment="1">
      <alignment horizontal="center"/>
    </xf>
    <xf numFmtId="49" fontId="4" fillId="7" borderId="0" xfId="2" quotePrefix="1" applyNumberFormat="1" applyFont="1" applyFill="1" applyAlignment="1">
      <alignment horizontal="center"/>
    </xf>
    <xf numFmtId="49" fontId="4" fillId="7" borderId="0" xfId="2" applyNumberFormat="1" applyFont="1" applyFill="1" applyAlignment="1"/>
    <xf numFmtId="0" fontId="1" fillId="7" borderId="0" xfId="2" applyFill="1"/>
    <xf numFmtId="0" fontId="1" fillId="0" borderId="0" xfId="2"/>
    <xf numFmtId="49" fontId="4" fillId="7" borderId="0" xfId="2" applyNumberFormat="1" applyFont="1" applyFill="1" applyAlignment="1">
      <alignment horizontal="center"/>
    </xf>
    <xf numFmtId="0" fontId="17" fillId="0" borderId="0" xfId="2" applyFont="1" applyAlignment="1">
      <alignment horizontal="left" indent="2"/>
    </xf>
    <xf numFmtId="0" fontId="18" fillId="0" borderId="0" xfId="2" applyFont="1" applyAlignment="1">
      <alignment horizontal="left" indent="2"/>
    </xf>
    <xf numFmtId="0" fontId="19" fillId="8" borderId="0" xfId="2" applyFont="1" applyFill="1" applyAlignment="1">
      <alignment horizontal="center" vertical="center" wrapText="1"/>
    </xf>
    <xf numFmtId="0" fontId="1" fillId="8" borderId="0" xfId="2" applyFill="1"/>
    <xf numFmtId="0" fontId="1" fillId="0" borderId="0" xfId="2" applyFill="1"/>
    <xf numFmtId="0" fontId="0" fillId="0" borderId="0" xfId="0" applyAlignment="1">
      <alignment vertical="center" wrapText="1"/>
    </xf>
  </cellXfs>
  <cellStyles count="3">
    <cellStyle name="Normal" xfId="0" builtinId="0"/>
    <cellStyle name="Normal 3" xfId="1" xr:uid="{C963A2A2-4270-472F-8ACA-6E73005D3459}"/>
    <cellStyle name="Normal 3 2" xfId="2" xr:uid="{FA692545-A147-4B9B-B911-9DED26B18B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1F-4B3A-89BB-516EC98462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1F-4B3A-89BB-516EC98462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1F-4B3A-89BB-516EC98462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1F-4B3A-89BB-516EC98462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1F-4B3A-89BB-516EC98462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1F-4B3A-89BB-516EC98462A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31F-4B3A-89BB-516EC98462AC}"/>
              </c:ext>
            </c:extLst>
          </c:dPt>
          <c:val>
            <c:numRef>
              <c:f>'Dashboard - Suivi de Gestion'!$B$10:$B$16</c:f>
              <c:numCache>
                <c:formatCode>0%</c:formatCode>
                <c:ptCount val="7"/>
                <c:pt idx="0">
                  <c:v>0.61615484079845395</c:v>
                </c:pt>
                <c:pt idx="6">
                  <c:v>0.38384515920154605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1F-4B3A-89BB-516EC984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3699343407317"/>
          <c:y val="5.0925925925925923E-2"/>
          <c:w val="0.82876300656592683"/>
          <c:h val="0.79224482356372117"/>
        </c:manualLayout>
      </c:layout>
      <c:barChart>
        <c:barDir val="col"/>
        <c:grouping val="clustered"/>
        <c:varyColors val="0"/>
        <c:ser>
          <c:idx val="0"/>
          <c:order val="0"/>
          <c:tx>
            <c:v>Produits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Mensuel</c:v>
              </c:pt>
            </c:strLit>
          </c:cat>
          <c:val>
            <c:numRef>
              <c:f>'Dashboard - Suivi de Gestion'!$F$8</c:f>
              <c:numCache>
                <c:formatCode>#\ ##0\ "€"</c:formatCode>
                <c:ptCount val="1"/>
                <c:pt idx="0">
                  <c:v>28738.560000000001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9-41FB-A78C-33F25B2812AB}"/>
            </c:ext>
          </c:extLst>
        </c:ser>
        <c:ser>
          <c:idx val="1"/>
          <c:order val="1"/>
          <c:tx>
            <c:v>Charges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Mensuel</c:v>
              </c:pt>
            </c:strLit>
          </c:cat>
          <c:val>
            <c:numRef>
              <c:f>'Dashboard - Suivi de Gestion'!$F$12</c:f>
              <c:numCache>
                <c:formatCode>#\ ##0\ "€"</c:formatCode>
                <c:ptCount val="1"/>
                <c:pt idx="0">
                  <c:v>46131.63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9-41FB-A78C-33F25B28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"/>
        <c:axId val="226015984"/>
        <c:axId val="433714872"/>
      </c:barChart>
      <c:catAx>
        <c:axId val="226015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3714872"/>
        <c:crosses val="autoZero"/>
        <c:auto val="1"/>
        <c:lblAlgn val="ctr"/>
        <c:lblOffset val="100"/>
        <c:tickLblSkip val="1"/>
        <c:noMultiLvlLbl val="0"/>
      </c:catAx>
      <c:valAx>
        <c:axId val="433714872"/>
        <c:scaling>
          <c:orientation val="minMax"/>
        </c:scaling>
        <c:delete val="0"/>
        <c:axPos val="l"/>
        <c:numFmt formatCode="#\ ##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01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771098197108235"/>
          <c:y val="0.8894670036915131"/>
          <c:w val="0.29543648111271475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2AACD9A-E91C-450A-A49D-5951A2A1946A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BC3312E2-8463-4C20-BB6D-13810BDD0BD9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2DB867E3-AC76-4D2B-B2F6-FDC40B3C21A0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75CE90F2-74AB-4E5A-9808-4BEE1B2866F3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66675</xdr:rowOff>
    </xdr:from>
    <xdr:to>
      <xdr:col>4</xdr:col>
      <xdr:colOff>200025</xdr:colOff>
      <xdr:row>18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5CB0349-AB5F-4A94-8824-C6F876460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371475</xdr:colOff>
      <xdr:row>3</xdr:row>
      <xdr:rowOff>142875</xdr:rowOff>
    </xdr:from>
    <xdr:to>
      <xdr:col>13</xdr:col>
      <xdr:colOff>733425</xdr:colOff>
      <xdr:row>25</xdr:row>
      <xdr:rowOff>9525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9830FAA-69D4-4DE3-A934-B162F92FF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rmand.MERCURIA\Downloads\SBR_compta100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Dashboard - Analyse Résultat 1"/>
      <sheetName val="Dashboard - Finance"/>
      <sheetName val="Dashboard - Suivi de Gestion 1"/>
      <sheetName val="Dashboard - Suivi de Gestion 2"/>
      <sheetName val="Rapport financier"/>
      <sheetName val="Dashboard - Analyse Résultat 2"/>
      <sheetName val="Détails - Analyse Résultat 2"/>
      <sheetName val="Balance Interactive - Comptes"/>
      <sheetName val="Balance Interactive - Rubriques"/>
      <sheetName val="SIG - Suivi Mensuel"/>
      <sheetName val="SIG - Suivi Mensuel &amp; Cumulé 1"/>
      <sheetName val="SIG - Suivi Mensuel &amp; Cumulé 2"/>
      <sheetName val="Balance"/>
      <sheetName val="Etats Fiscaux - Paramétrage"/>
      <sheetName val="Etats Fiscaux -SIG"/>
      <sheetName val="Etats Fiscaux - Actif"/>
      <sheetName val="Etats Fiscaux - Passif"/>
      <sheetName val="Etats Fiscaux -Résultat1 Partie"/>
      <sheetName val="Etats Fiscaux -Résultat2 Partie"/>
      <sheetName val="RIK_PARAMS"/>
    </sheetNames>
    <sheetDataSet>
      <sheetData sheetId="0"/>
      <sheetData sheetId="1"/>
      <sheetData sheetId="2"/>
      <sheetData sheetId="3"/>
      <sheetData sheetId="4">
        <row r="8">
          <cell r="F8">
            <v>0</v>
          </cell>
        </row>
        <row r="10">
          <cell r="B10" t="e">
            <v>#DIV/0!</v>
          </cell>
        </row>
        <row r="12">
          <cell r="F12">
            <v>0</v>
          </cell>
        </row>
        <row r="16">
          <cell r="B16" t="e">
            <v>#DIV/0!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4E312-C5EB-41D2-9C47-D8EB9BFCEE07}">
  <dimension ref="A1:AM44"/>
  <sheetViews>
    <sheetView showGridLines="0" zoomScale="70" zoomScaleNormal="70" workbookViewId="0">
      <selection activeCell="K18" sqref="K18"/>
    </sheetView>
  </sheetViews>
  <sheetFormatPr baseColWidth="10" defaultRowHeight="15" x14ac:dyDescent="0.25"/>
  <cols>
    <col min="1" max="18" width="11.42578125" style="30"/>
    <col min="19" max="19" width="15.85546875" style="30" customWidth="1"/>
    <col min="20" max="16384" width="11.42578125" style="30"/>
  </cols>
  <sheetData>
    <row r="1" spans="1:39" ht="15" customHeight="1" x14ac:dyDescent="0.35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7"/>
      <c r="O1" s="28"/>
      <c r="P1" s="26"/>
      <c r="Q1" s="26"/>
      <c r="R1" s="27"/>
      <c r="S1" s="28"/>
      <c r="T1" s="26"/>
      <c r="U1" s="26"/>
      <c r="V1" s="27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26.25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31"/>
      <c r="O2" s="28"/>
      <c r="P2" s="26"/>
      <c r="Q2" s="26"/>
      <c r="R2" s="31"/>
      <c r="S2" s="28"/>
      <c r="T2" s="26"/>
      <c r="U2" s="26"/>
      <c r="V2" s="31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7" spans="1:39" ht="25.5" x14ac:dyDescent="0.5">
      <c r="B7" s="32" t="s">
        <v>48</v>
      </c>
    </row>
    <row r="8" spans="1:39" ht="19.5" x14ac:dyDescent="0.25">
      <c r="B8" s="33"/>
    </row>
    <row r="9" spans="1:39" ht="19.5" x14ac:dyDescent="0.25">
      <c r="B9" s="33"/>
    </row>
    <row r="10" spans="1:39" ht="19.5" x14ac:dyDescent="0.25">
      <c r="B10" s="33"/>
    </row>
    <row r="11" spans="1:39" ht="19.5" x14ac:dyDescent="0.25">
      <c r="B11" s="33"/>
    </row>
    <row r="12" spans="1:39" ht="25.5" x14ac:dyDescent="0.5">
      <c r="B12" s="32" t="s">
        <v>49</v>
      </c>
    </row>
    <row r="13" spans="1:39" ht="19.5" x14ac:dyDescent="0.25">
      <c r="B13" s="33"/>
    </row>
    <row r="14" spans="1:39" ht="19.5" x14ac:dyDescent="0.25">
      <c r="B14" s="33"/>
    </row>
    <row r="15" spans="1:39" ht="19.5" x14ac:dyDescent="0.25">
      <c r="B15" s="33"/>
    </row>
    <row r="16" spans="1:39" ht="19.5" x14ac:dyDescent="0.25">
      <c r="B16" s="33"/>
    </row>
    <row r="17" spans="1:39" ht="25.5" x14ac:dyDescent="0.5">
      <c r="B17" s="32" t="s">
        <v>50</v>
      </c>
    </row>
    <row r="22" spans="1:39" ht="15" customHeight="1" x14ac:dyDescent="0.25">
      <c r="A22" s="34" t="s">
        <v>51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ht="15" customHeigh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ht="15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</row>
    <row r="25" spans="1:39" ht="1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</row>
    <row r="26" spans="1:39" s="36" customFormat="1" ht="1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36" customFormat="1" ht="1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s="36" customFormat="1" ht="15" customHeigh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s="36" customFormat="1" ht="7.5" customHeigh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s="36" customFormat="1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s="36" customFormat="1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s="36" customForma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s="36" customForma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:39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39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:39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:39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</row>
    <row r="40" spans="1:39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39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:39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:39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60C0B-455F-4A4A-9C6D-94C0F17409B1}">
  <dimension ref="A1:U34"/>
  <sheetViews>
    <sheetView showGridLines="0" tabSelected="1" workbookViewId="0">
      <selection activeCell="C33" sqref="C33"/>
    </sheetView>
  </sheetViews>
  <sheetFormatPr baseColWidth="10" defaultRowHeight="15" x14ac:dyDescent="0.25"/>
  <cols>
    <col min="1" max="1" width="19.42578125" style="7" bestFit="1" customWidth="1"/>
    <col min="2" max="2" width="26.28515625" style="7" customWidth="1"/>
    <col min="3" max="3" width="19.85546875" style="7" bestFit="1" customWidth="1"/>
    <col min="4" max="6" width="11.42578125" style="7"/>
    <col min="7" max="7" width="30.42578125" style="7" customWidth="1"/>
    <col min="8" max="8" width="20.28515625" style="7" customWidth="1"/>
    <col min="9" max="9" width="4.28515625" style="7" customWidth="1"/>
    <col min="10" max="16384" width="11.42578125" style="7"/>
  </cols>
  <sheetData>
    <row r="1" spans="1:21" s="1" customFormat="1" ht="3.75" customHeight="1" x14ac:dyDescent="0.25"/>
    <row r="2" spans="1:21" ht="15" customHeight="1" x14ac:dyDescent="0.25">
      <c r="A2" s="2" t="s">
        <v>0</v>
      </c>
      <c r="B2" s="2"/>
      <c r="C2" s="2"/>
      <c r="D2" s="2"/>
      <c r="E2" s="3" t="s">
        <v>1</v>
      </c>
      <c r="F2" s="3"/>
      <c r="G2" s="3"/>
      <c r="H2" s="4" t="s">
        <v>2</v>
      </c>
      <c r="I2" s="4"/>
      <c r="J2" s="4" t="s">
        <v>3</v>
      </c>
      <c r="K2" s="4"/>
      <c r="L2" s="3" t="s">
        <v>4</v>
      </c>
      <c r="M2" s="3"/>
      <c r="N2" s="5" t="s">
        <v>5</v>
      </c>
      <c r="O2" s="6"/>
      <c r="P2" s="6"/>
      <c r="Q2" s="6"/>
      <c r="R2" s="6"/>
      <c r="S2" s="6"/>
      <c r="T2" s="6"/>
      <c r="U2" s="6"/>
    </row>
    <row r="3" spans="1:21" ht="15" customHeight="1" x14ac:dyDescent="0.25">
      <c r="A3" s="2"/>
      <c r="B3" s="2"/>
      <c r="C3" s="2"/>
      <c r="D3" s="2"/>
      <c r="E3" s="3"/>
      <c r="F3" s="3"/>
      <c r="G3" s="3"/>
      <c r="H3" s="4"/>
      <c r="I3" s="4"/>
      <c r="J3" s="4"/>
      <c r="K3" s="4"/>
      <c r="L3" s="3"/>
      <c r="M3" s="3"/>
      <c r="N3" s="3"/>
      <c r="O3" s="6"/>
      <c r="P3" s="6"/>
      <c r="Q3" s="6"/>
      <c r="R3" s="6"/>
      <c r="S3" s="6"/>
      <c r="T3" s="6"/>
      <c r="U3" s="6"/>
    </row>
    <row r="4" spans="1:2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6" spans="1:21" ht="18" x14ac:dyDescent="0.25">
      <c r="F6" s="8" t="s">
        <v>6</v>
      </c>
      <c r="G6" s="8"/>
    </row>
    <row r="7" spans="1:21" x14ac:dyDescent="0.25">
      <c r="F7" s="9" t="s">
        <v>7</v>
      </c>
      <c r="G7" s="9"/>
    </row>
    <row r="8" spans="1:21" x14ac:dyDescent="0.25">
      <c r="E8" s="10" t="s">
        <v>8</v>
      </c>
      <c r="F8" s="11">
        <f>_xll.Assistant.XL.RIK_AC("INF06__;INF02@E=1,S=1021,G=0,T=0,P=0,C=*-1:@R=A,S=1006,V={0}:R=B,S=2|1001,V={1}:R=C,S=1019,V={2}:R=D,S=1020,V={3}:R=E,S=2000,V={4}:",$E$2,$E$8,$L$2,$N$2,$J$2)</f>
        <v>28738.560000000001</v>
      </c>
      <c r="G8" s="11"/>
    </row>
    <row r="9" spans="1:21" x14ac:dyDescent="0.25">
      <c r="E9" s="10"/>
      <c r="F9" s="11"/>
      <c r="G9" s="11"/>
    </row>
    <row r="10" spans="1:21" ht="15" customHeight="1" x14ac:dyDescent="0.25">
      <c r="B10" s="12">
        <f>F12/(F8+F12)</f>
        <v>0.61615484079845395</v>
      </c>
      <c r="C10" s="12"/>
      <c r="E10" s="10"/>
    </row>
    <row r="11" spans="1:21" ht="15" customHeight="1" x14ac:dyDescent="0.25">
      <c r="B11" s="12"/>
      <c r="C11" s="12"/>
      <c r="E11" s="10"/>
      <c r="F11" s="9" t="s">
        <v>9</v>
      </c>
      <c r="G11" s="9"/>
    </row>
    <row r="12" spans="1:21" ht="15" customHeight="1" x14ac:dyDescent="0.25">
      <c r="B12" s="12"/>
      <c r="C12" s="12"/>
      <c r="E12" s="10" t="s">
        <v>10</v>
      </c>
      <c r="F12" s="11">
        <f>_xll.Assistant.XL.RIK_AC("INF06__;INF02@E=1,S=1021,G=0,T=0,P=0:@R=B,S=1006,V={0}:R=C,S=2|1001,V={1}:R=D,S=1019,V={2}:R=E,S=1020,V={3}:R=E,S=2000,V={4}:",$E$2,$E$12,$L$2,$N$2,$J$2)</f>
        <v>46131.63</v>
      </c>
      <c r="G12" s="11"/>
    </row>
    <row r="13" spans="1:21" ht="15" customHeight="1" x14ac:dyDescent="0.25">
      <c r="B13" s="12"/>
      <c r="C13" s="12"/>
      <c r="E13" s="10"/>
      <c r="F13" s="11"/>
      <c r="G13" s="11"/>
    </row>
    <row r="14" spans="1:21" x14ac:dyDescent="0.25">
      <c r="E14" s="10"/>
    </row>
    <row r="15" spans="1:21" x14ac:dyDescent="0.25">
      <c r="E15" s="10"/>
      <c r="F15" s="9" t="s">
        <v>11</v>
      </c>
      <c r="G15" s="9"/>
    </row>
    <row r="16" spans="1:21" x14ac:dyDescent="0.25">
      <c r="B16" s="13">
        <f>1-B10</f>
        <v>0.38384515920154605</v>
      </c>
      <c r="E16" s="10" t="s">
        <v>12</v>
      </c>
      <c r="F16" s="14">
        <f>_xll.Assistant.XL.RIK_AC("INF06__;INF02@E=1,S=1021,G=0,T=0,P=0,C=*-1:@R=B,S=1006,V={0}:R=C,S=2|1001,V={1}:R=D,S=1019,V={2}:R=E,S=1020,V={3}:R=E,S=2000,V={4}:",$E$2,$E$16,$L$2,$N$2,$J$2)</f>
        <v>-17393.07</v>
      </c>
      <c r="G16" s="14"/>
    </row>
    <row r="17" spans="1:11" x14ac:dyDescent="0.25">
      <c r="C17" s="10"/>
      <c r="E17" s="10"/>
      <c r="F17" s="14"/>
      <c r="G17" s="14"/>
    </row>
    <row r="18" spans="1:11" x14ac:dyDescent="0.25">
      <c r="C18" s="10"/>
    </row>
    <row r="19" spans="1:11" x14ac:dyDescent="0.25">
      <c r="C19" s="10"/>
      <c r="J19" s="15"/>
    </row>
    <row r="20" spans="1:11" ht="17.25" x14ac:dyDescent="0.3">
      <c r="A20" s="16" t="s">
        <v>13</v>
      </c>
      <c r="B20" s="16"/>
      <c r="C20" s="16"/>
      <c r="F20" s="16" t="s">
        <v>14</v>
      </c>
      <c r="G20" s="16"/>
      <c r="H20" s="16"/>
      <c r="J20" s="17"/>
      <c r="K20" s="17"/>
    </row>
    <row r="21" spans="1:11" x14ac:dyDescent="0.25">
      <c r="A21" s="7" t="str">
        <f>_xll.Assistant.XL.RIK_AL("INF06__2_0_1,F=B='1',U='0',I='0',FN='Calibri',FS='10',FC='#FFFFFF',BC='#9ACD32',AH='1',AV='1',Br=[$top-$bottom],BrS='1',BrC='#778899'_1,C=Total,F=B='1',U='0',I='0',FN='Calibri',FS='10',FC='#000000',BC='#FFFFFF',AH='1',AV"&amp;"='1',Br=[$top-$bottom],BrS='1',BrC='#778899'_10,F,N_0_0_1_D=6x3;INF02@E=0,S=2|1001,G=0,T=0,P=0,O=NF='Texte'_B='0'_U='0'_I='0'_FN='Calibri'_FS='10'_FC='#000000'_BC='#FFFFFF'_AH='1'_AV='1'_Br=[]_BrS='0'_BrC='#FFFFFF':E=0,S"&amp;"=2|1002,G=0,T=0,P=0,O=NF='Texte'_B='0'_U='0'_I='0'_FN='Calibri'_FS='10'_FC='#000000'_BC='#FFFFFF'_AH='1'_AV='1'_Br=[]_BrS='0'_BrC='#FFFFFF':E=1,S=1021,G=0,T=1,P=1,C=*-1,O=NF='Nombre'_B='0'_U='0'_I='0'_FN='Calibri'_FS='10"&amp;"'_FC='#000000'_BC='#FFFFFF'_AH='3'_AV='1'_Br=[]_BrS='0'_BrC='#FFFFFF':@R=B,S=1006,V={0}:R=C,S=1019,V={1}:R=D,S=1020,V={2}:R=E,S=2|1001,V={3}:R=E,S=2000,V={4}:",$E$2,$L$2,$N$2,$E$8,$J$2)</f>
        <v/>
      </c>
      <c r="C21" s="10"/>
      <c r="F21" s="7" t="str">
        <f>_xll.Assistant.XL.RIK_AL("INF06__2_0_1,F=B='1',U='0',I='0',FN='Calibri',FS='10',FC='#FFFFFF',BC='#9ACD32',AH='1',AV='1',Br=[$top-$bottom],BrS='1',BrC='#778899'_1,C=Total,F=B='1',U='0',I='0',FN='Calibri',FS='10',FC='#000000',BC='#FFFFFF',AH='1',AV"&amp;"='1',Br=[$top-$bottom],BrS='1',BrC='#778899'_10,F,N_0_0_1_D=12x3;INF02@E=0,S=2|1001,G=0,T=0,P=0,O=NF='Texte'_B='0'_U='0'_I='0'_FN='Calibri'_FS='10'_FC='#000000'_BC='#FFFFFF'_AH='1'_AV='1'_Br=[]_BrS='0'_BrC='#FFFFFF':E=0,"&amp;"S=2|1002,G=0,T=0,P=0,O=NF='Texte'_B='0'_U='0'_I='0'_FN='Calibri'_FS='10'_FC='#000000'_BC='#FFFFFF'_AH='1'_AV='1'_Br=[]_BrS='0'_BrC='#FFFFFF':E=1,S=1021,G=0,T=1,P=1,O=NF='Nombre'_B='0'_U='0'_I='0'_FN='Calibri'_FS='10'_FC="&amp;"'#000000'_BC='#FFFFFF'_AH='3'_AV='1'_Br=[]_BrS='0'_BrC='#FFFFFF':@R=B,S=1006,V={0}:R=C,S=1019,V={1}:R=D,S=1020,V={2}:R=E,S=2|1001,V={3}:R=E,S=2000,V={4}:",$E$2,$L$2,$N$2,$E$12,$J$2)</f>
        <v/>
      </c>
      <c r="J21" s="17"/>
      <c r="K21" s="17"/>
    </row>
    <row r="22" spans="1:11" x14ac:dyDescent="0.25">
      <c r="A22" s="24" t="s">
        <v>15</v>
      </c>
      <c r="B22" s="24" t="s">
        <v>16</v>
      </c>
      <c r="C22" s="24" t="s">
        <v>17</v>
      </c>
      <c r="F22" s="24" t="s">
        <v>15</v>
      </c>
      <c r="G22" s="24" t="s">
        <v>16</v>
      </c>
      <c r="H22" s="24" t="s">
        <v>17</v>
      </c>
    </row>
    <row r="23" spans="1:11" x14ac:dyDescent="0.25">
      <c r="A23" s="22" t="s">
        <v>19</v>
      </c>
      <c r="B23" s="22" t="s">
        <v>20</v>
      </c>
      <c r="C23" s="23">
        <v>14220</v>
      </c>
      <c r="F23" s="22" t="s">
        <v>27</v>
      </c>
      <c r="G23" s="22" t="s">
        <v>28</v>
      </c>
      <c r="H23" s="23">
        <v>26866.73</v>
      </c>
    </row>
    <row r="24" spans="1:11" x14ac:dyDescent="0.25">
      <c r="A24" s="22" t="s">
        <v>21</v>
      </c>
      <c r="B24" s="22" t="s">
        <v>22</v>
      </c>
      <c r="C24" s="23">
        <v>13013.56</v>
      </c>
      <c r="F24" s="22" t="s">
        <v>29</v>
      </c>
      <c r="G24" s="22" t="s">
        <v>30</v>
      </c>
      <c r="H24" s="23">
        <v>10666.54</v>
      </c>
    </row>
    <row r="25" spans="1:11" x14ac:dyDescent="0.25">
      <c r="A25" s="22" t="s">
        <v>23</v>
      </c>
      <c r="B25" s="22" t="s">
        <v>24</v>
      </c>
      <c r="C25" s="23">
        <v>1330</v>
      </c>
      <c r="F25" s="22" t="s">
        <v>31</v>
      </c>
      <c r="G25" s="22" t="s">
        <v>32</v>
      </c>
      <c r="H25" s="23">
        <v>3000</v>
      </c>
    </row>
    <row r="26" spans="1:11" x14ac:dyDescent="0.25">
      <c r="A26" s="22" t="s">
        <v>25</v>
      </c>
      <c r="B26" s="22" t="s">
        <v>26</v>
      </c>
      <c r="C26" s="23">
        <v>175</v>
      </c>
      <c r="F26" s="22" t="s">
        <v>33</v>
      </c>
      <c r="G26" s="22" t="s">
        <v>34</v>
      </c>
      <c r="H26" s="23">
        <v>1330</v>
      </c>
    </row>
    <row r="27" spans="1:11" x14ac:dyDescent="0.25">
      <c r="A27" s="18" t="s">
        <v>18</v>
      </c>
      <c r="B27" s="18"/>
      <c r="C27" s="19">
        <v>28738.560000000001</v>
      </c>
      <c r="F27" s="22" t="s">
        <v>35</v>
      </c>
      <c r="G27" s="22" t="s">
        <v>36</v>
      </c>
      <c r="H27" s="23">
        <v>1000</v>
      </c>
    </row>
    <row r="28" spans="1:11" x14ac:dyDescent="0.25">
      <c r="A28" s="20"/>
      <c r="B28" s="20"/>
      <c r="C28" s="21"/>
      <c r="F28" s="22" t="s">
        <v>37</v>
      </c>
      <c r="G28" s="22" t="s">
        <v>38</v>
      </c>
      <c r="H28" s="23">
        <v>840</v>
      </c>
    </row>
    <row r="29" spans="1:11" x14ac:dyDescent="0.25">
      <c r="F29" s="22" t="s">
        <v>39</v>
      </c>
      <c r="G29" s="22" t="s">
        <v>40</v>
      </c>
      <c r="H29" s="23">
        <v>535.25</v>
      </c>
    </row>
    <row r="30" spans="1:11" x14ac:dyDescent="0.25">
      <c r="F30" s="22" t="s">
        <v>41</v>
      </c>
      <c r="G30" s="22" t="s">
        <v>42</v>
      </c>
      <c r="H30" s="23">
        <v>410</v>
      </c>
    </row>
    <row r="31" spans="1:11" x14ac:dyDescent="0.25">
      <c r="F31" s="22" t="s">
        <v>43</v>
      </c>
      <c r="G31" s="22" t="s">
        <v>44</v>
      </c>
      <c r="H31" s="23">
        <v>400</v>
      </c>
    </row>
    <row r="32" spans="1:11" x14ac:dyDescent="0.25">
      <c r="F32" s="22" t="s">
        <v>45</v>
      </c>
      <c r="G32" s="22" t="s">
        <v>46</v>
      </c>
      <c r="H32" s="23">
        <v>326.08999999999997</v>
      </c>
    </row>
    <row r="33" spans="6:8" x14ac:dyDescent="0.25">
      <c r="F33" s="18" t="s">
        <v>18</v>
      </c>
      <c r="G33" s="18"/>
      <c r="H33" s="19">
        <v>45374.61</v>
      </c>
    </row>
    <row r="34" spans="6:8" x14ac:dyDescent="0.25">
      <c r="F34" s="20"/>
      <c r="G34" s="20"/>
      <c r="H34" s="21"/>
    </row>
  </sheetData>
  <mergeCells count="16">
    <mergeCell ref="F15:G15"/>
    <mergeCell ref="F16:G17"/>
    <mergeCell ref="A20:C20"/>
    <mergeCell ref="F20:H20"/>
    <mergeCell ref="F6:G6"/>
    <mergeCell ref="F7:G7"/>
    <mergeCell ref="F8:G9"/>
    <mergeCell ref="B10:C13"/>
    <mergeCell ref="F11:G11"/>
    <mergeCell ref="F12:G13"/>
    <mergeCell ref="A2:D3"/>
    <mergeCell ref="E2:G3"/>
    <mergeCell ref="H2:I3"/>
    <mergeCell ref="J2:K3"/>
    <mergeCell ref="L2:M3"/>
    <mergeCell ref="N2:N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3315-7739-44AE-97CC-152E840AC418}">
  <dimension ref="A1:B1"/>
  <sheetViews>
    <sheetView workbookViewId="0"/>
  </sheetViews>
  <sheetFormatPr baseColWidth="10" defaultRowHeight="12.75" x14ac:dyDescent="0.2"/>
  <sheetData>
    <row r="1" spans="1:2" ht="409.5" x14ac:dyDescent="0.2">
      <c r="A1" s="37" t="s">
        <v>52</v>
      </c>
      <c r="B1" s="37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Dashboard - Suivi de Gestion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Elodie CORMAND</cp:lastModifiedBy>
  <dcterms:created xsi:type="dcterms:W3CDTF">2018-05-31T08:52:33Z</dcterms:created>
  <dcterms:modified xsi:type="dcterms:W3CDTF">2018-05-31T08:59:04Z</dcterms:modified>
</cp:coreProperties>
</file>