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Comptabilité\NON LIVRES\"/>
    </mc:Choice>
  </mc:AlternateContent>
  <xr:revisionPtr revIDLastSave="0" documentId="13_ncr:1_{9477C1F6-60B9-4117-988F-B3F0FB1C8726}" xr6:coauthVersionLast="47" xr6:coauthVersionMax="47" xr10:uidLastSave="{00000000-0000-0000-0000-000000000000}"/>
  <bookViews>
    <workbookView xWindow="-120" yWindow="-120" windowWidth="30960" windowHeight="16920" xr2:uid="{D0AEFA94-BFB6-40FB-8498-252CD01452F7}"/>
  </bookViews>
  <sheets>
    <sheet name="Prise en Main" sheetId="7" r:id="rId1"/>
    <sheet name="Version" sheetId="8" state="hidden" r:id="rId2"/>
    <sheet name="Balance Intra-groupe" sheetId="4" r:id="rId3"/>
    <sheet name="Balance Plan Groupe" sheetId="5" r:id="rId4"/>
    <sheet name="Détail Flux Intra groupe" sheetId="6" r:id="rId5"/>
  </sheets>
  <externalReferences>
    <externalReference r:id="rId6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Segment_Etablissement___Libellé">#N/A</definedName>
    <definedName name="Segment_Période">#N/A</definedName>
    <definedName name="Segment_Société_Destination___Libellé">#N/A</definedName>
  </definedNames>
  <calcPr calcId="181029"/>
  <pivotCaches>
    <pivotCache cacheId="12" r:id="rId7"/>
    <pivotCache cacheId="14" r:id="rId8"/>
  </pivotCaches>
  <fileRecoveryPr repairLoad="1"/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6" l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K49" i="6"/>
  <c r="L49" i="6"/>
  <c r="M49" i="6"/>
  <c r="X6" i="4"/>
  <c r="D24" i="4"/>
  <c r="B10" i="5"/>
  <c r="B12" i="6"/>
  <c r="P1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X6" authorId="0" shapeId="0" xr:uid="{9377E625-4BB0-492E-8391-09234F592D0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D24" authorId="0" shapeId="0" xr:uid="{C2184657-079E-40FD-965E-DD1D33C6D785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5" authorId="0" shapeId="0" xr:uid="{F82BB774-A8D7-4990-ACCC-64E653D5F31F}">
      <text>
        <r>
          <rPr>
            <sz val="9"/>
            <color indexed="81"/>
            <rFont val="Tahoma"/>
            <family val="2"/>
          </rPr>
          <t>Filtre obligatoire</t>
        </r>
      </text>
    </comment>
    <comment ref="B10" authorId="0" shapeId="0" xr:uid="{872DED2F-FCB0-4344-A3C1-519E23AA62F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6" authorId="0" shapeId="0" xr:uid="{453B7691-E596-41CF-A92B-B2888536E258}">
      <text>
        <r>
          <rPr>
            <sz val="9"/>
            <color indexed="81"/>
            <rFont val="Tahoma"/>
            <family val="2"/>
          </rPr>
          <t>"&lt;&gt;NULL" pour avoir uniquement les flux intra-groupe</t>
        </r>
      </text>
    </comment>
    <comment ref="B12" authorId="0" shapeId="0" xr:uid="{51AF5725-A8B7-4745-8919-0E5EC90062BA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6FC766-92E6-460F-9FCF-1E068C594036}" name="Connexion" type="7" refreshedVersion="7"/>
  <connection id="2" xr16:uid="{E8308767-6F3E-4755-A8CC-2E48DB75F9A4}" name="Connexion1" type="7" refreshedVersion="7"/>
</connections>
</file>

<file path=xl/sharedStrings.xml><?xml version="1.0" encoding="utf-8"?>
<sst xmlns="http://schemas.openxmlformats.org/spreadsheetml/2006/main" count="417" uniqueCount="135">
  <si>
    <t>Total</t>
  </si>
  <si>
    <t>Dossier</t>
  </si>
  <si>
    <t>*</t>
  </si>
  <si>
    <t>Débit Tenue de Compte</t>
  </si>
  <si>
    <t>Crédit Tenue de Compte</t>
  </si>
  <si>
    <t>Solde Tenue de Compte</t>
  </si>
  <si>
    <t>Période</t>
  </si>
  <si>
    <t>Tiers Société - Code</t>
  </si>
  <si>
    <t>Tiers Société - Libellé</t>
  </si>
  <si>
    <t>S2</t>
  </si>
  <si>
    <t>Société S2</t>
  </si>
  <si>
    <t>S3</t>
  </si>
  <si>
    <t>Société S3</t>
  </si>
  <si>
    <t>S1</t>
  </si>
  <si>
    <t>Société S1</t>
  </si>
  <si>
    <t>Société - Code</t>
  </si>
  <si>
    <t>Compte Général - Code</t>
  </si>
  <si>
    <t>60700100</t>
  </si>
  <si>
    <t>70700100</t>
  </si>
  <si>
    <t>44571110</t>
  </si>
  <si>
    <t>51212000</t>
  </si>
  <si>
    <t>44566110</t>
  </si>
  <si>
    <t>40110000</t>
  </si>
  <si>
    <t>51210000</t>
  </si>
  <si>
    <t>41110000</t>
  </si>
  <si>
    <t>Général - Code Nature de Flux</t>
  </si>
  <si>
    <t>Général - Libellé Nature de Flux</t>
  </si>
  <si>
    <t>4000</t>
  </si>
  <si>
    <t>Dettes fourn.&amp; cptes ratt.</t>
  </si>
  <si>
    <t>4440</t>
  </si>
  <si>
    <t>Dettes fiscales diverses</t>
  </si>
  <si>
    <t>5100</t>
  </si>
  <si>
    <t>Disponibilités</t>
  </si>
  <si>
    <t>6070</t>
  </si>
  <si>
    <t>Achats de marchandises</t>
  </si>
  <si>
    <t>4100</t>
  </si>
  <si>
    <t>Créances clients &amp; cptes ratt.</t>
  </si>
  <si>
    <t>7070</t>
  </si>
  <si>
    <t>Ventes de marchandises</t>
  </si>
  <si>
    <t>CONSO</t>
  </si>
  <si>
    <t>Société Origine</t>
  </si>
  <si>
    <t>Société Destination</t>
  </si>
  <si>
    <t>ST_900_SFI_INF</t>
  </si>
  <si>
    <t>NAT</t>
  </si>
  <si>
    <t>2012*</t>
  </si>
  <si>
    <t>Société Origine - Code</t>
  </si>
  <si>
    <t>Société Origine - Libellé</t>
  </si>
  <si>
    <t>Société Destination - Code</t>
  </si>
  <si>
    <t>Société Destination - Libellé</t>
  </si>
  <si>
    <t>Racine Comptable</t>
  </si>
  <si>
    <t>40</t>
  </si>
  <si>
    <t>41</t>
  </si>
  <si>
    <t>44</t>
  </si>
  <si>
    <t>51</t>
  </si>
  <si>
    <t>60</t>
  </si>
  <si>
    <t>70</t>
  </si>
  <si>
    <t>(Tous)</t>
  </si>
  <si>
    <t>Total général</t>
  </si>
  <si>
    <t>Total S2</t>
  </si>
  <si>
    <t>Total S3</t>
  </si>
  <si>
    <t>Somme de Débit Tenue de Compte</t>
  </si>
  <si>
    <t>Valeurs</t>
  </si>
  <si>
    <t>Somme de Crédit Tenue de Compte</t>
  </si>
  <si>
    <t>Somme de Solde Tenue de Compte</t>
  </si>
  <si>
    <t>Achats de marchandises TVA débits</t>
  </si>
  <si>
    <t>Ventes de marchandises TVA débits taux normal</t>
  </si>
  <si>
    <t>Compte Général - Libellé</t>
  </si>
  <si>
    <t>Fournisseurs - Achats de biens ou de prestations de services</t>
  </si>
  <si>
    <t>Clients - Ventes France</t>
  </si>
  <si>
    <t>TVA déductible sur les débits - Taux normal</t>
  </si>
  <si>
    <t>TVA collectée sur les débits - Taux normal</t>
  </si>
  <si>
    <t>BNP  en  GBP Livre Sterling</t>
  </si>
  <si>
    <t>Comptes  BNP  EUR</t>
  </si>
  <si>
    <t>Approche Comptable</t>
  </si>
  <si>
    <t>Général - Code Nature de Flux 4000</t>
  </si>
  <si>
    <t>Général - Code Nature de Flux 4100</t>
  </si>
  <si>
    <t>Général - Code Nature de Flux 4440</t>
  </si>
  <si>
    <t>Général - Code Nature de Flux 5100</t>
  </si>
  <si>
    <t>Général - Code Nature de Flux 6070</t>
  </si>
  <si>
    <t>Général - Code Nature de Flux 7070</t>
  </si>
  <si>
    <t>Nature Flux - Code</t>
  </si>
  <si>
    <t>Plan Groupe (F)</t>
  </si>
  <si>
    <t>Lot - Numéro</t>
  </si>
  <si>
    <t>Pièce - Date</t>
  </si>
  <si>
    <t>Pièce - Numéro</t>
  </si>
  <si>
    <t>Pièce - Référence Externe</t>
  </si>
  <si>
    <t>Etablissement - Code</t>
  </si>
  <si>
    <t>Journal - Code</t>
  </si>
  <si>
    <t>Ecriture - Libellé</t>
  </si>
  <si>
    <t>ETS1-S01</t>
  </si>
  <si>
    <t>AC2009/01-000013</t>
  </si>
  <si>
    <t>AC2006/01-000012</t>
  </si>
  <si>
    <t>ACH</t>
  </si>
  <si>
    <t>VEN</t>
  </si>
  <si>
    <t>FC2009/01-000004</t>
  </si>
  <si>
    <t>FC2006/01-000007</t>
  </si>
  <si>
    <t>BQ2009/01-000011</t>
  </si>
  <si>
    <t>BQ2006/01-000006</t>
  </si>
  <si>
    <t>BQ2</t>
  </si>
  <si>
    <t>BQ1</t>
  </si>
  <si>
    <t>BQ2009/01-000010</t>
  </si>
  <si>
    <t>BQ2006/01-000007</t>
  </si>
  <si>
    <t>Règlement Société C par CHQ</t>
  </si>
  <si>
    <t>Comptabilisation du bordereau nr. 2</t>
  </si>
  <si>
    <t>AC2009/02-000007</t>
  </si>
  <si>
    <t>AC2006/02-000006</t>
  </si>
  <si>
    <t>FC2009/03-000003</t>
  </si>
  <si>
    <t>FC2006/03-000008</t>
  </si>
  <si>
    <t>AC2009/05-000004</t>
  </si>
  <si>
    <t>AC2006/05-000003</t>
  </si>
  <si>
    <t>AC2009/05-000005</t>
  </si>
  <si>
    <t>AC2006/05-000004</t>
  </si>
  <si>
    <t>BQ2009/06-000007</t>
  </si>
  <si>
    <t>BQ2006/06-000003</t>
  </si>
  <si>
    <t>FC2009/09-000010</t>
  </si>
  <si>
    <t>FC2006/09-000008</t>
  </si>
  <si>
    <t>AC2009/11-000017</t>
  </si>
  <si>
    <t>AC2006/11-000009</t>
  </si>
  <si>
    <t>BQ2009/11-000015</t>
  </si>
  <si>
    <t>BQ2006/11-000008</t>
  </si>
  <si>
    <t>Comptabilisation du bordereau nr. 1</t>
  </si>
  <si>
    <t>FC2009/12-000002</t>
  </si>
  <si>
    <t>FC2006/12-000003</t>
  </si>
  <si>
    <t>&lt;&gt;NULL</t>
  </si>
  <si>
    <t>Solde Cumulé</t>
  </si>
  <si>
    <t>Journal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</si>
  <si>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</si>
  <si>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</si>
  <si>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</si>
  <si>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</si>
  <si>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</si>
  <si>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Version</t>
  </si>
  <si>
    <t>Date</t>
  </si>
  <si>
    <t>Description</t>
  </si>
  <si>
    <t>Création du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</si>
</sst>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12"/>
      <color theme="0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theme="7" tint="-0.249977111117893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theme="7" tint="-0.249977111117893"/>
      </patternFill>
    </fill>
    <fill>
      <patternFill patternType="solid">
        <fgColor theme="4" tint="0.79998168889431442"/>
        <bgColor theme="7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  <border>
      <left/>
      <right/>
      <top style="thin">
        <color theme="7" tint="0.79998168889431442"/>
      </top>
      <bottom style="thin">
        <color theme="7" tint="0.79998168889431442"/>
      </bottom>
      <diagonal/>
    </border>
    <border>
      <left/>
      <right/>
      <top style="thin">
        <color rgb="FF778899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2" fillId="3" borderId="2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1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NumberFormat="1"/>
    <xf numFmtId="0" fontId="5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6" borderId="0" xfId="0" applyFill="1"/>
    <xf numFmtId="0" fontId="6" fillId="6" borderId="0" xfId="0" applyFont="1" applyFill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9" borderId="0" xfId="0" applyFill="1"/>
    <xf numFmtId="0" fontId="6" fillId="9" borderId="0" xfId="0" applyFont="1" applyFill="1" applyAlignment="1">
      <alignment horizontal="center" vertical="center"/>
    </xf>
    <xf numFmtId="49" fontId="7" fillId="10" borderId="5" xfId="0" applyNumberFormat="1" applyFont="1" applyFill="1" applyBorder="1" applyAlignment="1">
      <alignment horizontal="left" vertical="center"/>
    </xf>
    <xf numFmtId="49" fontId="6" fillId="8" borderId="4" xfId="0" applyNumberFormat="1" applyFont="1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/>
    <xf numFmtId="0" fontId="5" fillId="11" borderId="6" xfId="0" applyFont="1" applyFill="1" applyBorder="1" applyAlignment="1">
      <alignment horizontal="center" vertical="center"/>
    </xf>
    <xf numFmtId="49" fontId="6" fillId="12" borderId="7" xfId="0" applyNumberFormat="1" applyFont="1" applyFill="1" applyBorder="1" applyAlignment="1">
      <alignment horizontal="center" vertical="center"/>
    </xf>
    <xf numFmtId="0" fontId="0" fillId="13" borderId="0" xfId="0" applyFill="1"/>
    <xf numFmtId="0" fontId="6" fillId="13" borderId="0" xfId="0" applyFont="1" applyFill="1" applyAlignment="1">
      <alignment horizontal="center" vertical="center"/>
    </xf>
    <xf numFmtId="0" fontId="9" fillId="14" borderId="0" xfId="1" applyFont="1" applyFill="1" applyAlignment="1">
      <alignment horizontal="left" vertical="center" indent="2"/>
    </xf>
    <xf numFmtId="0" fontId="10" fillId="14" borderId="0" xfId="1" applyFont="1" applyFill="1" applyAlignment="1">
      <alignment horizontal="center"/>
    </xf>
    <xf numFmtId="49" fontId="10" fillId="14" borderId="0" xfId="1" quotePrefix="1" applyNumberFormat="1" applyFont="1" applyFill="1" applyAlignment="1">
      <alignment horizontal="center"/>
    </xf>
    <xf numFmtId="49" fontId="10" fillId="14" borderId="0" xfId="1" applyNumberFormat="1" applyFont="1" applyFill="1"/>
    <xf numFmtId="0" fontId="8" fillId="14" borderId="0" xfId="1" applyFill="1"/>
    <xf numFmtId="0" fontId="8" fillId="0" borderId="0" xfId="1"/>
    <xf numFmtId="49" fontId="10" fillId="14" borderId="0" xfId="1" applyNumberFormat="1" applyFont="1" applyFill="1" applyAlignment="1">
      <alignment horizontal="center"/>
    </xf>
    <xf numFmtId="0" fontId="11" fillId="0" borderId="0" xfId="1" applyFont="1" applyAlignment="1">
      <alignment horizontal="left" indent="2"/>
    </xf>
    <xf numFmtId="0" fontId="12" fillId="0" borderId="0" xfId="1" applyFont="1" applyAlignment="1">
      <alignment horizontal="left" indent="2"/>
    </xf>
    <xf numFmtId="0" fontId="13" fillId="15" borderId="0" xfId="1" applyFont="1" applyFill="1" applyAlignment="1">
      <alignment horizontal="center" vertical="center" wrapText="1"/>
    </xf>
    <xf numFmtId="0" fontId="8" fillId="15" borderId="0" xfId="1" applyFill="1"/>
    <xf numFmtId="0" fontId="14" fillId="14" borderId="0" xfId="1" applyFont="1" applyFill="1"/>
    <xf numFmtId="0" fontId="14" fillId="14" borderId="0" xfId="1" quotePrefix="1" applyFont="1" applyFill="1"/>
  </cellXfs>
  <cellStyles count="2">
    <cellStyle name="Normal" xfId="0" builtinId="0"/>
    <cellStyle name="Normal 3" xfId="1" xr:uid="{3BCFDAB4-6675-43A6-956B-B76F55E93C40}"/>
  </cellStyles>
  <dxfs count="16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[SBR_FRP1000_comptaintersociete.xlsx]Balance Intra-groupe!pivotTable_X4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Résultat Intra-groupe PAR SOCIETE DESTINATRICE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4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1"/>
          <c:showCatName val="1"/>
          <c:showSerName val="0"/>
          <c:showPercent val="1"/>
          <c:showBubbleSize val="0"/>
          <c:separator>//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1"/>
          <c:showVal val="1"/>
          <c:showCatName val="1"/>
          <c:showSerName val="0"/>
          <c:showPercent val="1"/>
          <c:showBubbleSize val="0"/>
          <c:separator>//</c:separator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2"/>
        <c:dLbl>
          <c:idx val="0"/>
          <c:dLblPos val="outEnd"/>
          <c:showLegendKey val="1"/>
          <c:showVal val="1"/>
          <c:showCatName val="1"/>
          <c:showSerName val="0"/>
          <c:showPercent val="1"/>
          <c:showBubbleSize val="0"/>
          <c:separator>//</c:separator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3"/>
        <c:dLbl>
          <c:idx val="0"/>
          <c:dLblPos val="outEnd"/>
          <c:showLegendKey val="1"/>
          <c:showVal val="1"/>
          <c:showCatName val="1"/>
          <c:showSerName val="0"/>
          <c:showPercent val="1"/>
          <c:showBubbleSize val="0"/>
          <c:separator>//</c:separator>
          <c:extLst>
            <c:ext xmlns:c15="http://schemas.microsoft.com/office/drawing/2012/chart" uri="{CE6537A1-D6FC-4f65-9D91-7224C49458BB}">
              <c15:xForSave val="1"/>
            </c:ext>
          </c:extLst>
        </c:dLbl>
      </c:pivotFmt>
      <c:pivotFmt>
        <c:idx val="4"/>
        <c:spPr>
          <a:solidFill>
            <a:schemeClr val="accent4">
              <a:shade val="76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4">
              <a:tint val="77000"/>
            </a:schemeClr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4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1"/>
          <c:showVal val="1"/>
          <c:showCatName val="1"/>
          <c:showSerName val="0"/>
          <c:showPercent val="1"/>
          <c:showBubbleSize val="0"/>
          <c:separator>//</c:separator>
          <c:extLst>
            <c:ext xmlns:c15="http://schemas.microsoft.com/office/drawing/2012/chart" uri="{CE6537A1-D6FC-4f65-9D91-7224C49458BB}">
              <c15:xForSave val="1"/>
            </c:ext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'Balance Intra-groupe'!$Y$7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988-45A4-91AD-A65A3B4DC220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88-45A4-91AD-A65A3B4DC2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//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'Balance Intra-groupe'!$X$8:$X$10</c:f>
              <c:strCache>
                <c:ptCount val="2"/>
                <c:pt idx="0">
                  <c:v>Société S2</c:v>
                </c:pt>
                <c:pt idx="1">
                  <c:v>Société S3</c:v>
                </c:pt>
              </c:strCache>
            </c:strRef>
          </c:cat>
          <c:val>
            <c:numRef>
              <c:f>'Balance Intra-groupe'!$Y$8:$Y$10</c:f>
              <c:numCache>
                <c:formatCode>#,##0.00</c:formatCode>
                <c:ptCount val="2"/>
                <c:pt idx="0">
                  <c:v>-3250</c:v>
                </c:pt>
                <c:pt idx="1">
                  <c:v>-1300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8-45A4-91AD-A65A3B4DC22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D792F3-0B4B-4C56-8D59-D590B036706A}"/>
            </a:ext>
          </a:extLst>
        </xdr:cNvPr>
        <xdr:cNvSpPr/>
      </xdr:nvSpPr>
      <xdr:spPr>
        <a:xfrm>
          <a:off x="682743" y="706753"/>
          <a:ext cx="98307" cy="434340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0299E2B-5EBA-4A90-91F7-AD791561196A}"/>
            </a:ext>
          </a:extLst>
        </xdr:cNvPr>
        <xdr:cNvSpPr/>
      </xdr:nvSpPr>
      <xdr:spPr>
        <a:xfrm>
          <a:off x="553402" y="2589528"/>
          <a:ext cx="382860" cy="36381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A09A6F57-1EDC-4E41-A499-5CC9827DBD81}"/>
            </a:ext>
          </a:extLst>
        </xdr:cNvPr>
        <xdr:cNvSpPr/>
      </xdr:nvSpPr>
      <xdr:spPr>
        <a:xfrm>
          <a:off x="553402" y="3969595"/>
          <a:ext cx="382860" cy="36381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2E966EB-06BF-423A-BEB6-363C0B507FB2}"/>
            </a:ext>
          </a:extLst>
        </xdr:cNvPr>
        <xdr:cNvSpPr/>
      </xdr:nvSpPr>
      <xdr:spPr>
        <a:xfrm>
          <a:off x="550439" y="1221105"/>
          <a:ext cx="373335" cy="334812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739588</xdr:colOff>
      <xdr:row>32</xdr:row>
      <xdr:rowOff>56029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ociété Destination - Libellé">
              <a:extLst>
                <a:ext uri="{FF2B5EF4-FFF2-40B4-BE49-F238E27FC236}">
                  <a16:creationId xmlns:a16="http://schemas.microsoft.com/office/drawing/2014/main" id="{0C6AE10A-F518-4715-AA25-41C308835B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ciété Destination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296477"/>
              <a:ext cx="2269361" cy="15569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32</xdr:row>
      <xdr:rowOff>66675</xdr:rowOff>
    </xdr:from>
    <xdr:to>
      <xdr:col>2</xdr:col>
      <xdr:colOff>745079</xdr:colOff>
      <xdr:row>40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tablissement - Libellé">
              <a:extLst>
                <a:ext uri="{FF2B5EF4-FFF2-40B4-BE49-F238E27FC236}">
                  <a16:creationId xmlns:a16="http://schemas.microsoft.com/office/drawing/2014/main" id="{D0276EDE-957B-4403-BFA3-E75FF0CDED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tablissement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6864061"/>
              <a:ext cx="2280567" cy="14342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40</xdr:row>
      <xdr:rowOff>21851</xdr:rowOff>
    </xdr:from>
    <xdr:to>
      <xdr:col>2</xdr:col>
      <xdr:colOff>745079</xdr:colOff>
      <xdr:row>47</xdr:row>
      <xdr:rowOff>173579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Période">
              <a:extLst>
                <a:ext uri="{FF2B5EF4-FFF2-40B4-BE49-F238E27FC236}">
                  <a16:creationId xmlns:a16="http://schemas.microsoft.com/office/drawing/2014/main" id="{92788E29-3EAF-448A-AC8C-CD395B0E64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ériod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320146"/>
              <a:ext cx="2280567" cy="14707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5</xdr:col>
      <xdr:colOff>611</xdr:colOff>
      <xdr:row>7</xdr:row>
      <xdr:rowOff>27214</xdr:rowOff>
    </xdr:from>
    <xdr:to>
      <xdr:col>9</xdr:col>
      <xdr:colOff>217714</xdr:colOff>
      <xdr:row>23</xdr:row>
      <xdr:rowOff>176892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11D578FC-6982-4566-AAE2-8B9D8C5CD6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R_FRP1000_comptaetatsfisc_periode%20finalis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Etats Fiscaux - Paramétrage"/>
      <sheetName val="Etats Fiscaux -SIG"/>
      <sheetName val="Etats Fiscaux - Actif"/>
      <sheetName val="Etats Fiscaux - Passif"/>
      <sheetName val="Etats Fiscaux -Résultat1 Partie"/>
      <sheetName val="Etats Fiscaux -Résultat2 Partie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573.581631597219" createdVersion="3" refreshedVersion="7" minRefreshableVersion="3" recordCount="32" xr:uid="{066870BA-EC61-4051-B260-5302A26A587B}">
  <cacheSource type="external" connectionId="1"/>
  <cacheFields count="12">
    <cacheField name="Société Origine - Code" numFmtId="0">
      <sharedItems count="3">
        <s v="S1"/>
        <s v="S2" u="1"/>
        <s v="S3" u="1"/>
      </sharedItems>
    </cacheField>
    <cacheField name="Société Origine - Libellé" numFmtId="0">
      <sharedItems count="3">
        <s v="Société S1"/>
        <s v="Société S2" u="1"/>
        <s v="Société S3" u="1"/>
      </sharedItems>
    </cacheField>
    <cacheField name="Société Destination - Code" numFmtId="0">
      <sharedItems count="3">
        <s v="S2"/>
        <s v="S3"/>
        <s v="S1" u="1"/>
      </sharedItems>
    </cacheField>
    <cacheField name="Société Destination - Libellé" numFmtId="0">
      <sharedItems count="3">
        <s v="Société S2"/>
        <s v="Société S3"/>
        <s v="Société S1" u="1"/>
      </sharedItems>
    </cacheField>
    <cacheField name="Racine Comptable" numFmtId="0">
      <sharedItems count="6">
        <s v="40"/>
        <s v="41"/>
        <s v="44"/>
        <s v="51"/>
        <s v="60"/>
        <s v="70"/>
      </sharedItems>
    </cacheField>
    <cacheField name="Compte Général - Code" numFmtId="0">
      <sharedItems count="8">
        <s v="40110000"/>
        <s v="41110000"/>
        <s v="44566110"/>
        <s v="44571110"/>
        <s v="51212000"/>
        <s v="60700100"/>
        <s v="70700100"/>
        <s v="51210000"/>
      </sharedItems>
    </cacheField>
    <cacheField name="Débit Tenue de Compte" numFmtId="0">
      <sharedItems containsSemiMixedTypes="0" containsString="0" containsNumber="1" minValue="0" maxValue="7176" count="18">
        <n v="0"/>
        <n v="598"/>
        <n v="3588"/>
        <n v="897"/>
        <n v="7176"/>
        <n v="98"/>
        <n v="588"/>
        <n v="500"/>
        <n v="3000"/>
        <n v="5860.4"/>
        <n v="1435.2"/>
        <n v="5980"/>
        <n v="156.80000000000001"/>
        <n v="294"/>
        <n v="509.6"/>
        <n v="800"/>
        <n v="1500"/>
        <n v="2600"/>
      </sharedItems>
    </cacheField>
    <cacheField name="Crédit Tenue de Compte" numFmtId="0">
      <sharedItems containsSemiMixedTypes="0" containsString="0" containsNumber="1" minValue="0" maxValue="6000" count="16">
        <n v="598"/>
        <n v="0"/>
        <n v="3588"/>
        <n v="147"/>
        <n v="1176"/>
        <n v="750"/>
        <n v="6000"/>
        <n v="1794"/>
        <n v="3109.6"/>
        <n v="956.8"/>
        <n v="5980"/>
        <n v="235.2"/>
        <n v="980"/>
        <n v="5860.4"/>
        <n v="1200"/>
        <n v="5000"/>
      </sharedItems>
    </cacheField>
    <cacheField name="Solde Tenue de Compte" numFmtId="0">
      <sharedItems containsSemiMixedTypes="0" containsString="0" containsNumber="1" minValue="-6000" maxValue="7176" count="30">
        <n v="-598"/>
        <n v="598"/>
        <n v="0"/>
        <n v="897"/>
        <n v="7176"/>
        <n v="98"/>
        <n v="588"/>
        <n v="-147"/>
        <n v="-1176"/>
        <n v="-3588"/>
        <n v="500"/>
        <n v="3000"/>
        <n v="-750"/>
        <n v="-6000"/>
        <n v="-1794"/>
        <n v="-3109.6"/>
        <n v="4903.6000000000004"/>
        <n v="1435.2"/>
        <n v="156.80000000000001"/>
        <n v="294"/>
        <n v="509.6"/>
        <n v="-235.2"/>
        <n v="-980"/>
        <n v="5980"/>
        <n v="-5860.4"/>
        <n v="800"/>
        <n v="1500"/>
        <n v="2600"/>
        <n v="-1200"/>
        <n v="-5000"/>
      </sharedItems>
    </cacheField>
    <cacheField name="Période" numFmtId="0">
      <sharedItems count="8">
        <s v="201205"/>
        <s v="201206"/>
        <s v="201201"/>
        <s v="201209"/>
        <s v="201203"/>
        <s v="201202"/>
        <s v="201211"/>
        <s v="201212"/>
      </sharedItems>
    </cacheField>
    <cacheField name="Etablissement - Libellé" numFmtId="0">
      <sharedItems count="3">
        <s v="Siège social S01  PARIS"/>
        <s v="Siège social S02  PARIS" u="1"/>
        <s v="Siège  de LYON  S03" u="1"/>
      </sharedItems>
    </cacheField>
    <cacheField name="Compte Général - Libellé" numFmtId="0">
      <sharedItems count="8">
        <s v="Fournisseurs - Achats de biens ou de prestations de services"/>
        <s v="Clients - Ventes France"/>
        <s v="TVA déductible sur les débits - Taux normal"/>
        <s v="TVA collectée sur les débits - Taux normal"/>
        <s v="BNP  en  GBP Livre Sterling"/>
        <s v="Achats de marchandises TVA débits"/>
        <s v="Ventes de marchandises TVA débits taux normal"/>
        <s v="Comptes  BNP  EUR"/>
      </sharedItems>
    </cacheField>
  </cacheFields>
  <extLst>
    <ext xmlns:x14="http://schemas.microsoft.com/office/spreadsheetml/2009/9/main" uri="{725AE2AE-9491-48be-B2B4-4EB974FC3084}">
      <x14:pivotCacheDefinition pivotCacheId="42699568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573.581636111114" createdVersion="3" refreshedVersion="7" minRefreshableVersion="3" recordCount="9" xr:uid="{38CC5EE6-45F7-4790-BCC3-A194BA615ACA}">
  <cacheSource type="external" connectionId="2"/>
  <cacheFields count="12">
    <cacheField name="Société Origine - Code" numFmtId="0">
      <sharedItems count="1">
        <s v="S1"/>
      </sharedItems>
    </cacheField>
    <cacheField name="Société Origine - Libellé" numFmtId="0">
      <sharedItems count="1">
        <s v="Société S1"/>
      </sharedItems>
    </cacheField>
    <cacheField name="Société Destination - Code" numFmtId="0">
      <sharedItems count="2">
        <s v="S2"/>
        <s v="S3"/>
      </sharedItems>
    </cacheField>
    <cacheField name="Société Destination - Libellé" numFmtId="0">
      <sharedItems count="3">
        <s v="Société S2"/>
        <s v="Société S3"/>
        <s v="Société S1" u="1"/>
      </sharedItems>
    </cacheField>
    <cacheField name="Racine Comptable" numFmtId="0">
      <sharedItems count="4">
        <s v="6"/>
        <s v="7"/>
        <s v="70" u="1"/>
        <s v="60" u="1"/>
      </sharedItems>
    </cacheField>
    <cacheField name="Compte Général - Code" numFmtId="0">
      <sharedItems count="2">
        <s v="60700100"/>
        <s v="70700100"/>
      </sharedItems>
    </cacheField>
    <cacheField name="Débit Tenue de Compte" numFmtId="0">
      <sharedItems containsSemiMixedTypes="0" containsString="0" containsNumber="1" containsInteger="1" minValue="0" maxValue="3000" count="6">
        <n v="500"/>
        <n v="3000"/>
        <n v="0"/>
        <n v="800"/>
        <n v="1500"/>
        <n v="2600"/>
      </sharedItems>
    </cacheField>
    <cacheField name="Crédit Tenue de Compte" numFmtId="0">
      <sharedItems containsSemiMixedTypes="0" containsString="0" containsNumber="1" containsInteger="1" minValue="0" maxValue="6000" count="5">
        <n v="0"/>
        <n v="750"/>
        <n v="6000"/>
        <n v="1200"/>
        <n v="5000"/>
      </sharedItems>
    </cacheField>
    <cacheField name="Solde Tenue de Compte" numFmtId="0">
      <sharedItems containsSemiMixedTypes="0" containsString="0" containsNumber="1" containsInteger="1" minValue="-6000" maxValue="3000" count="9">
        <n v="500"/>
        <n v="3000"/>
        <n v="-750"/>
        <n v="-6000"/>
        <n v="800"/>
        <n v="1500"/>
        <n v="2600"/>
        <n v="-1200"/>
        <n v="-5000"/>
      </sharedItems>
    </cacheField>
    <cacheField name="Période" numFmtId="0">
      <sharedItems count="7">
        <s v="201205"/>
        <s v="201201"/>
        <s v="201209"/>
        <s v="201203"/>
        <s v="201211"/>
        <s v="201202"/>
        <s v="201212"/>
      </sharedItems>
    </cacheField>
    <cacheField name="Etablissement - Libellé" numFmtId="0">
      <sharedItems count="1">
        <s v="Siège social S01  PARIS"/>
      </sharedItems>
    </cacheField>
    <cacheField name="Compte Général - Libellé" numFmtId="0">
      <sharedItems count="2">
        <s v="Achats de marchandises TVA débits"/>
        <s v="Ventes de marchandises TVA débits taux norm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0"/>
    <x v="0"/>
  </r>
  <r>
    <x v="0"/>
    <x v="0"/>
    <x v="0"/>
    <x v="0"/>
    <x v="0"/>
    <x v="0"/>
    <x v="2"/>
    <x v="2"/>
    <x v="2"/>
    <x v="2"/>
    <x v="0"/>
    <x v="0"/>
  </r>
  <r>
    <x v="0"/>
    <x v="0"/>
    <x v="0"/>
    <x v="0"/>
    <x v="1"/>
    <x v="1"/>
    <x v="3"/>
    <x v="1"/>
    <x v="3"/>
    <x v="3"/>
    <x v="0"/>
    <x v="1"/>
  </r>
  <r>
    <x v="0"/>
    <x v="0"/>
    <x v="0"/>
    <x v="0"/>
    <x v="1"/>
    <x v="1"/>
    <x v="4"/>
    <x v="1"/>
    <x v="4"/>
    <x v="4"/>
    <x v="0"/>
    <x v="1"/>
  </r>
  <r>
    <x v="0"/>
    <x v="0"/>
    <x v="0"/>
    <x v="0"/>
    <x v="2"/>
    <x v="2"/>
    <x v="5"/>
    <x v="1"/>
    <x v="5"/>
    <x v="0"/>
    <x v="0"/>
    <x v="2"/>
  </r>
  <r>
    <x v="0"/>
    <x v="0"/>
    <x v="0"/>
    <x v="0"/>
    <x v="2"/>
    <x v="2"/>
    <x v="6"/>
    <x v="1"/>
    <x v="6"/>
    <x v="2"/>
    <x v="0"/>
    <x v="2"/>
  </r>
  <r>
    <x v="0"/>
    <x v="0"/>
    <x v="0"/>
    <x v="0"/>
    <x v="2"/>
    <x v="3"/>
    <x v="0"/>
    <x v="3"/>
    <x v="7"/>
    <x v="3"/>
    <x v="0"/>
    <x v="3"/>
  </r>
  <r>
    <x v="0"/>
    <x v="0"/>
    <x v="0"/>
    <x v="0"/>
    <x v="2"/>
    <x v="3"/>
    <x v="0"/>
    <x v="4"/>
    <x v="8"/>
    <x v="4"/>
    <x v="0"/>
    <x v="3"/>
  </r>
  <r>
    <x v="0"/>
    <x v="0"/>
    <x v="0"/>
    <x v="0"/>
    <x v="3"/>
    <x v="4"/>
    <x v="0"/>
    <x v="0"/>
    <x v="0"/>
    <x v="1"/>
    <x v="0"/>
    <x v="4"/>
  </r>
  <r>
    <x v="0"/>
    <x v="0"/>
    <x v="0"/>
    <x v="0"/>
    <x v="3"/>
    <x v="4"/>
    <x v="0"/>
    <x v="2"/>
    <x v="9"/>
    <x v="2"/>
    <x v="0"/>
    <x v="4"/>
  </r>
  <r>
    <x v="0"/>
    <x v="0"/>
    <x v="0"/>
    <x v="0"/>
    <x v="4"/>
    <x v="5"/>
    <x v="7"/>
    <x v="1"/>
    <x v="10"/>
    <x v="0"/>
    <x v="0"/>
    <x v="5"/>
  </r>
  <r>
    <x v="0"/>
    <x v="0"/>
    <x v="0"/>
    <x v="0"/>
    <x v="4"/>
    <x v="5"/>
    <x v="8"/>
    <x v="1"/>
    <x v="11"/>
    <x v="2"/>
    <x v="0"/>
    <x v="5"/>
  </r>
  <r>
    <x v="0"/>
    <x v="0"/>
    <x v="0"/>
    <x v="0"/>
    <x v="5"/>
    <x v="6"/>
    <x v="0"/>
    <x v="5"/>
    <x v="12"/>
    <x v="3"/>
    <x v="0"/>
    <x v="6"/>
  </r>
  <r>
    <x v="0"/>
    <x v="0"/>
    <x v="0"/>
    <x v="0"/>
    <x v="5"/>
    <x v="6"/>
    <x v="0"/>
    <x v="6"/>
    <x v="13"/>
    <x v="4"/>
    <x v="0"/>
    <x v="6"/>
  </r>
  <r>
    <x v="0"/>
    <x v="0"/>
    <x v="1"/>
    <x v="1"/>
    <x v="0"/>
    <x v="0"/>
    <x v="0"/>
    <x v="7"/>
    <x v="14"/>
    <x v="5"/>
    <x v="0"/>
    <x v="0"/>
  </r>
  <r>
    <x v="0"/>
    <x v="0"/>
    <x v="1"/>
    <x v="1"/>
    <x v="0"/>
    <x v="0"/>
    <x v="0"/>
    <x v="8"/>
    <x v="15"/>
    <x v="0"/>
    <x v="0"/>
    <x v="0"/>
  </r>
  <r>
    <x v="0"/>
    <x v="0"/>
    <x v="1"/>
    <x v="1"/>
    <x v="0"/>
    <x v="0"/>
    <x v="9"/>
    <x v="9"/>
    <x v="16"/>
    <x v="6"/>
    <x v="0"/>
    <x v="0"/>
  </r>
  <r>
    <x v="0"/>
    <x v="0"/>
    <x v="1"/>
    <x v="1"/>
    <x v="1"/>
    <x v="1"/>
    <x v="10"/>
    <x v="1"/>
    <x v="17"/>
    <x v="7"/>
    <x v="0"/>
    <x v="1"/>
  </r>
  <r>
    <x v="0"/>
    <x v="0"/>
    <x v="1"/>
    <x v="1"/>
    <x v="1"/>
    <x v="1"/>
    <x v="11"/>
    <x v="10"/>
    <x v="2"/>
    <x v="2"/>
    <x v="0"/>
    <x v="1"/>
  </r>
  <r>
    <x v="0"/>
    <x v="0"/>
    <x v="1"/>
    <x v="1"/>
    <x v="2"/>
    <x v="2"/>
    <x v="12"/>
    <x v="1"/>
    <x v="18"/>
    <x v="6"/>
    <x v="0"/>
    <x v="2"/>
  </r>
  <r>
    <x v="0"/>
    <x v="0"/>
    <x v="1"/>
    <x v="1"/>
    <x v="2"/>
    <x v="2"/>
    <x v="13"/>
    <x v="1"/>
    <x v="19"/>
    <x v="5"/>
    <x v="0"/>
    <x v="2"/>
  </r>
  <r>
    <x v="0"/>
    <x v="0"/>
    <x v="1"/>
    <x v="1"/>
    <x v="2"/>
    <x v="2"/>
    <x v="14"/>
    <x v="1"/>
    <x v="20"/>
    <x v="0"/>
    <x v="0"/>
    <x v="2"/>
  </r>
  <r>
    <x v="0"/>
    <x v="0"/>
    <x v="1"/>
    <x v="1"/>
    <x v="2"/>
    <x v="3"/>
    <x v="0"/>
    <x v="11"/>
    <x v="21"/>
    <x v="7"/>
    <x v="0"/>
    <x v="3"/>
  </r>
  <r>
    <x v="0"/>
    <x v="0"/>
    <x v="1"/>
    <x v="1"/>
    <x v="2"/>
    <x v="3"/>
    <x v="0"/>
    <x v="12"/>
    <x v="22"/>
    <x v="2"/>
    <x v="0"/>
    <x v="3"/>
  </r>
  <r>
    <x v="0"/>
    <x v="0"/>
    <x v="1"/>
    <x v="1"/>
    <x v="3"/>
    <x v="7"/>
    <x v="11"/>
    <x v="1"/>
    <x v="23"/>
    <x v="2"/>
    <x v="0"/>
    <x v="7"/>
  </r>
  <r>
    <x v="0"/>
    <x v="0"/>
    <x v="1"/>
    <x v="1"/>
    <x v="3"/>
    <x v="4"/>
    <x v="0"/>
    <x v="13"/>
    <x v="24"/>
    <x v="6"/>
    <x v="0"/>
    <x v="4"/>
  </r>
  <r>
    <x v="0"/>
    <x v="0"/>
    <x v="1"/>
    <x v="1"/>
    <x v="4"/>
    <x v="5"/>
    <x v="15"/>
    <x v="1"/>
    <x v="25"/>
    <x v="6"/>
    <x v="0"/>
    <x v="5"/>
  </r>
  <r>
    <x v="0"/>
    <x v="0"/>
    <x v="1"/>
    <x v="1"/>
    <x v="4"/>
    <x v="5"/>
    <x v="16"/>
    <x v="1"/>
    <x v="26"/>
    <x v="5"/>
    <x v="0"/>
    <x v="5"/>
  </r>
  <r>
    <x v="0"/>
    <x v="0"/>
    <x v="1"/>
    <x v="1"/>
    <x v="4"/>
    <x v="5"/>
    <x v="17"/>
    <x v="1"/>
    <x v="27"/>
    <x v="0"/>
    <x v="0"/>
    <x v="5"/>
  </r>
  <r>
    <x v="0"/>
    <x v="0"/>
    <x v="1"/>
    <x v="1"/>
    <x v="5"/>
    <x v="6"/>
    <x v="0"/>
    <x v="14"/>
    <x v="28"/>
    <x v="7"/>
    <x v="0"/>
    <x v="6"/>
  </r>
  <r>
    <x v="0"/>
    <x v="0"/>
    <x v="1"/>
    <x v="1"/>
    <x v="5"/>
    <x v="6"/>
    <x v="0"/>
    <x v="15"/>
    <x v="29"/>
    <x v="2"/>
    <x v="0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0"/>
    <x v="1"/>
    <x v="1"/>
    <x v="0"/>
    <x v="0"/>
  </r>
  <r>
    <x v="0"/>
    <x v="0"/>
    <x v="0"/>
    <x v="0"/>
    <x v="1"/>
    <x v="1"/>
    <x v="2"/>
    <x v="1"/>
    <x v="2"/>
    <x v="2"/>
    <x v="0"/>
    <x v="1"/>
  </r>
  <r>
    <x v="0"/>
    <x v="0"/>
    <x v="0"/>
    <x v="0"/>
    <x v="1"/>
    <x v="1"/>
    <x v="2"/>
    <x v="2"/>
    <x v="3"/>
    <x v="3"/>
    <x v="0"/>
    <x v="1"/>
  </r>
  <r>
    <x v="0"/>
    <x v="0"/>
    <x v="1"/>
    <x v="1"/>
    <x v="0"/>
    <x v="0"/>
    <x v="3"/>
    <x v="0"/>
    <x v="4"/>
    <x v="4"/>
    <x v="0"/>
    <x v="0"/>
  </r>
  <r>
    <x v="0"/>
    <x v="0"/>
    <x v="1"/>
    <x v="1"/>
    <x v="0"/>
    <x v="0"/>
    <x v="4"/>
    <x v="0"/>
    <x v="5"/>
    <x v="5"/>
    <x v="0"/>
    <x v="0"/>
  </r>
  <r>
    <x v="0"/>
    <x v="0"/>
    <x v="1"/>
    <x v="1"/>
    <x v="0"/>
    <x v="0"/>
    <x v="5"/>
    <x v="0"/>
    <x v="6"/>
    <x v="0"/>
    <x v="0"/>
    <x v="0"/>
  </r>
  <r>
    <x v="0"/>
    <x v="0"/>
    <x v="1"/>
    <x v="1"/>
    <x v="1"/>
    <x v="1"/>
    <x v="2"/>
    <x v="3"/>
    <x v="7"/>
    <x v="6"/>
    <x v="0"/>
    <x v="1"/>
  </r>
  <r>
    <x v="0"/>
    <x v="0"/>
    <x v="1"/>
    <x v="1"/>
    <x v="1"/>
    <x v="1"/>
    <x v="2"/>
    <x v="4"/>
    <x v="8"/>
    <x v="1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37E453-80BE-4358-A8E6-865FCB30C158}" name="pivotTable_F8" cacheId="12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fieldListSortAscending="1">
  <location ref="D25:M44" firstHeaderRow="1" firstDataRow="2" firstDataCol="7"/>
  <pivotFields count="12">
    <pivotField name="Société Origine - Code" axis="axisRow" compact="0" outline="0" showAll="0" defaultSubtotal="0">
      <items count="3">
        <item x="0"/>
        <item m="1" x="1"/>
        <item m="1" x="2"/>
      </items>
    </pivotField>
    <pivotField name="Société Origine - Libellé" axis="axisRow" compact="0" outline="0" showAll="0" defaultSubtotal="0">
      <items count="3">
        <item x="0"/>
        <item m="1" x="1"/>
        <item m="1" x="2"/>
      </items>
    </pivotField>
    <pivotField name="Société Destination - Code" axis="axisRow" compact="0" outline="0" showAll="0">
      <items count="4">
        <item x="0"/>
        <item x="1"/>
        <item m="1" x="2"/>
        <item t="default"/>
      </items>
    </pivotField>
    <pivotField name="Société Destination - Libellé" axis="axisRow" compact="0" outline="0" showAll="0" defaultSubtotal="0">
      <items count="3">
        <item x="0"/>
        <item x="1"/>
        <item m="1" x="2"/>
      </items>
    </pivotField>
    <pivotField name="Racine Comptable" axis="axisRow" compact="0" outline="0" showAll="0" defaultSubtotal="0">
      <items count="6">
        <item x="0"/>
        <item x="1"/>
        <item x="2"/>
        <item x="3"/>
        <item x="4"/>
        <item x="5"/>
      </items>
    </pivotField>
    <pivotField name="Compte Général - Code" axis="axisRow" compact="0" outline="0" showAll="0" defaultSubtotal="0">
      <items count="8">
        <item x="0"/>
        <item x="1"/>
        <item x="2"/>
        <item x="3"/>
        <item x="7"/>
        <item x="4"/>
        <item x="5"/>
        <item x="6"/>
      </items>
    </pivotField>
    <pivotField name="Débit Tenue de Compte" dataField="1" compact="0" outline="0" showAll="0" defaultSubtotal="0"/>
    <pivotField name="Crédit Tenue de Compte" dataField="1" compact="0" outline="0" showAll="0" defaultSubtotal="0"/>
    <pivotField name="Solde Tenue de Compte" dataField="1" compact="0" outline="0" showAll="0" defaultSubtotal="0"/>
    <pivotField name="Période" compact="0" outline="0" subtotalTop="0" showAll="0" defaultSubtotal="0">
      <items count="8">
        <item x="2"/>
        <item x="5"/>
        <item x="4"/>
        <item x="0"/>
        <item x="1"/>
        <item x="3"/>
        <item x="6"/>
        <item x="7"/>
      </items>
    </pivotField>
    <pivotField name="Etablissement - Libellé" compact="0" outline="0" subtotalTop="0" showAll="0" defaultSubtotal="0">
      <items count="3">
        <item m="1" x="2"/>
        <item x="0"/>
        <item m="1" x="1"/>
      </items>
    </pivotField>
    <pivotField name="Compte Général - Libellé" axis="axisRow" compact="0" outline="0" subtotalTop="0" showAll="0" defaultSubtotal="0">
      <items count="8">
        <item x="5"/>
        <item x="4"/>
        <item x="1"/>
        <item x="7"/>
        <item x="0"/>
        <item x="3"/>
        <item x="2"/>
        <item x="6"/>
      </items>
    </pivotField>
  </pivotFields>
  <rowFields count="7">
    <field x="0"/>
    <field x="1"/>
    <field x="2"/>
    <field x="3"/>
    <field x="4"/>
    <field x="5"/>
    <field x="11"/>
  </rowFields>
  <rowItems count="18">
    <i>
      <x/>
      <x/>
      <x/>
      <x/>
      <x/>
      <x/>
      <x v="4"/>
    </i>
    <i r="4">
      <x v="1"/>
      <x v="1"/>
      <x v="2"/>
    </i>
    <i r="4">
      <x v="2"/>
      <x v="2"/>
      <x v="6"/>
    </i>
    <i r="5">
      <x v="3"/>
      <x v="5"/>
    </i>
    <i r="4">
      <x v="3"/>
      <x v="5"/>
      <x v="1"/>
    </i>
    <i r="4">
      <x v="4"/>
      <x v="6"/>
      <x/>
    </i>
    <i r="4">
      <x v="5"/>
      <x v="7"/>
      <x v="7"/>
    </i>
    <i t="default" r="2">
      <x/>
    </i>
    <i r="2">
      <x v="1"/>
      <x v="1"/>
      <x/>
      <x/>
      <x v="4"/>
    </i>
    <i r="4">
      <x v="1"/>
      <x v="1"/>
      <x v="2"/>
    </i>
    <i r="4">
      <x v="2"/>
      <x v="2"/>
      <x v="6"/>
    </i>
    <i r="5">
      <x v="3"/>
      <x v="5"/>
    </i>
    <i r="4">
      <x v="3"/>
      <x v="4"/>
      <x v="3"/>
    </i>
    <i r="5">
      <x v="5"/>
      <x v="1"/>
    </i>
    <i r="4">
      <x v="4"/>
      <x v="6"/>
      <x/>
    </i>
    <i r="4">
      <x v="5"/>
      <x v="7"/>
      <x v="7"/>
    </i>
    <i t="default" r="2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Débit Tenue de Compte" fld="6" baseField="0" baseItem="0"/>
    <dataField name="Somme de Crédit Tenue de Compte" fld="7" baseField="0" baseItem="0"/>
    <dataField name="Somme de Solde Tenue de Compte" fld="8" baseField="0" baseItem="0"/>
  </dataFields>
  <pivotTableStyleInfo name="PivotStyleMedium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521C30-29B1-483B-B13D-C9FEB97EC9CA}" name="pivotTable_X4" cacheId="14" applyNumberFormats="0" applyBorderFormats="0" applyFontFormats="0" applyPatternFormats="0" applyAlignmentFormats="0" applyWidthHeightFormats="1" dataCaption="Valeurs" errorCaption="0" showError="1" updatedVersion="7" minRefreshableVersion="3" showCalcMbrs="0" useAutoFormatting="1" itemPrintTitles="1" createdVersion="3" indent="0" compact="0" compactData="0" multipleFieldFilters="0" chartFormat="5" fieldListSortAscending="1">
  <location ref="X7:Y10" firstHeaderRow="1" firstDataRow="1" firstDataCol="1" rowPageCount="1" colPageCount="1"/>
  <pivotFields count="12">
    <pivotField name="Société Origine - Code" compact="0" outline="0" showAll="0" defaultSubtotal="0"/>
    <pivotField name="Société Origine - Libellé" compact="0" outline="0" showAll="0" defaultSubtotal="0"/>
    <pivotField name="Société Destination - Code" compact="0" outline="0" showAll="0" defaultSubtotal="0"/>
    <pivotField name="Société Destination - Libellé" axis="axisRow" compact="0" outline="0" showAll="0" defaultSubtotal="0">
      <items count="3">
        <item x="0"/>
        <item x="1"/>
        <item m="1" x="2"/>
      </items>
    </pivotField>
    <pivotField name="Racine Comptable" axis="axisPage" compact="0" outline="0" showAll="0" defaultSubtotal="0">
      <items count="4">
        <item m="1" x="3"/>
        <item m="1" x="2"/>
        <item x="0"/>
        <item x="1"/>
      </items>
    </pivotField>
    <pivotField name="Compte Général - Code" compact="0" outline="0" showAll="0" defaultSubtotal="0"/>
    <pivotField name="Débit Tenue de Compte" compact="0" outline="0" showAll="0" defaultSubtotal="0"/>
    <pivotField name="Crédit Tenue de Compte" compact="0" outline="0" showAll="0" defaultSubtotal="0"/>
    <pivotField name="Solde Tenue de Compte" dataField="1" compact="0" outline="0" showAll="0" defaultSubtotal="0"/>
    <pivotField name="Période" compact="0" outline="0" showAll="0" defaultSubtotal="0"/>
    <pivotField name="Etablissement - Libellé" compact="0" outline="0" showAll="0" defaultSubtotal="0"/>
    <pivotField name="Compte Général - Libellé" compact="0" outline="0" showAll="0" defaultSubtotal="0"/>
  </pivotFields>
  <rowFields count="1">
    <field x="3"/>
  </rowFields>
  <rowItems count="3">
    <i>
      <x/>
    </i>
    <i>
      <x v="1"/>
    </i>
    <i t="grand">
      <x/>
    </i>
  </rowItems>
  <colItems count="1">
    <i/>
  </colItems>
  <pageFields count="1">
    <pageField fld="4" hier="-1"/>
  </pageFields>
  <dataFields count="1">
    <dataField name="Somme de Solde Tenue de Compte" fld="8" baseField="3" baseItem="0" numFmtId="4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ociété_Destination___Libellé" xr10:uid="{7C7D3F57-ACA7-4FF7-8603-77A5245E6D7E}" sourceName="Société Destination - Libellé">
  <pivotTables>
    <pivotTable tabId="4" name="pivotTable_F8"/>
  </pivotTables>
  <data>
    <tabular pivotCacheId="426995682">
      <items count="3">
        <i x="0" s="1"/>
        <i x="1" s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tablissement___Libellé" xr10:uid="{CDDE1A42-B8C2-4A6B-BE38-0CF9A193653F}" sourceName="Etablissement - Libellé">
  <pivotTables>
    <pivotTable tabId="4" name="pivotTable_F8"/>
  </pivotTables>
  <data>
    <tabular pivotCacheId="426995682">
      <items count="3">
        <i x="0" s="1"/>
        <i x="2" s="1" nd="1"/>
        <i x="1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Période" xr10:uid="{2138858D-E821-48A1-A57D-B429C38F0BA6}" sourceName="Période">
  <pivotTables>
    <pivotTable tabId="4" name="pivotTable_F8"/>
  </pivotTables>
  <data>
    <tabular pivotCacheId="426995682">
      <items count="8">
        <i x="2" s="1"/>
        <i x="5" s="1"/>
        <i x="4" s="1"/>
        <i x="0" s="1"/>
        <i x="1" s="1"/>
        <i x="3" s="1"/>
        <i x="6" s="1"/>
        <i x="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ociété Destination - Libellé" xr10:uid="{C62355AD-2271-4E6E-9C38-ABDE17BFE699}" cache="Segment_Société_Destination___Libellé" caption="Société Destination - Libellé" style="SlicerStyleDark2" rowHeight="241300"/>
  <slicer name="Etablissement - Libellé" xr10:uid="{AC589F7E-036C-4F86-A81C-9DF6F599A397}" cache="Segment_Etablissement___Libellé" caption="Etablissement - Libellé" style="SlicerStyleDark2" rowHeight="241300"/>
  <slicer name="Période" xr10:uid="{C26E240B-7154-4F29-8BC1-A17A3EF218F9}" cache="Segment_Période" caption="Période" columnCount="2" style="SlicerStyleDark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B1C6BF-035E-490E-BCF1-38295F84AC8D}" name="Tableau2" displayName="Tableau2" ref="A1:C3" totalsRowShown="0">
  <autoFilter ref="A1:C3" xr:uid="{DFB1C6BF-035E-490E-BCF1-38295F84AC8D}"/>
  <tableColumns count="3">
    <tableColumn id="1" xr3:uid="{57A5EB01-D661-4B76-9A72-B34BBD7E0761}" name="Version"/>
    <tableColumn id="2" xr3:uid="{0D1A8F76-0008-43ED-B6F0-FF8D1559B92C}" name="Date"/>
    <tableColumn id="3" xr3:uid="{1AE8161B-0060-4E96-9C5A-FDD9024ABB11}" name="Descrip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7563D6-2AA9-4B49-8CCA-6B1EA1C94E31}" name="TableauB12" displayName="TableauB12" ref="B13:N49" totalsRowCount="1">
  <autoFilter ref="B13:N48" xr:uid="{5A7563D6-2AA9-4B49-8CCA-6B1EA1C94E31}"/>
  <tableColumns count="13">
    <tableColumn id="1" xr3:uid="{EFF51F0C-CDB2-4BDB-A054-639FDC6D6E49}" name="Lot - Numéro" totalsRowLabel="Total" dataDxfId="15"/>
    <tableColumn id="2" xr3:uid="{E3BBDFBF-85EA-4B1B-B676-EF6DCF5352E2}" name="Pièce - Date" dataDxfId="14"/>
    <tableColumn id="3" xr3:uid="{02AA5867-8AF8-413F-8232-68FCEBA560D6}" name="Pièce - Numéro" dataDxfId="13"/>
    <tableColumn id="4" xr3:uid="{BB60BA26-E56F-4B77-A178-F91ED2E979E9}" name="Pièce - Référence Externe" dataDxfId="12"/>
    <tableColumn id="5" xr3:uid="{3DED88A8-CA53-4036-8921-9F62F838DE34}" name="Etablissement - Code" dataDxfId="11"/>
    <tableColumn id="6" xr3:uid="{06F8B1B3-F347-4E35-9578-9E811C7D9F86}" name="Journal - Code" dataDxfId="10"/>
    <tableColumn id="7" xr3:uid="{4C9B1E6D-57FC-40C4-9709-81482868D1EC}" name="Compte Général - Code" dataDxfId="9"/>
    <tableColumn id="8" xr3:uid="{0DBA73D5-AE91-46E3-9041-C18CEAD69FF1}" name="Ecriture - Libellé" dataDxfId="8"/>
    <tableColumn id="9" xr3:uid="{3926FA8F-B596-40E5-B1B8-C1080E5673BD}" name="Tiers Société - Code" dataDxfId="7"/>
    <tableColumn id="10" xr3:uid="{2963511D-0BD1-45B0-BE57-7C84B8EBF148}" name="Débit Tenue de Compte" totalsRowFunction="sum" dataDxfId="6" totalsRowDxfId="2"/>
    <tableColumn id="11" xr3:uid="{FE8EADB8-FC5E-40E5-B951-808AA13D7585}" name="Crédit Tenue de Compte" totalsRowFunction="sum" dataDxfId="5" totalsRowDxfId="1"/>
    <tableColumn id="12" xr3:uid="{E53D2812-B6E5-4896-9548-D12005211B04}" name="Solde Tenue de Compte" totalsRowFunction="sum" dataDxfId="4" totalsRowDxfId="0"/>
    <tableColumn id="13" xr3:uid="{8FBE55E4-87E2-4EAD-8393-B11482337339}" name="Solde Cumulé" dataDxfId="3">
      <calculatedColumnFormula>IF(ISNUMBER(N13)=FALSE,TableauB12[[#This Row],[Solde Tenue de Compte]],N13+TableauB12[[#This Row],[Solde Tenue de Compte]])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59A1-C813-40E0-AD04-20D64988C740}">
  <dimension ref="A1:AM44"/>
  <sheetViews>
    <sheetView showGridLines="0" tabSelected="1" zoomScale="70" zoomScaleNormal="70" workbookViewId="0">
      <selection activeCell="J14" sqref="J14"/>
    </sheetView>
  </sheetViews>
  <sheetFormatPr baseColWidth="10" defaultColWidth="11.44140625" defaultRowHeight="14.4" x14ac:dyDescent="0.3"/>
  <cols>
    <col min="1" max="18" width="11.44140625" style="33"/>
    <col min="19" max="19" width="15.88671875" style="33" customWidth="1"/>
    <col min="20" max="16384" width="11.44140625" style="33"/>
  </cols>
  <sheetData>
    <row r="1" spans="1:39" ht="15" customHeight="1" x14ac:dyDescent="0.4">
      <c r="A1" s="28" t="s">
        <v>126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30"/>
      <c r="O1" s="31"/>
      <c r="P1" s="29"/>
      <c r="Q1" s="29"/>
      <c r="R1" s="30"/>
      <c r="S1" s="31"/>
      <c r="T1" s="29"/>
      <c r="U1" s="29"/>
      <c r="V1" s="30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25.2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29"/>
      <c r="N2" s="34"/>
      <c r="O2" s="31"/>
      <c r="P2" s="29"/>
      <c r="Q2" s="29"/>
      <c r="R2" s="34"/>
      <c r="S2" s="31"/>
      <c r="T2" s="29"/>
      <c r="U2" s="29"/>
      <c r="V2" s="34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7" spans="1:39" ht="24.6" x14ac:dyDescent="0.55000000000000004">
      <c r="B7" s="35" t="s">
        <v>127</v>
      </c>
    </row>
    <row r="8" spans="1:39" ht="21" x14ac:dyDescent="0.35">
      <c r="B8" s="36"/>
    </row>
    <row r="9" spans="1:39" ht="21" x14ac:dyDescent="0.35">
      <c r="B9" s="36"/>
    </row>
    <row r="10" spans="1:39" ht="21" x14ac:dyDescent="0.35">
      <c r="B10" s="36"/>
    </row>
    <row r="11" spans="1:39" ht="21" x14ac:dyDescent="0.35">
      <c r="B11" s="36"/>
    </row>
    <row r="12" spans="1:39" ht="24.6" x14ac:dyDescent="0.55000000000000004">
      <c r="B12" s="35" t="s">
        <v>128</v>
      </c>
    </row>
    <row r="13" spans="1:39" ht="21" x14ac:dyDescent="0.35">
      <c r="B13" s="36"/>
    </row>
    <row r="14" spans="1:39" ht="21" x14ac:dyDescent="0.35">
      <c r="B14" s="36"/>
    </row>
    <row r="15" spans="1:39" ht="21" x14ac:dyDescent="0.35">
      <c r="B15" s="36"/>
    </row>
    <row r="16" spans="1:39" ht="21" x14ac:dyDescent="0.35">
      <c r="B16" s="36"/>
    </row>
    <row r="17" spans="1:39" ht="24.6" x14ac:dyDescent="0.55000000000000004">
      <c r="B17" s="35" t="s">
        <v>129</v>
      </c>
    </row>
    <row r="22" spans="1:39" ht="15" customHeight="1" x14ac:dyDescent="0.3">
      <c r="A22" s="37" t="s">
        <v>130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ht="15" customHeight="1" x14ac:dyDescent="0.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ht="15" customHeight="1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ht="15" customHeight="1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15" customHeigh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ht="15" customHeight="1" x14ac:dyDescent="0.3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5" customHeight="1" x14ac:dyDescent="0.3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ht="7.5" customHeight="1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9.2" x14ac:dyDescent="0.45">
      <c r="A30" s="3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1:39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9.2" x14ac:dyDescent="0.45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ht="19.2" x14ac:dyDescent="0.45">
      <c r="A33" s="3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9.2" x14ac:dyDescent="0.45">
      <c r="A34" s="3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ht="19.2" x14ac:dyDescent="0.45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9.2" x14ac:dyDescent="0.45">
      <c r="A36" s="3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15" customHeight="1" x14ac:dyDescent="0.45">
      <c r="A37" s="32"/>
      <c r="B37" s="4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9.2" x14ac:dyDescent="0.45">
      <c r="A38" s="32"/>
      <c r="B38" s="4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1:39" ht="19.2" x14ac:dyDescent="0.45">
      <c r="A40" s="3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1:39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1:39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1:39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C4324-C179-4BD0-81D9-D14FA01D9D03}">
  <dimension ref="A1:C2"/>
  <sheetViews>
    <sheetView workbookViewId="0">
      <selection activeCell="C10" sqref="C10"/>
    </sheetView>
  </sheetViews>
  <sheetFormatPr baseColWidth="10" defaultRowHeight="14.4" x14ac:dyDescent="0.3"/>
  <cols>
    <col min="3" max="3" width="20.21875" bestFit="1" customWidth="1"/>
  </cols>
  <sheetData>
    <row r="1" spans="1:3" x14ac:dyDescent="0.3">
      <c r="A1" t="s">
        <v>131</v>
      </c>
      <c r="B1" t="s">
        <v>132</v>
      </c>
      <c r="C1" t="s">
        <v>133</v>
      </c>
    </row>
    <row r="2" spans="1:3" x14ac:dyDescent="0.3">
      <c r="A2">
        <v>1</v>
      </c>
      <c r="B2" s="23">
        <v>44573</v>
      </c>
      <c r="C2" t="s">
        <v>134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67E6-122A-4F02-8B9C-D1CC47A1EABD}">
  <dimension ref="C2:Y147"/>
  <sheetViews>
    <sheetView showGridLines="0" zoomScale="66" zoomScaleNormal="66" workbookViewId="0">
      <selection activeCell="E3" sqref="E3"/>
    </sheetView>
  </sheetViews>
  <sheetFormatPr baseColWidth="10" defaultRowHeight="14.4" x14ac:dyDescent="0.3"/>
  <cols>
    <col min="4" max="4" width="29.33203125" bestFit="1" customWidth="1"/>
    <col min="5" max="5" width="26.109375" bestFit="1" customWidth="1"/>
    <col min="6" max="6" width="24.109375" bestFit="1" customWidth="1"/>
    <col min="7" max="7" width="24.6640625" bestFit="1" customWidth="1"/>
    <col min="8" max="8" width="19.44140625" bestFit="1" customWidth="1"/>
    <col min="9" max="9" width="27.109375" bestFit="1" customWidth="1"/>
    <col min="10" max="10" width="61.109375" bestFit="1" customWidth="1"/>
    <col min="11" max="11" width="35.5546875" bestFit="1" customWidth="1"/>
    <col min="12" max="13" width="36.109375" bestFit="1" customWidth="1"/>
    <col min="14" max="14" width="25.33203125" bestFit="1" customWidth="1"/>
    <col min="24" max="24" width="38.88671875" bestFit="1" customWidth="1"/>
    <col min="25" max="25" width="43" bestFit="1" customWidth="1"/>
    <col min="26" max="28" width="32.5546875" bestFit="1" customWidth="1"/>
  </cols>
  <sheetData>
    <row r="2" spans="3:25" x14ac:dyDescent="0.3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3:25" ht="30.75" customHeight="1" x14ac:dyDescent="0.3">
      <c r="C3" s="13"/>
      <c r="D3" s="11" t="s">
        <v>1</v>
      </c>
      <c r="E3" s="12" t="s">
        <v>42</v>
      </c>
      <c r="F3" s="14"/>
      <c r="G3" s="11" t="s">
        <v>6</v>
      </c>
      <c r="H3" s="12" t="s">
        <v>44</v>
      </c>
      <c r="I3" s="13"/>
      <c r="J3" s="11" t="s">
        <v>73</v>
      </c>
      <c r="K3" s="12" t="s">
        <v>43</v>
      </c>
      <c r="L3" s="13"/>
    </row>
    <row r="4" spans="3:25" x14ac:dyDescent="0.3"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3:25" ht="27.75" customHeight="1" x14ac:dyDescent="0.3">
      <c r="C5" s="13"/>
      <c r="D5" s="11" t="s">
        <v>40</v>
      </c>
      <c r="E5" s="15" t="s">
        <v>13</v>
      </c>
      <c r="F5" s="13"/>
      <c r="G5" s="13"/>
      <c r="H5" s="13"/>
      <c r="I5" s="13"/>
      <c r="J5" s="13"/>
      <c r="K5" s="13"/>
      <c r="L5" s="13"/>
      <c r="X5" s="9" t="s">
        <v>49</v>
      </c>
      <c r="Y5" t="s">
        <v>56</v>
      </c>
    </row>
    <row r="6" spans="3:25" ht="27.75" customHeight="1" x14ac:dyDescent="0.3">
      <c r="C6" s="13"/>
      <c r="D6" s="11" t="s">
        <v>41</v>
      </c>
      <c r="E6" s="12" t="s">
        <v>2</v>
      </c>
      <c r="F6" s="13"/>
      <c r="G6" s="13"/>
      <c r="H6" s="13"/>
      <c r="I6" s="13"/>
      <c r="J6" s="13"/>
      <c r="K6" s="13"/>
      <c r="L6" s="13"/>
      <c r="X6" t="str">
        <f>_xll.Assistant.XL.RIK_AL("INF06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L=Société Origine - Code,E=0,G=0,T=0,P=0,F=[1005],Y=1,O=NF='Texte'_B='0'_U='0'_I='0'_FN='Calibri'_FS='10'_FC='#000000'_BC='#FFFFFF'_AH='1'_AV='1'_Br=[]_BrS"&amp;"='0'_BrC='#FFFFFF'_WpT='0':L=Société Origine - Libellé,E=0,G=0,T=0,P=0,F=[1006],Y=1,O=NF='Texte'_B='0'_U='0'_I='0'_FN='Calibri'_FS='10'_FC='#000000'_BC='#FFFFFF'_AH='1'_AV='1'_Br=[]_BrS='0'_BrC='#FFFFFF'_WpT='0':L=Sociét"&amp;"é Destination - Code,E=0,G=1_0_0_F=B='1'_U='0'_I='0'_FN='Calibri'_FS='10'_FC='#000000'_BC='#FFFFFF'_AH='1'_AV='1'_Br=[$top-$bottom]_BrS='1'_BrC='#778899'_C=Société Destination - Code_1_1_F=B='1'_U='0'_I='0'_FN='Calibri'_"&amp;"FS='10'_FC='#000000'_BC='#FFFFFF'_AH='1'_AV='1'_Br=[$top-$bottom]_BrS='1'_BrC='#778899'_C=Société Destination - Code,T=0,P=0,F=[1030],Y=1,O=NF='Texte'_B='0'_U='0'_I='0'_FN='Calibri'_FS='10'_FC='#000000'_BC='#FFFFFF'_AH='"&amp;"1'_AV='1'_Br=[]_BrS='0'_BrC='#FFFFFF'_WpT='0':L=Société Destination - Libellé,E=0,G=0,T=0,P=0,F=[1031],Y=1,O=NF='Texte'_B='0'_U='0'_I='0'_FN='Calibri'_FS='10'_FC='#000000'_BC='#FFFFFF'_AH='1'_AV='1'_Br=[]_BrS='0'_BrC='#F"&amp;"FFFFF'_WpT='0':L=Racine Comptable,E=0,G=1_0_0_F=B='1'_U='0'_I='0'_FN='Calibri'_FS='10'_FC='#000000'_BC='#FFFFFF'_AH='1'_AV='1'_Br=[$top-$bottom]_BrS='1'_BrC='#778899'_C=Racine Comptable_1_1_F=B='1'_U='0'_I='0'_FN='Calibr"&amp;"i'_FS='10'_FC='#000000'_BC='#FFFFFF'_AH='1'_AV='1'_Br=[$top-$bottom]_BrS='1'_BrC='#778899'_C=Racine Comptable,T=0,P=0,F=GAUCHE([2|1001];1),Y=1,O=NF='Texte'_B='0'_U='0'_I='0'_FN='Calibri'_FS='10'_FC='#000000'_BC='#FFFFFF'"&amp;"_AH='1'_AV='1'_Br=[]_BrS='0'_BrC='#FFFFFF'_WpT='0':E=0,S=2|1001,G=0,T=0,P=0,O=NF='Texte'_B='0'_U='0'_I='0'_FN='Calibri'_FS='10'_FC='#000000'_BC='#FFFFFF'_AH='1'_AV='1'_Br=[]_BrS='0'_BrC='#FFFFFF'_WpT='0':E=1,S=1012,G=0,T"&amp;"=0,P=0,O=NF='Nombre'_B='0'_U='0'_I='0'_FN='Calibri'_FS='10'_FC='#000000'_BC='#FFFFFF'_AH='3'_AV='1'_Br=[]_BrS='0'_BrC='#FFFFFF'_WpT='0':E=1,S=1013,G=0,T=0,P=0,O=NF='Nombre'_B='0'_U='0'_I='0'_FN='Calibri'_FS='10'_FC='#000"&amp;"000'_BC='#FFFFFF'_AH='3'_AV='1'_Br=[]_BrS='0'_BrC='#FFFFFF'_WpT='0':E=1,S=1021,G=0,T=0,P=0,O=NF='Nombre'_B='0'_U='0'_I='0'_FN='Calibri'_FS='10'_FC='#000000'_BC='#FFFFFF'_AH='3'_AV='1'_Br=[]_BrS='0'_BrC='#FFFFFF'_WpT='0':"&amp;"E=0,S=1009,G=0,T=0,P=0,O=NF='Texte'_B='0'_U='0'_I='0'_FN='Calibri'_FS='10'_FC='#000000'_BC='#FFFFFF'_AH='1'_AV='1'_Br=[]_BrS='0'_BrC='#FFFFFF'_WpT='0':E=0,S=1011,G=0,T=0,P=0,O=NF='Texte'_B='0'_U='0'_I='0'_FN='Calibri'_FS"&amp;"='10'_FC='#000000'_BC='#FFFFFF'_AH='1'_AV='1'_Br=[]_BrS='0'_BrC='#FFFFFF'_WpT='0':E=0,S=2|1002,G=0,T=0,P=0,O=NF='Texte'_B='0'_U='0'_I='0'_FN='Calibri'_FS='10'_FC='#000000'_BC='#FFFFFF'_AH='1'_AV='1'_Br=[]_BrS='0'_BrC='#F"&amp;"FFFFF'_WpT='0':@R=A,S=1027,V={0}:R=B,S=1005,V={1}:R=C,S=1030,V={2}:R=D,S=2000,V={3}:R=E,S=1009,V={4}:R=F,S=1029,V=Intragroupe:R=G,S=2|1001,V=6*,7*:",$E$3,$E$5,$E$6,$K$3,$H$3)</f>
        <v/>
      </c>
    </row>
    <row r="7" spans="3:25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X7" s="9" t="s">
        <v>48</v>
      </c>
      <c r="Y7" t="s">
        <v>63</v>
      </c>
    </row>
    <row r="8" spans="3:25" ht="36.75" customHeight="1" x14ac:dyDescent="0.3">
      <c r="X8" t="s">
        <v>10</v>
      </c>
      <c r="Y8" s="5">
        <v>-3250</v>
      </c>
    </row>
    <row r="9" spans="3:25" x14ac:dyDescent="0.3">
      <c r="X9" t="s">
        <v>12</v>
      </c>
      <c r="Y9" s="5">
        <v>-1300</v>
      </c>
    </row>
    <row r="10" spans="3:25" x14ac:dyDescent="0.3">
      <c r="X10" t="s">
        <v>57</v>
      </c>
      <c r="Y10" s="5">
        <v>-4550</v>
      </c>
    </row>
    <row r="12" spans="3:25" x14ac:dyDescent="0.3">
      <c r="Y12" s="5"/>
    </row>
    <row r="13" spans="3:25" x14ac:dyDescent="0.3">
      <c r="Y13" s="5"/>
    </row>
    <row r="14" spans="3:25" x14ac:dyDescent="0.3">
      <c r="Y14" s="5"/>
    </row>
    <row r="15" spans="3:25" x14ac:dyDescent="0.3">
      <c r="Y15" s="5"/>
    </row>
    <row r="24" spans="4:13" x14ac:dyDescent="0.3">
      <c r="D24" t="str">
        <f>_xll.Assistant.XL.RIK_AL("INF06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L=Société Origine - Code,E=0,G=0,T=0,P=0,F=[1005],Y=1,O=NF='Texte'_B='0'_U='0'_I='0'_FN='Calibri'_FS='10'_FC='#000000'_BC='#FFFFFF'_AH='1'_AV='1'_Br=[]_BrS"&amp;"='0'_BrC='#FFFFFF'_WpT='0':L=Société Origine - Libellé,E=0,G=0,T=0,P=0,F=[1006],Y=1,O=NF='Texte'_B='0'_U='0'_I='0'_FN='Calibri'_FS='10'_FC='#000000'_BC='#FFFFFF'_AH='1'_AV='1'_Br=[]_BrS='0'_BrC='#FFFFFF'_WpT='0':L=Sociét"&amp;"é Destination - Code,E=0,G=1_0_0_F=B='1'_U='0'_I='0'_FN='Calibri'_FS='10'_FC='#000000'_BC='#FFFFFF'_AH='1'_AV='1'_Br=[$top-$bottom]_BrS='1'_BrC='#778899'_C=Société Destination - Code_1_1_F=B='1'_U='0'_I='0'_FN='Calibri'_"&amp;"FS='10'_FC='#000000'_BC='#FFFFFF'_AH='1'_AV='1'_Br=[$top-$bottom]_BrS='1'_BrC='#778899'_C=Société Destination - Code,T=0,P=0,F=[1030],Y=1,O=NF='Texte'_B='0'_U='0'_I='0'_FN='Calibri'_FS='10'_FC='#000000'_BC='#FFFFFF'_AH='"&amp;"1'_AV='1'_Br=[]_BrS='0'_BrC='#FFFFFF'_WpT='0':L=Société Destination - Libellé,E=0,G=0,T=0,P=0,F=[1031],Y=1,O=NF='Texte'_B='0'_U='0'_I='0'_FN='Calibri'_FS='10'_FC='#000000'_BC='#FFFFFF'_AH='1'_AV='1'_Br=[]_BrS='0'_BrC='#F"&amp;"FFFFF'_WpT='0':L=Racine Comptable,E=0,G=1_0_0_F=B='1'_U='0'_I='0'_FN='Calibri'_FS='10'_FC='#000000'_BC='#FFFFFF'_AH='1'_AV='1'_Br=[$top-$bottom]_BrS='1'_BrC='#778899'_C=Racine Comptable_1_1_F=B='1'_U='0'_I='0'_FN='Calibr"&amp;"i'_FS='10'_FC='#000000'_BC='#FFFFFF'_AH='1'_AV='1'_Br=[$top-$bottom]_BrS='1'_BrC='#778899'_C=Racine Comptable,T=0,P=0,F=GAUCHE([2|1001];2),Y=1,O=NF='Texte'_B='0'_U='0'_I='0'_FN='Calibri'_FS='10'_FC='#000000'_BC='#FFFFFF'"&amp;"_AH='1'_AV='1'_Br=[]_BrS='0'_BrC='#FFFFFF'_WpT='0':E=0,S=2|1001,G=0,T=0,P=0,O=NF='Texte'_B='0'_U='0'_I='0'_FN='Calibri'_FS='10'_FC='#000000'_BC='#FFFFFF'_AH='1'_AV='1'_Br=[]_BrS='0'_BrC='#FFFFFF'_WpT='0':E=1,S=1012,G=0,T"&amp;"=0,P=0,O=NF='Nombre'_B='0'_U='0'_I='0'_FN='Calibri'_FS='10'_FC='#000000'_BC='#FFFFFF'_AH='3'_AV='1'_Br=[]_BrS='0'_BrC='#FFFFFF'_WpT='0':E=1,S=1013,G=0,T=0,P=0,O=NF='Nombre'_B='0'_U='0'_I='0'_FN='Calibri'_FS='10'_FC='#000"&amp;"000'_BC='#FFFFFF'_AH='3'_AV='1'_Br=[]_BrS='0'_BrC='#FFFFFF'_WpT='0':E=1,S=1021,G=0,T=0,P=0,O=NF='Nombre'_B='0'_U='0'_I='0'_FN='Calibri'_FS='10'_FC='#000000'_BC='#FFFFFF'_AH='3'_AV='1'_Br=[]_BrS='0'_BrC='#FFFFFF'_WpT='0':"&amp;"E=0,S=1009,G=0,T=0,P=0,O=NF='Texte'_B='0'_U='0'_I='0'_FN='Calibri'_FS='10'_FC='#000000'_BC='#FFFFFF'_AH='1'_AV='1'_Br=[]_BrS='0'_BrC='#FFFFFF'_WpT='0':E=0,S=1011,G=0,T=0,P=0,O=NF='Texte'_B='0'_U='0'_I='0'_FN='Calibri'_FS"&amp;"='10'_FC='#000000'_BC='#FFFFFF'_AH='1'_AV='1'_Br=[]_BrS='0'_BrC='#FFFFFF'_WpT='0':E=0,S=2|1002,G=0,T=0,P=0,O=NF='Texte'_B='0'_U='0'_I='0'_FN='Calibri'_FS='10'_FC='#000000'_BC='#FFFFFF'_AH='1'_AV='1'_Br=[]_BrS='0'_BrC='#F"&amp;"FFFFF'_WpT='0':@R=A,S=1027,V={0}:R=B,S=1005,V={1}:R=C,S=1030,V={2}:R=D,S=2000,V={3}:R=E,S=1009,V={4}:R=F,S=1029,V=Intragroupe:",$E$3,$E$5,$E$6,$K$3,$H$3)</f>
        <v/>
      </c>
    </row>
    <row r="25" spans="4:13" x14ac:dyDescent="0.3">
      <c r="K25" s="9" t="s">
        <v>61</v>
      </c>
    </row>
    <row r="26" spans="4:13" x14ac:dyDescent="0.3">
      <c r="D26" s="9" t="s">
        <v>45</v>
      </c>
      <c r="E26" s="9" t="s">
        <v>46</v>
      </c>
      <c r="F26" s="9" t="s">
        <v>47</v>
      </c>
      <c r="G26" s="9" t="s">
        <v>48</v>
      </c>
      <c r="H26" s="9" t="s">
        <v>49</v>
      </c>
      <c r="I26" s="9" t="s">
        <v>16</v>
      </c>
      <c r="J26" s="9" t="s">
        <v>66</v>
      </c>
      <c r="K26" t="s">
        <v>60</v>
      </c>
      <c r="L26" t="s">
        <v>62</v>
      </c>
      <c r="M26" t="s">
        <v>63</v>
      </c>
    </row>
    <row r="27" spans="4:13" x14ac:dyDescent="0.3">
      <c r="D27" t="s">
        <v>13</v>
      </c>
      <c r="E27" t="s">
        <v>14</v>
      </c>
      <c r="F27" t="s">
        <v>9</v>
      </c>
      <c r="G27" t="s">
        <v>10</v>
      </c>
      <c r="H27" t="s">
        <v>50</v>
      </c>
      <c r="I27" t="s">
        <v>22</v>
      </c>
      <c r="J27" t="s">
        <v>67</v>
      </c>
      <c r="K27" s="10">
        <v>4186</v>
      </c>
      <c r="L27" s="10">
        <v>4186</v>
      </c>
      <c r="M27" s="10">
        <v>0</v>
      </c>
    </row>
    <row r="28" spans="4:13" x14ac:dyDescent="0.3">
      <c r="H28" t="s">
        <v>51</v>
      </c>
      <c r="I28" t="s">
        <v>24</v>
      </c>
      <c r="J28" t="s">
        <v>68</v>
      </c>
      <c r="K28" s="10">
        <v>8073</v>
      </c>
      <c r="L28" s="10">
        <v>0</v>
      </c>
      <c r="M28" s="10">
        <v>8073</v>
      </c>
    </row>
    <row r="29" spans="4:13" x14ac:dyDescent="0.3">
      <c r="H29" t="s">
        <v>52</v>
      </c>
      <c r="I29" t="s">
        <v>21</v>
      </c>
      <c r="J29" t="s">
        <v>69</v>
      </c>
      <c r="K29" s="10">
        <v>686</v>
      </c>
      <c r="L29" s="10">
        <v>0</v>
      </c>
      <c r="M29" s="10">
        <v>686</v>
      </c>
    </row>
    <row r="30" spans="4:13" x14ac:dyDescent="0.3">
      <c r="I30" t="s">
        <v>19</v>
      </c>
      <c r="J30" t="s">
        <v>70</v>
      </c>
      <c r="K30" s="10">
        <v>0</v>
      </c>
      <c r="L30" s="10">
        <v>1323</v>
      </c>
      <c r="M30" s="10">
        <v>-1323</v>
      </c>
    </row>
    <row r="31" spans="4:13" x14ac:dyDescent="0.3">
      <c r="H31" t="s">
        <v>53</v>
      </c>
      <c r="I31" t="s">
        <v>20</v>
      </c>
      <c r="J31" t="s">
        <v>71</v>
      </c>
      <c r="K31" s="10">
        <v>0</v>
      </c>
      <c r="L31" s="10">
        <v>4186</v>
      </c>
      <c r="M31" s="10">
        <v>-4186</v>
      </c>
    </row>
    <row r="32" spans="4:13" x14ac:dyDescent="0.3">
      <c r="H32" t="s">
        <v>54</v>
      </c>
      <c r="I32" t="s">
        <v>17</v>
      </c>
      <c r="J32" t="s">
        <v>64</v>
      </c>
      <c r="K32" s="10">
        <v>3500</v>
      </c>
      <c r="L32" s="10">
        <v>0</v>
      </c>
      <c r="M32" s="10">
        <v>3500</v>
      </c>
    </row>
    <row r="33" spans="4:14" x14ac:dyDescent="0.3">
      <c r="H33" t="s">
        <v>55</v>
      </c>
      <c r="I33" t="s">
        <v>18</v>
      </c>
      <c r="J33" t="s">
        <v>65</v>
      </c>
      <c r="K33" s="10">
        <v>0</v>
      </c>
      <c r="L33" s="10">
        <v>6750</v>
      </c>
      <c r="M33" s="10">
        <v>-6750</v>
      </c>
    </row>
    <row r="34" spans="4:14" x14ac:dyDescent="0.3">
      <c r="F34" t="s">
        <v>58</v>
      </c>
      <c r="K34" s="10">
        <v>16445</v>
      </c>
      <c r="L34" s="10">
        <v>16445</v>
      </c>
      <c r="M34" s="10">
        <v>0</v>
      </c>
    </row>
    <row r="35" spans="4:14" x14ac:dyDescent="0.3">
      <c r="F35" t="s">
        <v>11</v>
      </c>
      <c r="G35" t="s">
        <v>12</v>
      </c>
      <c r="H35" t="s">
        <v>50</v>
      </c>
      <c r="I35" t="s">
        <v>22</v>
      </c>
      <c r="J35" t="s">
        <v>67</v>
      </c>
      <c r="K35" s="10">
        <v>5860.4</v>
      </c>
      <c r="L35" s="10">
        <v>5860.4000000000005</v>
      </c>
      <c r="M35" s="10">
        <v>0</v>
      </c>
    </row>
    <row r="36" spans="4:14" x14ac:dyDescent="0.3">
      <c r="H36" t="s">
        <v>51</v>
      </c>
      <c r="I36" t="s">
        <v>24</v>
      </c>
      <c r="J36" t="s">
        <v>68</v>
      </c>
      <c r="K36" s="10">
        <v>7415.2</v>
      </c>
      <c r="L36" s="10">
        <v>5980</v>
      </c>
      <c r="M36" s="10">
        <v>1435.2</v>
      </c>
    </row>
    <row r="37" spans="4:14" x14ac:dyDescent="0.3">
      <c r="H37" t="s">
        <v>52</v>
      </c>
      <c r="I37" t="s">
        <v>21</v>
      </c>
      <c r="J37" t="s">
        <v>69</v>
      </c>
      <c r="K37" s="10">
        <v>960.40000000000009</v>
      </c>
      <c r="L37" s="10">
        <v>0</v>
      </c>
      <c r="M37" s="10">
        <v>960.40000000000009</v>
      </c>
    </row>
    <row r="38" spans="4:14" x14ac:dyDescent="0.3">
      <c r="I38" t="s">
        <v>19</v>
      </c>
      <c r="J38" t="s">
        <v>70</v>
      </c>
      <c r="K38" s="10">
        <v>0</v>
      </c>
      <c r="L38" s="10">
        <v>1215.2</v>
      </c>
      <c r="M38" s="10">
        <v>-1215.2</v>
      </c>
    </row>
    <row r="39" spans="4:14" x14ac:dyDescent="0.3">
      <c r="H39" t="s">
        <v>53</v>
      </c>
      <c r="I39" t="s">
        <v>23</v>
      </c>
      <c r="J39" t="s">
        <v>72</v>
      </c>
      <c r="K39" s="10">
        <v>5980</v>
      </c>
      <c r="L39" s="10">
        <v>0</v>
      </c>
      <c r="M39" s="10">
        <v>5980</v>
      </c>
    </row>
    <row r="40" spans="4:14" x14ac:dyDescent="0.3">
      <c r="I40" t="s">
        <v>20</v>
      </c>
      <c r="J40" t="s">
        <v>71</v>
      </c>
      <c r="K40" s="10">
        <v>0</v>
      </c>
      <c r="L40" s="10">
        <v>5860.4</v>
      </c>
      <c r="M40" s="10">
        <v>-5860.4</v>
      </c>
    </row>
    <row r="41" spans="4:14" x14ac:dyDescent="0.3">
      <c r="H41" t="s">
        <v>54</v>
      </c>
      <c r="I41" t="s">
        <v>17</v>
      </c>
      <c r="J41" t="s">
        <v>64</v>
      </c>
      <c r="K41" s="10">
        <v>4900</v>
      </c>
      <c r="L41" s="10">
        <v>0</v>
      </c>
      <c r="M41" s="10">
        <v>4900</v>
      </c>
    </row>
    <row r="42" spans="4:14" x14ac:dyDescent="0.3">
      <c r="H42" t="s">
        <v>55</v>
      </c>
      <c r="I42" t="s">
        <v>18</v>
      </c>
      <c r="J42" t="s">
        <v>65</v>
      </c>
      <c r="K42" s="10">
        <v>0</v>
      </c>
      <c r="L42" s="10">
        <v>6200</v>
      </c>
      <c r="M42" s="10">
        <v>-6200</v>
      </c>
    </row>
    <row r="43" spans="4:14" x14ac:dyDescent="0.3">
      <c r="F43" t="s">
        <v>59</v>
      </c>
      <c r="K43" s="10">
        <v>25116</v>
      </c>
      <c r="L43" s="10">
        <v>25116</v>
      </c>
      <c r="M43" s="10">
        <v>9.0949470177292824E-13</v>
      </c>
      <c r="N43" s="3"/>
    </row>
    <row r="44" spans="4:14" x14ac:dyDescent="0.3">
      <c r="D44" t="s">
        <v>57</v>
      </c>
      <c r="K44" s="10">
        <v>41561</v>
      </c>
      <c r="L44" s="10">
        <v>41561</v>
      </c>
      <c r="M44" s="10">
        <v>9.0949470177292824E-13</v>
      </c>
    </row>
    <row r="70" spans="4:12" x14ac:dyDescent="0.3">
      <c r="D70" s="3"/>
      <c r="E70" s="3"/>
      <c r="F70" s="3"/>
      <c r="G70" s="3"/>
      <c r="H70" s="3"/>
      <c r="I70" s="3"/>
      <c r="J70" s="5"/>
      <c r="K70" s="5"/>
      <c r="L70" s="5"/>
    </row>
    <row r="130" spans="4:12" x14ac:dyDescent="0.3">
      <c r="D130" s="3"/>
      <c r="E130" s="3"/>
      <c r="F130" s="5"/>
      <c r="G130" s="5"/>
      <c r="H130" s="5"/>
      <c r="I130" s="3"/>
      <c r="J130" s="3"/>
      <c r="K130" s="3"/>
      <c r="L130" s="3"/>
    </row>
    <row r="147" spans="4:10" x14ac:dyDescent="0.3">
      <c r="D147" s="3"/>
      <c r="E147" s="5"/>
      <c r="F147" s="5"/>
      <c r="G147" s="5"/>
      <c r="H147" s="3"/>
      <c r="I147" s="3"/>
      <c r="J147" s="3"/>
    </row>
  </sheetData>
  <pageMargins left="0.7" right="0.7" top="0.75" bottom="0.75" header="0.3" footer="0.3"/>
  <drawing r:id="rId3"/>
  <legacy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28D1E-3124-4BE1-97BE-62C9CEC06C18}">
  <dimension ref="B2:M118"/>
  <sheetViews>
    <sheetView showGridLines="0" workbookViewId="0">
      <selection activeCell="A9" sqref="A9"/>
    </sheetView>
  </sheetViews>
  <sheetFormatPr baseColWidth="10" defaultRowHeight="14.4" outlineLevelRow="1" x14ac:dyDescent="0.3"/>
  <cols>
    <col min="2" max="2" width="28.33203125" bestFit="1" customWidth="1"/>
    <col min="3" max="3" width="23.21875" bestFit="1" customWidth="1"/>
    <col min="4" max="4" width="17.6640625" bestFit="1" customWidth="1"/>
    <col min="5" max="5" width="29.44140625" bestFit="1" customWidth="1"/>
    <col min="6" max="6" width="26" bestFit="1" customWidth="1"/>
    <col min="7" max="7" width="19.88671875" bestFit="1" customWidth="1"/>
    <col min="8" max="8" width="31" bestFit="1" customWidth="1"/>
    <col min="9" max="10" width="19.88671875" bestFit="1" customWidth="1"/>
    <col min="11" max="11" width="7.109375" bestFit="1" customWidth="1"/>
    <col min="12" max="12" width="19" bestFit="1" customWidth="1"/>
    <col min="13" max="13" width="49.33203125" bestFit="1" customWidth="1"/>
  </cols>
  <sheetData>
    <row r="2" spans="2:10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2:10" ht="23.4" x14ac:dyDescent="0.3">
      <c r="B3" s="16" t="s">
        <v>1</v>
      </c>
      <c r="C3" s="17" t="s">
        <v>42</v>
      </c>
      <c r="D3" s="19"/>
      <c r="E3" s="16" t="s">
        <v>6</v>
      </c>
      <c r="F3" s="17" t="s">
        <v>44</v>
      </c>
      <c r="G3" s="18"/>
      <c r="H3" s="16" t="s">
        <v>73</v>
      </c>
      <c r="I3" s="17" t="s">
        <v>43</v>
      </c>
      <c r="J3" s="18"/>
    </row>
    <row r="4" spans="2:10" x14ac:dyDescent="0.3">
      <c r="B4" s="18"/>
      <c r="C4" s="18"/>
      <c r="D4" s="18"/>
      <c r="E4" s="18"/>
      <c r="F4" s="18"/>
      <c r="G4" s="18"/>
      <c r="H4" s="18"/>
      <c r="I4" s="18"/>
      <c r="J4" s="18"/>
    </row>
    <row r="5" spans="2:10" ht="23.4" x14ac:dyDescent="0.3">
      <c r="B5" s="16" t="s">
        <v>40</v>
      </c>
      <c r="C5" s="17" t="s">
        <v>13</v>
      </c>
      <c r="D5" s="18"/>
      <c r="E5" s="16" t="s">
        <v>81</v>
      </c>
      <c r="F5" s="21" t="s">
        <v>39</v>
      </c>
      <c r="G5" s="18"/>
      <c r="H5" s="18"/>
      <c r="I5" s="18"/>
      <c r="J5" s="18"/>
    </row>
    <row r="6" spans="2:10" ht="23.4" x14ac:dyDescent="0.3">
      <c r="B6" s="16" t="s">
        <v>41</v>
      </c>
      <c r="C6" s="17" t="s">
        <v>2</v>
      </c>
      <c r="D6" s="18"/>
      <c r="E6" s="16" t="s">
        <v>80</v>
      </c>
      <c r="F6" s="17" t="s">
        <v>2</v>
      </c>
      <c r="G6" s="18"/>
      <c r="H6" s="18"/>
      <c r="I6" s="18"/>
      <c r="J6" s="18"/>
    </row>
    <row r="7" spans="2:10" x14ac:dyDescent="0.3">
      <c r="B7" s="18"/>
      <c r="C7" s="18"/>
      <c r="D7" s="18"/>
      <c r="E7" s="18"/>
      <c r="F7" s="18"/>
      <c r="G7" s="18"/>
      <c r="H7" s="18"/>
      <c r="I7" s="18"/>
      <c r="J7" s="18"/>
    </row>
    <row r="10" spans="2:10" x14ac:dyDescent="0.3">
      <c r="B10" t="str">
        <f>_xll.Assistant.XL.RIK_AL("INF06__2_0_1,F=B='1',U='0',I='0',FN='Calibri',FS='10',FC='#FFFFFF',BC='#B0C4DE',AH='1',AV='1',Br=[$top-$bottom],BrS='1',BrC='#778899'_1,C=Total,F=B='1',U='0',I='0',FN='Calibri',FS='10',FC='#000000',BC='#FFFFFF',AH='1',AV"&amp;"='1',Br=[$top-$bottom],BrS='1',BrC='#778899'_0_0_1_1_D=26x8;INF02@E=0,S=1005,G=0,T=0,P=0,O=NF='Texte'_B='0'_U='0'_I='0'_FN='Calibri'_FS='10'_FC='#000000'_BC='#FFFFFF'_AH='1'_AV='1'_Br=[]_BrS='0'_BrC='#FFFFFF'_WpT='0':E=0"&amp;",S=1030,G=0,T=0,P=0,O=NF='Texte'_B='0'_U='0'_I='0'_FN='Calibri'_FS='10'_FC='#000000'_BC='#FFFFFF'_AH='1'_AV='1'_Br=[]_BrS='0'_BrC='#FFFFFF'_WpT='0':E=0,S=1031,G=0,T=0,P=0,O=NF='Texte'_B='0'_U='0'_I='0'_FN='Calibri'_FS='1"&amp;"0'_FC='#000000'_BC='#FFFFFF'_AH='1'_AV='1'_Br=[]_BrS='0'_BrC='#FFFFFF'_WpT='0':E=0,S=2|1003,G=1_0_0_F=B='1'_U='0'_I='0'_FN='Calibri'_FS='10'_FC='#000000'_BC='#FFFFFF'_AH='1'_AV='1'_Br=[$top-$bottom]_BrS='1'_BrC='#778899'"&amp;"_C=Général - Code Nature de Flux_1_1_F=B='1'_U='0'_I='0'_FN='Calibri'_FS='10'_FC='#000000'_BC='#FFFFFF'_AH='1'_AV='1'_Br=[$top-$bottom]_BrS='1'_BrC='#778899'_C=Général - Code Nature de Flux,T=0,P=0,O=NF='Texte'_B='0'_U='"&amp;"0'_I='0'_FN='Calibri'_FS='10'_FC='#000000'_BC='#FFFFFF'_AH='1'_AV='1'_Br=[]_BrS='0'_BrC='#FFFFFF'_WpT='0':E=0,S=2|1004,G=0,T=0,P=0,O=NF='Texte'_B='0'_U='0'_I='0'_FN='Calibri'_FS='10'_FC='#000000'_BC='#FFFFFF'_AH='1'_AV='"&amp;"1'_Br=[]_BrS='0'_BrC='#FFFFFF'_WpT='0':E=1,S=1012,G=0,T=0,P=0,O=NF='Nombre'_B='0'_U='0'_I='0'_FN='Calibri'_FS='10'_FC='#000000'_BC='#FFFFFF'_AH='3'_AV='1'_Br=[]_BrS='0'_BrC='#FFFFFF'_WpT='0':E=1,S=1013,G=0,T=0,P=0,O=NF='"&amp;"Nombre'_B='0'_U='0'_I='0'_FN='Calibri'_FS='10'_FC='#000000'_BC='#FFFFFF'_AH='3'_AV='1'_Br=[]_BrS='0'_BrC='#FFFFFF'_WpT='0':E=1,S=1021,G=0,T=0,P=0,O=NF='Nombre'_B='0'_U='0'_I='0'_FN='Calibri'_FS='10'_FC='#000000'_BC='#FFF"&amp;"FFF'_AH='3'_AV='1'_Br=[]_BrS='0'_BrC='#FFFFFF'_WpT='0',CF=TC='4'_TO='5'_V=''_B='0'_U='0'_I='0'_FC=''_BC=''_Br=_BrS='0'_BrC='':@R=A,S=1027,V={0}:R=B,S=1005,V={1}:R=C,S=1030,V={2}:R=D,S=2000,V={3}:R=E,S=1009,V={4}:R=F,S=10"&amp;"29,V=Intragroupe:R=G,S=2|1009,V={5}:R=H,S=2|1003,V={6}:",$C$3,$C$5,$C$6,$I$3,$F$3,$F$5,$F$6)</f>
        <v/>
      </c>
    </row>
    <row r="11" spans="2:10" x14ac:dyDescent="0.3">
      <c r="B11" s="20" t="s">
        <v>15</v>
      </c>
      <c r="C11" s="20" t="s">
        <v>7</v>
      </c>
      <c r="D11" s="20" t="s">
        <v>8</v>
      </c>
      <c r="E11" s="20" t="s">
        <v>25</v>
      </c>
      <c r="F11" s="20" t="s">
        <v>26</v>
      </c>
      <c r="G11" s="20" t="s">
        <v>3</v>
      </c>
      <c r="H11" s="20" t="s">
        <v>4</v>
      </c>
      <c r="I11" s="20" t="s">
        <v>5</v>
      </c>
    </row>
    <row r="12" spans="2:10" ht="1.05" customHeight="1" outlineLevel="1" x14ac:dyDescent="0.3">
      <c r="B12" s="2"/>
      <c r="C12" s="2"/>
      <c r="D12" s="2"/>
      <c r="E12" s="2"/>
      <c r="F12" s="2"/>
      <c r="G12" s="4"/>
      <c r="H12" s="4"/>
      <c r="I12" s="4"/>
    </row>
    <row r="13" spans="2:10" outlineLevel="1" x14ac:dyDescent="0.3">
      <c r="B13" s="1" t="s">
        <v>13</v>
      </c>
      <c r="C13" s="1" t="s">
        <v>9</v>
      </c>
      <c r="D13" s="1" t="s">
        <v>10</v>
      </c>
      <c r="E13" s="1" t="s">
        <v>27</v>
      </c>
      <c r="F13" s="1" t="s">
        <v>28</v>
      </c>
      <c r="G13" s="6">
        <v>4186</v>
      </c>
      <c r="H13" s="6">
        <v>4186</v>
      </c>
      <c r="I13" s="6">
        <v>0</v>
      </c>
    </row>
    <row r="14" spans="2:10" outlineLevel="1" x14ac:dyDescent="0.3">
      <c r="B14" s="1" t="s">
        <v>13</v>
      </c>
      <c r="C14" s="1" t="s">
        <v>11</v>
      </c>
      <c r="D14" s="1" t="s">
        <v>12</v>
      </c>
      <c r="E14" s="1" t="s">
        <v>27</v>
      </c>
      <c r="F14" s="1" t="s">
        <v>28</v>
      </c>
      <c r="G14" s="6">
        <v>5860.4</v>
      </c>
      <c r="H14" s="6">
        <v>5860.4</v>
      </c>
      <c r="I14" s="6">
        <v>0</v>
      </c>
    </row>
    <row r="15" spans="2:10" x14ac:dyDescent="0.3">
      <c r="B15" s="7"/>
      <c r="C15" s="7"/>
      <c r="D15" s="7"/>
      <c r="E15" s="7" t="s">
        <v>74</v>
      </c>
      <c r="F15" s="7"/>
      <c r="G15" s="8">
        <v>10046.4</v>
      </c>
      <c r="H15" s="8">
        <v>10046.4</v>
      </c>
      <c r="I15" s="8">
        <v>0</v>
      </c>
    </row>
    <row r="16" spans="2:10" ht="1.05" customHeight="1" outlineLevel="1" x14ac:dyDescent="0.3">
      <c r="B16" s="2"/>
      <c r="C16" s="2"/>
      <c r="D16" s="2"/>
      <c r="E16" s="2"/>
      <c r="F16" s="2"/>
      <c r="G16" s="4"/>
      <c r="H16" s="4"/>
      <c r="I16" s="4"/>
    </row>
    <row r="17" spans="2:9" outlineLevel="1" x14ac:dyDescent="0.3">
      <c r="B17" s="1" t="s">
        <v>13</v>
      </c>
      <c r="C17" s="1" t="s">
        <v>9</v>
      </c>
      <c r="D17" s="1" t="s">
        <v>10</v>
      </c>
      <c r="E17" s="1" t="s">
        <v>35</v>
      </c>
      <c r="F17" s="1" t="s">
        <v>36</v>
      </c>
      <c r="G17" s="6">
        <v>8073</v>
      </c>
      <c r="H17" s="6">
        <v>0</v>
      </c>
      <c r="I17" s="6">
        <v>8073</v>
      </c>
    </row>
    <row r="18" spans="2:9" outlineLevel="1" x14ac:dyDescent="0.3">
      <c r="B18" s="1" t="s">
        <v>13</v>
      </c>
      <c r="C18" s="1" t="s">
        <v>11</v>
      </c>
      <c r="D18" s="1" t="s">
        <v>12</v>
      </c>
      <c r="E18" s="1" t="s">
        <v>35</v>
      </c>
      <c r="F18" s="1" t="s">
        <v>36</v>
      </c>
      <c r="G18" s="6">
        <v>7415.2</v>
      </c>
      <c r="H18" s="6">
        <v>5980</v>
      </c>
      <c r="I18" s="6">
        <v>1435.2</v>
      </c>
    </row>
    <row r="19" spans="2:9" x14ac:dyDescent="0.3">
      <c r="B19" s="7"/>
      <c r="C19" s="7"/>
      <c r="D19" s="7"/>
      <c r="E19" s="7" t="s">
        <v>75</v>
      </c>
      <c r="F19" s="7"/>
      <c r="G19" s="8">
        <v>15488.2</v>
      </c>
      <c r="H19" s="8">
        <v>5980</v>
      </c>
      <c r="I19" s="8">
        <v>9508.2000000000007</v>
      </c>
    </row>
    <row r="20" spans="2:9" ht="1.05" customHeight="1" outlineLevel="1" x14ac:dyDescent="0.3">
      <c r="B20" s="2"/>
      <c r="C20" s="2"/>
      <c r="D20" s="2"/>
      <c r="E20" s="2"/>
      <c r="F20" s="2"/>
      <c r="G20" s="4"/>
      <c r="H20" s="4"/>
      <c r="I20" s="4"/>
    </row>
    <row r="21" spans="2:9" outlineLevel="1" x14ac:dyDescent="0.3">
      <c r="B21" s="1" t="s">
        <v>13</v>
      </c>
      <c r="C21" s="1" t="s">
        <v>9</v>
      </c>
      <c r="D21" s="1" t="s">
        <v>10</v>
      </c>
      <c r="E21" s="1" t="s">
        <v>29</v>
      </c>
      <c r="F21" s="1" t="s">
        <v>30</v>
      </c>
      <c r="G21" s="6">
        <v>686</v>
      </c>
      <c r="H21" s="6">
        <v>1323</v>
      </c>
      <c r="I21" s="6">
        <v>-637</v>
      </c>
    </row>
    <row r="22" spans="2:9" outlineLevel="1" x14ac:dyDescent="0.3">
      <c r="B22" s="1" t="s">
        <v>13</v>
      </c>
      <c r="C22" s="1" t="s">
        <v>11</v>
      </c>
      <c r="D22" s="1" t="s">
        <v>12</v>
      </c>
      <c r="E22" s="1" t="s">
        <v>29</v>
      </c>
      <c r="F22" s="1" t="s">
        <v>30</v>
      </c>
      <c r="G22" s="6">
        <v>960.4</v>
      </c>
      <c r="H22" s="6">
        <v>1215.2</v>
      </c>
      <c r="I22" s="6">
        <v>-254.8</v>
      </c>
    </row>
    <row r="23" spans="2:9" x14ac:dyDescent="0.3">
      <c r="B23" s="7"/>
      <c r="C23" s="7"/>
      <c r="D23" s="7"/>
      <c r="E23" s="7" t="s">
        <v>76</v>
      </c>
      <c r="F23" s="7"/>
      <c r="G23" s="8">
        <v>1646.4</v>
      </c>
      <c r="H23" s="8">
        <v>2538.1999999999998</v>
      </c>
      <c r="I23" s="8">
        <v>-891.8</v>
      </c>
    </row>
    <row r="24" spans="2:9" ht="1.05" customHeight="1" outlineLevel="1" x14ac:dyDescent="0.3">
      <c r="B24" s="2"/>
      <c r="C24" s="2"/>
      <c r="D24" s="2"/>
      <c r="E24" s="2"/>
      <c r="F24" s="2"/>
      <c r="G24" s="4"/>
      <c r="H24" s="4"/>
      <c r="I24" s="4"/>
    </row>
    <row r="25" spans="2:9" outlineLevel="1" x14ac:dyDescent="0.3">
      <c r="B25" s="1" t="s">
        <v>13</v>
      </c>
      <c r="C25" s="1" t="s">
        <v>9</v>
      </c>
      <c r="D25" s="1" t="s">
        <v>10</v>
      </c>
      <c r="E25" s="1" t="s">
        <v>31</v>
      </c>
      <c r="F25" s="1" t="s">
        <v>32</v>
      </c>
      <c r="G25" s="6">
        <v>0</v>
      </c>
      <c r="H25" s="6">
        <v>4186</v>
      </c>
      <c r="I25" s="6">
        <v>-4186</v>
      </c>
    </row>
    <row r="26" spans="2:9" outlineLevel="1" x14ac:dyDescent="0.3">
      <c r="B26" s="1" t="s">
        <v>13</v>
      </c>
      <c r="C26" s="1" t="s">
        <v>11</v>
      </c>
      <c r="D26" s="1" t="s">
        <v>12</v>
      </c>
      <c r="E26" s="1" t="s">
        <v>31</v>
      </c>
      <c r="F26" s="1" t="s">
        <v>32</v>
      </c>
      <c r="G26" s="6">
        <v>5980</v>
      </c>
      <c r="H26" s="6">
        <v>5860.4</v>
      </c>
      <c r="I26" s="6">
        <v>119.6</v>
      </c>
    </row>
    <row r="27" spans="2:9" x14ac:dyDescent="0.3">
      <c r="B27" s="7"/>
      <c r="C27" s="7"/>
      <c r="D27" s="7"/>
      <c r="E27" s="7" t="s">
        <v>77</v>
      </c>
      <c r="F27" s="7"/>
      <c r="G27" s="8">
        <v>5980</v>
      </c>
      <c r="H27" s="8">
        <v>10046.4</v>
      </c>
      <c r="I27" s="8">
        <v>-4066.4</v>
      </c>
    </row>
    <row r="28" spans="2:9" ht="1.05" customHeight="1" outlineLevel="1" x14ac:dyDescent="0.3">
      <c r="B28" s="2"/>
      <c r="C28" s="2"/>
      <c r="D28" s="2"/>
      <c r="E28" s="2"/>
      <c r="F28" s="2"/>
      <c r="G28" s="4"/>
      <c r="H28" s="4"/>
      <c r="I28" s="4"/>
    </row>
    <row r="29" spans="2:9" outlineLevel="1" x14ac:dyDescent="0.3">
      <c r="B29" s="1" t="s">
        <v>13</v>
      </c>
      <c r="C29" s="1" t="s">
        <v>9</v>
      </c>
      <c r="D29" s="1" t="s">
        <v>10</v>
      </c>
      <c r="E29" s="1" t="s">
        <v>33</v>
      </c>
      <c r="F29" s="1" t="s">
        <v>34</v>
      </c>
      <c r="G29" s="6">
        <v>3500</v>
      </c>
      <c r="H29" s="6">
        <v>0</v>
      </c>
      <c r="I29" s="6">
        <v>3500</v>
      </c>
    </row>
    <row r="30" spans="2:9" outlineLevel="1" x14ac:dyDescent="0.3">
      <c r="B30" s="1" t="s">
        <v>13</v>
      </c>
      <c r="C30" s="1" t="s">
        <v>11</v>
      </c>
      <c r="D30" s="1" t="s">
        <v>12</v>
      </c>
      <c r="E30" s="1" t="s">
        <v>33</v>
      </c>
      <c r="F30" s="1" t="s">
        <v>34</v>
      </c>
      <c r="G30" s="6">
        <v>4900</v>
      </c>
      <c r="H30" s="6">
        <v>0</v>
      </c>
      <c r="I30" s="6">
        <v>4900</v>
      </c>
    </row>
    <row r="31" spans="2:9" x14ac:dyDescent="0.3">
      <c r="B31" s="7"/>
      <c r="C31" s="7"/>
      <c r="D31" s="7"/>
      <c r="E31" s="7" t="s">
        <v>78</v>
      </c>
      <c r="F31" s="7"/>
      <c r="G31" s="8">
        <v>8400</v>
      </c>
      <c r="H31" s="8">
        <v>0</v>
      </c>
      <c r="I31" s="8">
        <v>8400</v>
      </c>
    </row>
    <row r="32" spans="2:9" ht="1.05" customHeight="1" outlineLevel="1" x14ac:dyDescent="0.3">
      <c r="B32" s="2"/>
      <c r="C32" s="2"/>
      <c r="D32" s="2"/>
      <c r="E32" s="2"/>
      <c r="F32" s="2"/>
      <c r="G32" s="4"/>
      <c r="H32" s="4"/>
      <c r="I32" s="4"/>
    </row>
    <row r="33" spans="2:9" outlineLevel="1" x14ac:dyDescent="0.3">
      <c r="B33" s="1" t="s">
        <v>13</v>
      </c>
      <c r="C33" s="1" t="s">
        <v>9</v>
      </c>
      <c r="D33" s="1" t="s">
        <v>10</v>
      </c>
      <c r="E33" s="1" t="s">
        <v>37</v>
      </c>
      <c r="F33" s="1" t="s">
        <v>38</v>
      </c>
      <c r="G33" s="6">
        <v>0</v>
      </c>
      <c r="H33" s="6">
        <v>6750</v>
      </c>
      <c r="I33" s="6">
        <v>-6750</v>
      </c>
    </row>
    <row r="34" spans="2:9" outlineLevel="1" x14ac:dyDescent="0.3">
      <c r="B34" s="1" t="s">
        <v>13</v>
      </c>
      <c r="C34" s="1" t="s">
        <v>11</v>
      </c>
      <c r="D34" s="1" t="s">
        <v>12</v>
      </c>
      <c r="E34" s="1" t="s">
        <v>37</v>
      </c>
      <c r="F34" s="1" t="s">
        <v>38</v>
      </c>
      <c r="G34" s="6">
        <v>0</v>
      </c>
      <c r="H34" s="6">
        <v>6200</v>
      </c>
      <c r="I34" s="6">
        <v>-6200</v>
      </c>
    </row>
    <row r="35" spans="2:9" x14ac:dyDescent="0.3">
      <c r="B35" s="7"/>
      <c r="C35" s="7"/>
      <c r="D35" s="7"/>
      <c r="E35" s="7" t="s">
        <v>79</v>
      </c>
      <c r="F35" s="7"/>
      <c r="G35" s="8">
        <v>0</v>
      </c>
      <c r="H35" s="8">
        <v>12950</v>
      </c>
      <c r="I35" s="8">
        <v>-12950</v>
      </c>
    </row>
    <row r="36" spans="2:9" x14ac:dyDescent="0.3">
      <c r="B36" s="2" t="s">
        <v>0</v>
      </c>
      <c r="C36" s="2"/>
      <c r="D36" s="2"/>
      <c r="E36" s="2"/>
      <c r="F36" s="2"/>
      <c r="G36" s="4">
        <v>41561</v>
      </c>
      <c r="H36" s="4">
        <v>41561</v>
      </c>
      <c r="I36" s="4">
        <v>0</v>
      </c>
    </row>
    <row r="37" spans="2:9" x14ac:dyDescent="0.3">
      <c r="B37" s="3"/>
      <c r="C37" s="3"/>
      <c r="D37" s="3"/>
      <c r="E37" s="3"/>
      <c r="F37" s="3"/>
      <c r="G37" s="5"/>
      <c r="H37" s="5"/>
      <c r="I37" s="5"/>
    </row>
    <row r="49" spans="2:9" x14ac:dyDescent="0.3">
      <c r="B49" s="3"/>
      <c r="C49" s="3"/>
      <c r="D49" s="3"/>
      <c r="E49" s="5"/>
      <c r="F49" s="5"/>
      <c r="G49" s="5"/>
      <c r="H49" s="3"/>
      <c r="I49" s="3"/>
    </row>
    <row r="118" spans="2:13" x14ac:dyDescent="0.3">
      <c r="B118" s="3"/>
      <c r="C118" s="3"/>
      <c r="D118" s="3"/>
      <c r="E118" s="3"/>
      <c r="F118" s="3"/>
      <c r="G118" s="3"/>
      <c r="H118" s="5"/>
      <c r="I118" s="5"/>
      <c r="J118" s="5"/>
      <c r="K118" s="3"/>
      <c r="L118" s="3"/>
      <c r="M118" s="3"/>
    </row>
  </sheetData>
  <conditionalFormatting sqref="I13:I14 I17:I18 I21:I22 I25:I26 I29:I30 I33:I34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E14DE-9CE4-42BC-B2B3-4EBA8B42A23F}">
  <dimension ref="B2:P595"/>
  <sheetViews>
    <sheetView showGridLines="0" workbookViewId="0">
      <selection activeCell="D5" sqref="D5"/>
    </sheetView>
  </sheetViews>
  <sheetFormatPr baseColWidth="10" defaultRowHeight="14.4" x14ac:dyDescent="0.3"/>
  <cols>
    <col min="2" max="2" width="14.44140625" bestFit="1" customWidth="1"/>
    <col min="3" max="3" width="28.33203125" bestFit="1" customWidth="1"/>
    <col min="4" max="4" width="23.21875" bestFit="1" customWidth="1"/>
    <col min="5" max="5" width="25.6640625" bestFit="1" customWidth="1"/>
    <col min="6" max="6" width="21.5546875" bestFit="1" customWidth="1"/>
    <col min="7" max="7" width="15.44140625" bestFit="1" customWidth="1"/>
    <col min="8" max="8" width="23.5546875" bestFit="1" customWidth="1"/>
    <col min="9" max="9" width="32.44140625" bestFit="1" customWidth="1"/>
    <col min="10" max="10" width="20.21875" bestFit="1" customWidth="1"/>
    <col min="11" max="11" width="23.88671875" bestFit="1" customWidth="1"/>
    <col min="12" max="12" width="24.44140625" bestFit="1" customWidth="1"/>
    <col min="13" max="13" width="24" bestFit="1" customWidth="1"/>
    <col min="14" max="14" width="15.109375" bestFit="1" customWidth="1"/>
    <col min="15" max="15" width="15.5546875" bestFit="1" customWidth="1"/>
  </cols>
  <sheetData>
    <row r="2" spans="2:16" x14ac:dyDescent="0.3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6" ht="24" thickBot="1" x14ac:dyDescent="0.35">
      <c r="B3" s="26"/>
      <c r="C3" s="24" t="s">
        <v>1</v>
      </c>
      <c r="D3" s="25" t="s">
        <v>42</v>
      </c>
      <c r="E3" s="27"/>
      <c r="F3" s="24" t="s">
        <v>6</v>
      </c>
      <c r="G3" s="25" t="s">
        <v>44</v>
      </c>
      <c r="H3" s="26"/>
      <c r="I3" s="24" t="s">
        <v>73</v>
      </c>
      <c r="J3" s="25" t="s">
        <v>43</v>
      </c>
      <c r="K3" s="26"/>
    </row>
    <row r="4" spans="2:16" ht="15" thickTop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2:16" ht="24" thickBot="1" x14ac:dyDescent="0.35">
      <c r="B5" s="26"/>
      <c r="C5" s="24" t="s">
        <v>40</v>
      </c>
      <c r="D5" s="25" t="s">
        <v>13</v>
      </c>
      <c r="E5" s="26"/>
      <c r="F5" s="24" t="s">
        <v>125</v>
      </c>
      <c r="G5" s="25" t="s">
        <v>2</v>
      </c>
      <c r="H5" s="26"/>
      <c r="I5" s="26"/>
      <c r="J5" s="26"/>
      <c r="K5" s="26"/>
    </row>
    <row r="6" spans="2:16" ht="24.6" thickTop="1" thickBot="1" x14ac:dyDescent="0.35">
      <c r="B6" s="26"/>
      <c r="C6" s="24" t="s">
        <v>41</v>
      </c>
      <c r="D6" s="25" t="s">
        <v>123</v>
      </c>
      <c r="E6" s="26"/>
      <c r="F6" s="26"/>
      <c r="G6" s="26"/>
      <c r="H6" s="26"/>
      <c r="I6" s="26"/>
      <c r="J6" s="26"/>
      <c r="K6" s="26"/>
    </row>
    <row r="7" spans="2:16" ht="15" thickTop="1" x14ac:dyDescent="0.3">
      <c r="B7" s="26"/>
      <c r="C7" s="26"/>
      <c r="D7" s="26"/>
      <c r="E7" s="26"/>
      <c r="F7" s="26"/>
      <c r="G7" s="26"/>
      <c r="H7" s="26"/>
      <c r="I7" s="26"/>
      <c r="J7" s="26"/>
      <c r="K7" s="26"/>
    </row>
    <row r="12" spans="2:16" x14ac:dyDescent="0.3">
      <c r="B12" t="str">
        <f>_xll.Assistant.XL.RIK_AL("INF06__1_0_1,F=B='1',U='0',I='0',FN='Calibri',FS='10',FC='#FFFFFF',BC='#A5A5A5',AH='1',AV='1',Br=[$top-$bottom],BrS='1',BrC='#778899'_1,C=Total,F=B='1',U='0',I='0',FN='Calibri',FS='10',FC='#000000',BC='#FFFFFF',AH='1',AV"&amp;"='1',Br=[$top-$bottom],BrS='1',BrC='#778899'_0_0_1_1_D=36x12;INF05@E=0,S=1028,G=0,T=0,P=0,O=NF='Texte'_B='0'_U='0'_I='0'_FN='Calibri'_FS='10'_FC='#000000'_BC='#FFFFFF'_AH='1'_AV='1'_Br=[]_BrS='0'_BrC='#FFFFFF'_WpT='0':E="&amp;"0,S=1035,G=0,T=0,P=2,O=NF='Date'_B='0'_U='0'_I='0'_FN='Calibri'_FS='10'_FC='#000000'_BC='#FFFFFF'_AH='1'_AV='1'_Br=[]_BrS='0'_BrC='#FFFFFF'_WpT='0':E=0,S=1033,G=0,T=0,P=0,O=NF='Texte'_B='0'_U='0'_I='0'_FN='Calibri'_FS='1"&amp;"0'_FC='#000000'_BC='#FFFFFF'_AH='1'_AV='1'_Br=[]_BrS='0'_BrC='#FFFFFF'_WpT='0':E=0,S=1067,G=0,T=0,P=0,O=NF='Texte'_B='0'_U='0'_I='0'_FN='Calibri'_FS='10'_FC='#000000'_BC='#FFFFFF'_AH='1'_AV='1'_Br=[]_BrS='0'_BrC='#FFFFFF"&amp;"'_WpT='0':E=0,S=1031,G=0,T=0,P=0,O=NF='Texte'_B='0'_U='0'_I='0'_FN='Calibri'_FS='10'_FC='#000000'_BC='#FFFFFF'_AH='1'_AV='1'_Br=[]_BrS='0'_BrC='#FFFFFF'_WpT='0':E=0,S=1029,G=0,T=0,P=0,O=NF='Texte'_B='0'_U='0'_I='0'_FN='C"&amp;"alibri'_FS='10'_FC='#000000'_BC='#FFFFFF'_AH='1'_AV='1'_Br=[]_BrS='0'_BrC='#FFFFFF'_WpT='0':E=0,S=9|1001,G=0,T=0,P=0,O=NF='Texte'_B='0'_U='0'_I='0'_FN='Calibri'_FS='10'_FC='#000000'_BC='#FFFFFF'_AH='1'_AV='1'_Br=[]_BrS='"&amp;"0'_BrC='#FFFFFF'_WpT='0':E=0,S=1041,G=0,T=0,P=0,O=NF='Texte'_B='0'_U='0'_I='0'_FN='Calibri'_FS='10'_FC='#000000'_BC='#FFFFFF'_AH='1'_AV='1'_Br=[]_BrS='0'_BrC='#FFFFFF'_WpT='0':E=0,S=1,G=0,T=0,P=1,O=NF='Texte'_B='0'_U='0'"&amp;"_I='0'_FN='Calibri'_FS='10'_FC='#000000'_BC='#FFFFFF'_AH='1'_AV='1'_Br=[]_BrS='0'_BrC='#FFFFFF'_WpT='0':E=1,S=1025,G=0,T=0,P=0,O=NF='Nombre'_B='0'_U='0'_I='0'_FN='Calibri'_FS='10'_FC='#000000'_BC='#FFFFFF'_AH='3'_AV='1'_"&amp;"Br=[]_BrS='0'_BrC='#FFFFFF'_WpT='0':E=1,S=1026,G=0,T=0,P=0,O=NF='Nombre'_B='0'_U='0'_I='0'_FN='Calibri'_FS='10'_FC='#000000'_BC='#FFFFFF'_AH='3'_AV='1'_Br=[]_BrS='0'_BrC='#FFFFFF'_WpT='0':E=1,S=1065,G=0,T=0,P=0,O=NF='Nom"&amp;"bre'_B='0'_U='0'_I='0'_FN='Calibri'_FS='10'_FC='#000000'_BC='#FFFFFF'_AH='3'_AV='1'_Br=[]_BrS='0'_BrC='#FFFFFF'_WpT='0':@R=A,S=1123,V={0}:R=B,S=1048,V={1}:R=C,S=2000,V={2}:R=D,S=1046,V={3}:R=E,S=1,V={4}:R=F,S=1029,V={5}:",D$3,D$5,$J$3,$G$3,$D$6,$G$5)</f>
        <v/>
      </c>
    </row>
    <row r="13" spans="2:16" x14ac:dyDescent="0.3">
      <c r="B13" t="s">
        <v>82</v>
      </c>
      <c r="C13" t="s">
        <v>83</v>
      </c>
      <c r="D13" t="s">
        <v>84</v>
      </c>
      <c r="E13" t="s">
        <v>85</v>
      </c>
      <c r="F13" t="s">
        <v>86</v>
      </c>
      <c r="G13" t="s">
        <v>87</v>
      </c>
      <c r="H13" t="s">
        <v>16</v>
      </c>
      <c r="I13" t="s">
        <v>88</v>
      </c>
      <c r="J13" t="s">
        <v>7</v>
      </c>
      <c r="K13" t="s">
        <v>3</v>
      </c>
      <c r="L13" t="s">
        <v>4</v>
      </c>
      <c r="M13" t="s">
        <v>5</v>
      </c>
      <c r="N13" t="s">
        <v>124</v>
      </c>
    </row>
    <row r="14" spans="2:16" x14ac:dyDescent="0.3">
      <c r="B14" s="3">
        <v>371</v>
      </c>
      <c r="C14" s="23">
        <v>40911</v>
      </c>
      <c r="D14" s="3" t="s">
        <v>90</v>
      </c>
      <c r="E14" s="3" t="s">
        <v>91</v>
      </c>
      <c r="F14" s="3" t="s">
        <v>89</v>
      </c>
      <c r="G14" s="3" t="s">
        <v>92</v>
      </c>
      <c r="H14" s="3" t="s">
        <v>22</v>
      </c>
      <c r="I14" s="3"/>
      <c r="J14" s="3" t="s">
        <v>9</v>
      </c>
      <c r="K14" s="5">
        <v>0</v>
      </c>
      <c r="L14" s="5">
        <v>3588</v>
      </c>
      <c r="M14" s="5">
        <v>-3588</v>
      </c>
      <c r="N14" s="5">
        <f>IF(ISNUMBER(N13)=FALSE,TableauB12[[#This Row],[Solde Tenue de Compte]],N13+TableauB12[[#This Row],[Solde Tenue de Compte]])</f>
        <v>-3588</v>
      </c>
      <c r="P14" t="str">
        <f>IF(ISNUMBER(N13)=FALSE,"1","0")</f>
        <v>1</v>
      </c>
    </row>
    <row r="15" spans="2:16" x14ac:dyDescent="0.3">
      <c r="B15" s="3">
        <v>371</v>
      </c>
      <c r="C15" s="23">
        <v>40911</v>
      </c>
      <c r="D15" s="3" t="s">
        <v>90</v>
      </c>
      <c r="E15" s="3" t="s">
        <v>91</v>
      </c>
      <c r="F15" s="3" t="s">
        <v>89</v>
      </c>
      <c r="G15" s="3" t="s">
        <v>92</v>
      </c>
      <c r="H15" s="3" t="s">
        <v>21</v>
      </c>
      <c r="I15" s="3"/>
      <c r="J15" s="3" t="s">
        <v>9</v>
      </c>
      <c r="K15" s="5">
        <v>588</v>
      </c>
      <c r="L15" s="5">
        <v>0</v>
      </c>
      <c r="M15" s="5">
        <v>588</v>
      </c>
      <c r="N15" s="5">
        <f>IF(ISNUMBER(N14)=FALSE,TableauB12[[#This Row],[Solde Tenue de Compte]],N14+TableauB12[[#This Row],[Solde Tenue de Compte]])</f>
        <v>-3000</v>
      </c>
    </row>
    <row r="16" spans="2:16" x14ac:dyDescent="0.3">
      <c r="B16" s="3">
        <v>371</v>
      </c>
      <c r="C16" s="23">
        <v>40911</v>
      </c>
      <c r="D16" s="3" t="s">
        <v>90</v>
      </c>
      <c r="E16" s="3" t="s">
        <v>91</v>
      </c>
      <c r="F16" s="3" t="s">
        <v>89</v>
      </c>
      <c r="G16" s="3" t="s">
        <v>92</v>
      </c>
      <c r="H16" s="3" t="s">
        <v>17</v>
      </c>
      <c r="I16" s="3"/>
      <c r="J16" s="3" t="s">
        <v>9</v>
      </c>
      <c r="K16" s="5">
        <v>3000</v>
      </c>
      <c r="L16" s="5">
        <v>0</v>
      </c>
      <c r="M16" s="5">
        <v>3000</v>
      </c>
      <c r="N16" s="5">
        <f>IF(ISNUMBER(N15)=FALSE,TableauB12[[#This Row],[Solde Tenue de Compte]],N15+TableauB12[[#This Row],[Solde Tenue de Compte]])</f>
        <v>0</v>
      </c>
    </row>
    <row r="17" spans="2:14" x14ac:dyDescent="0.3">
      <c r="B17" s="3">
        <v>388</v>
      </c>
      <c r="C17" s="23">
        <v>40923</v>
      </c>
      <c r="D17" s="3" t="s">
        <v>96</v>
      </c>
      <c r="E17" s="3" t="s">
        <v>97</v>
      </c>
      <c r="F17" s="3" t="s">
        <v>89</v>
      </c>
      <c r="G17" s="3" t="s">
        <v>98</v>
      </c>
      <c r="H17" s="3" t="s">
        <v>22</v>
      </c>
      <c r="I17" s="3"/>
      <c r="J17" s="3" t="s">
        <v>9</v>
      </c>
      <c r="K17" s="5">
        <v>3588</v>
      </c>
      <c r="L17" s="5">
        <v>0</v>
      </c>
      <c r="M17" s="5">
        <v>3588</v>
      </c>
      <c r="N17" s="5">
        <f>IF(ISNUMBER(N16)=FALSE,TableauB12[[#This Row],[Solde Tenue de Compte]],N16+TableauB12[[#This Row],[Solde Tenue de Compte]])</f>
        <v>3588</v>
      </c>
    </row>
    <row r="18" spans="2:14" x14ac:dyDescent="0.3">
      <c r="B18" s="3">
        <v>388</v>
      </c>
      <c r="C18" s="23">
        <v>40923</v>
      </c>
      <c r="D18" s="3" t="s">
        <v>96</v>
      </c>
      <c r="E18" s="3" t="s">
        <v>97</v>
      </c>
      <c r="F18" s="3" t="s">
        <v>89</v>
      </c>
      <c r="G18" s="3" t="s">
        <v>98</v>
      </c>
      <c r="H18" s="3" t="s">
        <v>20</v>
      </c>
      <c r="I18" s="3"/>
      <c r="J18" s="3" t="s">
        <v>9</v>
      </c>
      <c r="K18" s="5">
        <v>0</v>
      </c>
      <c r="L18" s="5">
        <v>3588</v>
      </c>
      <c r="M18" s="5">
        <v>-3588</v>
      </c>
      <c r="N18" s="5">
        <f>IF(ISNUMBER(N17)=FALSE,TableauB12[[#This Row],[Solde Tenue de Compte]],N17+TableauB12[[#This Row],[Solde Tenue de Compte]])</f>
        <v>0</v>
      </c>
    </row>
    <row r="19" spans="2:14" x14ac:dyDescent="0.3">
      <c r="B19" s="3">
        <v>371</v>
      </c>
      <c r="C19" s="23">
        <v>40981</v>
      </c>
      <c r="D19" s="3" t="s">
        <v>106</v>
      </c>
      <c r="E19" s="3" t="s">
        <v>107</v>
      </c>
      <c r="F19" s="3" t="s">
        <v>89</v>
      </c>
      <c r="G19" s="3" t="s">
        <v>93</v>
      </c>
      <c r="H19" s="3" t="s">
        <v>24</v>
      </c>
      <c r="I19" s="3"/>
      <c r="J19" s="3" t="s">
        <v>9</v>
      </c>
      <c r="K19" s="5">
        <v>7176</v>
      </c>
      <c r="L19" s="5">
        <v>0</v>
      </c>
      <c r="M19" s="5">
        <v>7176</v>
      </c>
      <c r="N19" s="5">
        <f>IF(ISNUMBER(N18)=FALSE,TableauB12[[#This Row],[Solde Tenue de Compte]],N18+TableauB12[[#This Row],[Solde Tenue de Compte]])</f>
        <v>7176</v>
      </c>
    </row>
    <row r="20" spans="2:14" x14ac:dyDescent="0.3">
      <c r="B20" s="3">
        <v>371</v>
      </c>
      <c r="C20" s="23">
        <v>40981</v>
      </c>
      <c r="D20" s="3" t="s">
        <v>106</v>
      </c>
      <c r="E20" s="3" t="s">
        <v>107</v>
      </c>
      <c r="F20" s="3" t="s">
        <v>89</v>
      </c>
      <c r="G20" s="3" t="s">
        <v>93</v>
      </c>
      <c r="H20" s="3" t="s">
        <v>19</v>
      </c>
      <c r="I20" s="3"/>
      <c r="J20" s="3" t="s">
        <v>9</v>
      </c>
      <c r="K20" s="5">
        <v>0</v>
      </c>
      <c r="L20" s="5">
        <v>1176</v>
      </c>
      <c r="M20" s="5">
        <v>-1176</v>
      </c>
      <c r="N20" s="5">
        <f>IF(ISNUMBER(N19)=FALSE,TableauB12[[#This Row],[Solde Tenue de Compte]],N19+TableauB12[[#This Row],[Solde Tenue de Compte]])</f>
        <v>6000</v>
      </c>
    </row>
    <row r="21" spans="2:14" x14ac:dyDescent="0.3">
      <c r="B21" s="3">
        <v>371</v>
      </c>
      <c r="C21" s="23">
        <v>40981</v>
      </c>
      <c r="D21" s="3" t="s">
        <v>106</v>
      </c>
      <c r="E21" s="3" t="s">
        <v>107</v>
      </c>
      <c r="F21" s="3" t="s">
        <v>89</v>
      </c>
      <c r="G21" s="3" t="s">
        <v>93</v>
      </c>
      <c r="H21" s="3" t="s">
        <v>18</v>
      </c>
      <c r="I21" s="3"/>
      <c r="J21" s="3" t="s">
        <v>9</v>
      </c>
      <c r="K21" s="5">
        <v>0</v>
      </c>
      <c r="L21" s="5">
        <v>6000</v>
      </c>
      <c r="M21" s="5">
        <v>-6000</v>
      </c>
      <c r="N21" s="5">
        <f>IF(ISNUMBER(N20)=FALSE,TableauB12[[#This Row],[Solde Tenue de Compte]],N20+TableauB12[[#This Row],[Solde Tenue de Compte]])</f>
        <v>0</v>
      </c>
    </row>
    <row r="22" spans="2:14" x14ac:dyDescent="0.3">
      <c r="B22" s="3">
        <v>371</v>
      </c>
      <c r="C22" s="23">
        <v>41060</v>
      </c>
      <c r="D22" s="3" t="s">
        <v>110</v>
      </c>
      <c r="E22" s="3" t="s">
        <v>111</v>
      </c>
      <c r="F22" s="3" t="s">
        <v>89</v>
      </c>
      <c r="G22" s="3" t="s">
        <v>92</v>
      </c>
      <c r="H22" s="3" t="s">
        <v>22</v>
      </c>
      <c r="I22" s="3"/>
      <c r="J22" s="3" t="s">
        <v>9</v>
      </c>
      <c r="K22" s="5">
        <v>0</v>
      </c>
      <c r="L22" s="5">
        <v>598</v>
      </c>
      <c r="M22" s="5">
        <v>-598</v>
      </c>
      <c r="N22" s="5">
        <f>IF(ISNUMBER(N21)=FALSE,TableauB12[[#This Row],[Solde Tenue de Compte]],N21+TableauB12[[#This Row],[Solde Tenue de Compte]])</f>
        <v>-598</v>
      </c>
    </row>
    <row r="23" spans="2:14" x14ac:dyDescent="0.3">
      <c r="B23" s="3">
        <v>371</v>
      </c>
      <c r="C23" s="23">
        <v>41060</v>
      </c>
      <c r="D23" s="3" t="s">
        <v>110</v>
      </c>
      <c r="E23" s="3" t="s">
        <v>111</v>
      </c>
      <c r="F23" s="3" t="s">
        <v>89</v>
      </c>
      <c r="G23" s="3" t="s">
        <v>92</v>
      </c>
      <c r="H23" s="3" t="s">
        <v>21</v>
      </c>
      <c r="I23" s="3"/>
      <c r="J23" s="3" t="s">
        <v>9</v>
      </c>
      <c r="K23" s="5">
        <v>98</v>
      </c>
      <c r="L23" s="5">
        <v>0</v>
      </c>
      <c r="M23" s="5">
        <v>98</v>
      </c>
      <c r="N23" s="5">
        <f>IF(ISNUMBER(N22)=FALSE,TableauB12[[#This Row],[Solde Tenue de Compte]],N22+TableauB12[[#This Row],[Solde Tenue de Compte]])</f>
        <v>-500</v>
      </c>
    </row>
    <row r="24" spans="2:14" x14ac:dyDescent="0.3">
      <c r="B24" s="3">
        <v>371</v>
      </c>
      <c r="C24" s="23">
        <v>41060</v>
      </c>
      <c r="D24" s="3" t="s">
        <v>110</v>
      </c>
      <c r="E24" s="3" t="s">
        <v>111</v>
      </c>
      <c r="F24" s="3" t="s">
        <v>89</v>
      </c>
      <c r="G24" s="3" t="s">
        <v>92</v>
      </c>
      <c r="H24" s="3" t="s">
        <v>17</v>
      </c>
      <c r="I24" s="3"/>
      <c r="J24" s="3" t="s">
        <v>9</v>
      </c>
      <c r="K24" s="5">
        <v>500</v>
      </c>
      <c r="L24" s="5">
        <v>0</v>
      </c>
      <c r="M24" s="5">
        <v>500</v>
      </c>
      <c r="N24" s="5">
        <f>IF(ISNUMBER(N23)=FALSE,TableauB12[[#This Row],[Solde Tenue de Compte]],N23+TableauB12[[#This Row],[Solde Tenue de Compte]])</f>
        <v>0</v>
      </c>
    </row>
    <row r="25" spans="2:14" x14ac:dyDescent="0.3">
      <c r="B25" s="3">
        <v>388</v>
      </c>
      <c r="C25" s="23">
        <v>41063</v>
      </c>
      <c r="D25" s="3" t="s">
        <v>112</v>
      </c>
      <c r="E25" s="3" t="s">
        <v>113</v>
      </c>
      <c r="F25" s="3" t="s">
        <v>89</v>
      </c>
      <c r="G25" s="3" t="s">
        <v>98</v>
      </c>
      <c r="H25" s="3" t="s">
        <v>22</v>
      </c>
      <c r="I25" s="3"/>
      <c r="J25" s="3" t="s">
        <v>9</v>
      </c>
      <c r="K25" s="5">
        <v>598</v>
      </c>
      <c r="L25" s="5">
        <v>0</v>
      </c>
      <c r="M25" s="5">
        <v>598</v>
      </c>
      <c r="N25" s="5">
        <f>IF(ISNUMBER(N24)=FALSE,TableauB12[[#This Row],[Solde Tenue de Compte]],N24+TableauB12[[#This Row],[Solde Tenue de Compte]])</f>
        <v>598</v>
      </c>
    </row>
    <row r="26" spans="2:14" x14ac:dyDescent="0.3">
      <c r="B26" s="3">
        <v>388</v>
      </c>
      <c r="C26" s="23">
        <v>41063</v>
      </c>
      <c r="D26" s="3" t="s">
        <v>112</v>
      </c>
      <c r="E26" s="3" t="s">
        <v>113</v>
      </c>
      <c r="F26" s="3" t="s">
        <v>89</v>
      </c>
      <c r="G26" s="3" t="s">
        <v>98</v>
      </c>
      <c r="H26" s="3" t="s">
        <v>20</v>
      </c>
      <c r="I26" s="3"/>
      <c r="J26" s="3" t="s">
        <v>9</v>
      </c>
      <c r="K26" s="5">
        <v>0</v>
      </c>
      <c r="L26" s="5">
        <v>598</v>
      </c>
      <c r="M26" s="5">
        <v>-598</v>
      </c>
      <c r="N26" s="5">
        <f>IF(ISNUMBER(N25)=FALSE,TableauB12[[#This Row],[Solde Tenue de Compte]],N25+TableauB12[[#This Row],[Solde Tenue de Compte]])</f>
        <v>0</v>
      </c>
    </row>
    <row r="27" spans="2:14" x14ac:dyDescent="0.3">
      <c r="B27" s="3">
        <v>371</v>
      </c>
      <c r="C27" s="23">
        <v>41154</v>
      </c>
      <c r="D27" s="3" t="s">
        <v>114</v>
      </c>
      <c r="E27" s="3" t="s">
        <v>115</v>
      </c>
      <c r="F27" s="3" t="s">
        <v>89</v>
      </c>
      <c r="G27" s="3" t="s">
        <v>93</v>
      </c>
      <c r="H27" s="3" t="s">
        <v>24</v>
      </c>
      <c r="I27" s="3"/>
      <c r="J27" s="3" t="s">
        <v>9</v>
      </c>
      <c r="K27" s="5">
        <v>897</v>
      </c>
      <c r="L27" s="5">
        <v>0</v>
      </c>
      <c r="M27" s="5">
        <v>897</v>
      </c>
      <c r="N27" s="5">
        <f>IF(ISNUMBER(N26)=FALSE,TableauB12[[#This Row],[Solde Tenue de Compte]],N26+TableauB12[[#This Row],[Solde Tenue de Compte]])</f>
        <v>897</v>
      </c>
    </row>
    <row r="28" spans="2:14" x14ac:dyDescent="0.3">
      <c r="B28" s="3">
        <v>371</v>
      </c>
      <c r="C28" s="23">
        <v>41154</v>
      </c>
      <c r="D28" s="3" t="s">
        <v>114</v>
      </c>
      <c r="E28" s="3" t="s">
        <v>115</v>
      </c>
      <c r="F28" s="3" t="s">
        <v>89</v>
      </c>
      <c r="G28" s="3" t="s">
        <v>93</v>
      </c>
      <c r="H28" s="3" t="s">
        <v>19</v>
      </c>
      <c r="I28" s="3"/>
      <c r="J28" s="3" t="s">
        <v>9</v>
      </c>
      <c r="K28" s="5">
        <v>0</v>
      </c>
      <c r="L28" s="5">
        <v>147</v>
      </c>
      <c r="M28" s="5">
        <v>-147</v>
      </c>
      <c r="N28" s="5">
        <f>IF(ISNUMBER(N27)=FALSE,TableauB12[[#This Row],[Solde Tenue de Compte]],N27+TableauB12[[#This Row],[Solde Tenue de Compte]])</f>
        <v>750</v>
      </c>
    </row>
    <row r="29" spans="2:14" x14ac:dyDescent="0.3">
      <c r="B29" s="3">
        <v>371</v>
      </c>
      <c r="C29" s="23">
        <v>41154</v>
      </c>
      <c r="D29" s="3" t="s">
        <v>114</v>
      </c>
      <c r="E29" s="3" t="s">
        <v>115</v>
      </c>
      <c r="F29" s="3" t="s">
        <v>89</v>
      </c>
      <c r="G29" s="3" t="s">
        <v>93</v>
      </c>
      <c r="H29" s="3" t="s">
        <v>18</v>
      </c>
      <c r="I29" s="3"/>
      <c r="J29" s="3" t="s">
        <v>9</v>
      </c>
      <c r="K29" s="5">
        <v>0</v>
      </c>
      <c r="L29" s="5">
        <v>750</v>
      </c>
      <c r="M29" s="5">
        <v>-750</v>
      </c>
      <c r="N29" s="5">
        <f>IF(ISNUMBER(N28)=FALSE,TableauB12[[#This Row],[Solde Tenue de Compte]],N28+TableauB12[[#This Row],[Solde Tenue de Compte]])</f>
        <v>0</v>
      </c>
    </row>
    <row r="30" spans="2:14" x14ac:dyDescent="0.3">
      <c r="B30" s="3">
        <v>371</v>
      </c>
      <c r="C30" s="23">
        <v>40923</v>
      </c>
      <c r="D30" s="3" t="s">
        <v>94</v>
      </c>
      <c r="E30" s="3" t="s">
        <v>95</v>
      </c>
      <c r="F30" s="3" t="s">
        <v>89</v>
      </c>
      <c r="G30" s="3" t="s">
        <v>93</v>
      </c>
      <c r="H30" s="3" t="s">
        <v>24</v>
      </c>
      <c r="I30" s="3"/>
      <c r="J30" s="3" t="s">
        <v>11</v>
      </c>
      <c r="K30" s="5">
        <v>5980</v>
      </c>
      <c r="L30" s="5">
        <v>0</v>
      </c>
      <c r="M30" s="5">
        <v>5980</v>
      </c>
      <c r="N30" s="5">
        <f>IF(ISNUMBER(N29)=FALSE,TableauB12[[#This Row],[Solde Tenue de Compte]],N29+TableauB12[[#This Row],[Solde Tenue de Compte]])</f>
        <v>5980</v>
      </c>
    </row>
    <row r="31" spans="2:14" x14ac:dyDescent="0.3">
      <c r="B31" s="3">
        <v>371</v>
      </c>
      <c r="C31" s="23">
        <v>40923</v>
      </c>
      <c r="D31" s="3" t="s">
        <v>94</v>
      </c>
      <c r="E31" s="3" t="s">
        <v>95</v>
      </c>
      <c r="F31" s="3" t="s">
        <v>89</v>
      </c>
      <c r="G31" s="3" t="s">
        <v>93</v>
      </c>
      <c r="H31" s="3" t="s">
        <v>19</v>
      </c>
      <c r="I31" s="3"/>
      <c r="J31" s="3" t="s">
        <v>11</v>
      </c>
      <c r="K31" s="5">
        <v>0</v>
      </c>
      <c r="L31" s="5">
        <v>980</v>
      </c>
      <c r="M31" s="5">
        <v>-980</v>
      </c>
      <c r="N31" s="5">
        <f>IF(ISNUMBER(N30)=FALSE,TableauB12[[#This Row],[Solde Tenue de Compte]],N30+TableauB12[[#This Row],[Solde Tenue de Compte]])</f>
        <v>5000</v>
      </c>
    </row>
    <row r="32" spans="2:14" x14ac:dyDescent="0.3">
      <c r="B32" s="3">
        <v>371</v>
      </c>
      <c r="C32" s="23">
        <v>40923</v>
      </c>
      <c r="D32" s="3" t="s">
        <v>94</v>
      </c>
      <c r="E32" s="3" t="s">
        <v>95</v>
      </c>
      <c r="F32" s="3" t="s">
        <v>89</v>
      </c>
      <c r="G32" s="3" t="s">
        <v>93</v>
      </c>
      <c r="H32" s="3" t="s">
        <v>18</v>
      </c>
      <c r="I32" s="3"/>
      <c r="J32" s="3" t="s">
        <v>11</v>
      </c>
      <c r="K32" s="5">
        <v>0</v>
      </c>
      <c r="L32" s="5">
        <v>5000</v>
      </c>
      <c r="M32" s="5">
        <v>-5000</v>
      </c>
      <c r="N32" s="5">
        <f>IF(ISNUMBER(N31)=FALSE,TableauB12[[#This Row],[Solde Tenue de Compte]],N31+TableauB12[[#This Row],[Solde Tenue de Compte]])</f>
        <v>0</v>
      </c>
    </row>
    <row r="33" spans="2:14" x14ac:dyDescent="0.3">
      <c r="B33" s="3">
        <v>371</v>
      </c>
      <c r="C33" s="23">
        <v>40939</v>
      </c>
      <c r="D33" s="3" t="s">
        <v>100</v>
      </c>
      <c r="E33" s="3" t="s">
        <v>101</v>
      </c>
      <c r="F33" s="3" t="s">
        <v>89</v>
      </c>
      <c r="G33" s="3" t="s">
        <v>99</v>
      </c>
      <c r="H33" s="3" t="s">
        <v>24</v>
      </c>
      <c r="I33" s="3" t="s">
        <v>102</v>
      </c>
      <c r="J33" s="3" t="s">
        <v>11</v>
      </c>
      <c r="K33" s="5">
        <v>0</v>
      </c>
      <c r="L33" s="5">
        <v>5980</v>
      </c>
      <c r="M33" s="5">
        <v>-5980</v>
      </c>
      <c r="N33" s="5">
        <f>IF(ISNUMBER(N32)=FALSE,TableauB12[[#This Row],[Solde Tenue de Compte]],N32+TableauB12[[#This Row],[Solde Tenue de Compte]])</f>
        <v>-5980</v>
      </c>
    </row>
    <row r="34" spans="2:14" x14ac:dyDescent="0.3">
      <c r="B34" s="3">
        <v>371</v>
      </c>
      <c r="C34" s="23">
        <v>40939</v>
      </c>
      <c r="D34" s="3" t="s">
        <v>100</v>
      </c>
      <c r="E34" s="3" t="s">
        <v>101</v>
      </c>
      <c r="F34" s="3" t="s">
        <v>89</v>
      </c>
      <c r="G34" s="3" t="s">
        <v>99</v>
      </c>
      <c r="H34" s="3" t="s">
        <v>23</v>
      </c>
      <c r="I34" s="3" t="s">
        <v>103</v>
      </c>
      <c r="J34" s="3" t="s">
        <v>11</v>
      </c>
      <c r="K34" s="5">
        <v>5980</v>
      </c>
      <c r="L34" s="5">
        <v>0</v>
      </c>
      <c r="M34" s="5">
        <v>5980</v>
      </c>
      <c r="N34" s="5">
        <f>IF(ISNUMBER(N33)=FALSE,TableauB12[[#This Row],[Solde Tenue de Compte]],N33+TableauB12[[#This Row],[Solde Tenue de Compte]])</f>
        <v>0</v>
      </c>
    </row>
    <row r="35" spans="2:14" x14ac:dyDescent="0.3">
      <c r="B35" s="3">
        <v>371</v>
      </c>
      <c r="C35" s="23">
        <v>40951</v>
      </c>
      <c r="D35" s="3" t="s">
        <v>104</v>
      </c>
      <c r="E35" s="3" t="s">
        <v>105</v>
      </c>
      <c r="F35" s="3" t="s">
        <v>89</v>
      </c>
      <c r="G35" s="3" t="s">
        <v>92</v>
      </c>
      <c r="H35" s="3" t="s">
        <v>22</v>
      </c>
      <c r="I35" s="3"/>
      <c r="J35" s="3" t="s">
        <v>11</v>
      </c>
      <c r="K35" s="5">
        <v>0</v>
      </c>
      <c r="L35" s="5">
        <v>1794</v>
      </c>
      <c r="M35" s="5">
        <v>-1794</v>
      </c>
      <c r="N35" s="5">
        <f>IF(ISNUMBER(N34)=FALSE,TableauB12[[#This Row],[Solde Tenue de Compte]],N34+TableauB12[[#This Row],[Solde Tenue de Compte]])</f>
        <v>-1794</v>
      </c>
    </row>
    <row r="36" spans="2:14" x14ac:dyDescent="0.3">
      <c r="B36" s="3">
        <v>371</v>
      </c>
      <c r="C36" s="23">
        <v>40951</v>
      </c>
      <c r="D36" s="3" t="s">
        <v>104</v>
      </c>
      <c r="E36" s="3" t="s">
        <v>105</v>
      </c>
      <c r="F36" s="3" t="s">
        <v>89</v>
      </c>
      <c r="G36" s="3" t="s">
        <v>92</v>
      </c>
      <c r="H36" s="3" t="s">
        <v>21</v>
      </c>
      <c r="I36" s="3"/>
      <c r="J36" s="3" t="s">
        <v>11</v>
      </c>
      <c r="K36" s="5">
        <v>294</v>
      </c>
      <c r="L36" s="5">
        <v>0</v>
      </c>
      <c r="M36" s="5">
        <v>294</v>
      </c>
      <c r="N36" s="5">
        <f>IF(ISNUMBER(N35)=FALSE,TableauB12[[#This Row],[Solde Tenue de Compte]],N35+TableauB12[[#This Row],[Solde Tenue de Compte]])</f>
        <v>-1500</v>
      </c>
    </row>
    <row r="37" spans="2:14" x14ac:dyDescent="0.3">
      <c r="B37" s="3">
        <v>371</v>
      </c>
      <c r="C37" s="23">
        <v>40951</v>
      </c>
      <c r="D37" s="3" t="s">
        <v>104</v>
      </c>
      <c r="E37" s="3" t="s">
        <v>105</v>
      </c>
      <c r="F37" s="3" t="s">
        <v>89</v>
      </c>
      <c r="G37" s="3" t="s">
        <v>92</v>
      </c>
      <c r="H37" s="3" t="s">
        <v>17</v>
      </c>
      <c r="I37" s="3"/>
      <c r="J37" s="3" t="s">
        <v>11</v>
      </c>
      <c r="K37" s="5">
        <v>1500</v>
      </c>
      <c r="L37" s="5">
        <v>0</v>
      </c>
      <c r="M37" s="5">
        <v>1500</v>
      </c>
      <c r="N37" s="5">
        <f>IF(ISNUMBER(N36)=FALSE,TableauB12[[#This Row],[Solde Tenue de Compte]],N36+TableauB12[[#This Row],[Solde Tenue de Compte]])</f>
        <v>0</v>
      </c>
    </row>
    <row r="38" spans="2:14" x14ac:dyDescent="0.3">
      <c r="B38" s="3">
        <v>371</v>
      </c>
      <c r="C38" s="23">
        <v>41044</v>
      </c>
      <c r="D38" s="3" t="s">
        <v>108</v>
      </c>
      <c r="E38" s="3" t="s">
        <v>109</v>
      </c>
      <c r="F38" s="3" t="s">
        <v>89</v>
      </c>
      <c r="G38" s="3" t="s">
        <v>92</v>
      </c>
      <c r="H38" s="3" t="s">
        <v>22</v>
      </c>
      <c r="I38" s="3"/>
      <c r="J38" s="3" t="s">
        <v>11</v>
      </c>
      <c r="K38" s="5">
        <v>0</v>
      </c>
      <c r="L38" s="5">
        <v>3109.6</v>
      </c>
      <c r="M38" s="5">
        <v>-3109.6</v>
      </c>
      <c r="N38" s="5">
        <f>IF(ISNUMBER(N37)=FALSE,TableauB12[[#This Row],[Solde Tenue de Compte]],N37+TableauB12[[#This Row],[Solde Tenue de Compte]])</f>
        <v>-3109.6</v>
      </c>
    </row>
    <row r="39" spans="2:14" x14ac:dyDescent="0.3">
      <c r="B39" s="3">
        <v>371</v>
      </c>
      <c r="C39" s="23">
        <v>41044</v>
      </c>
      <c r="D39" s="3" t="s">
        <v>108</v>
      </c>
      <c r="E39" s="3" t="s">
        <v>109</v>
      </c>
      <c r="F39" s="3" t="s">
        <v>89</v>
      </c>
      <c r="G39" s="3" t="s">
        <v>92</v>
      </c>
      <c r="H39" s="3" t="s">
        <v>21</v>
      </c>
      <c r="I39" s="3"/>
      <c r="J39" s="3" t="s">
        <v>11</v>
      </c>
      <c r="K39" s="5">
        <v>509.6</v>
      </c>
      <c r="L39" s="5">
        <v>0</v>
      </c>
      <c r="M39" s="5">
        <v>509.6</v>
      </c>
      <c r="N39" s="5">
        <f>IF(ISNUMBER(N38)=FALSE,TableauB12[[#This Row],[Solde Tenue de Compte]],N38+TableauB12[[#This Row],[Solde Tenue de Compte]])</f>
        <v>-2600</v>
      </c>
    </row>
    <row r="40" spans="2:14" x14ac:dyDescent="0.3">
      <c r="B40" s="3">
        <v>371</v>
      </c>
      <c r="C40" s="23">
        <v>41044</v>
      </c>
      <c r="D40" s="3" t="s">
        <v>108</v>
      </c>
      <c r="E40" s="3" t="s">
        <v>109</v>
      </c>
      <c r="F40" s="3" t="s">
        <v>89</v>
      </c>
      <c r="G40" s="3" t="s">
        <v>92</v>
      </c>
      <c r="H40" s="3" t="s">
        <v>17</v>
      </c>
      <c r="I40" s="3"/>
      <c r="J40" s="3" t="s">
        <v>11</v>
      </c>
      <c r="K40" s="5">
        <v>2600</v>
      </c>
      <c r="L40" s="5">
        <v>0</v>
      </c>
      <c r="M40" s="5">
        <v>2600</v>
      </c>
      <c r="N40" s="5">
        <f>IF(ISNUMBER(N39)=FALSE,TableauB12[[#This Row],[Solde Tenue de Compte]],N39+TableauB12[[#This Row],[Solde Tenue de Compte]])</f>
        <v>0</v>
      </c>
    </row>
    <row r="41" spans="2:14" x14ac:dyDescent="0.3">
      <c r="B41" s="3">
        <v>371</v>
      </c>
      <c r="C41" s="23">
        <v>41228</v>
      </c>
      <c r="D41" s="3" t="s">
        <v>116</v>
      </c>
      <c r="E41" s="3" t="s">
        <v>117</v>
      </c>
      <c r="F41" s="3" t="s">
        <v>89</v>
      </c>
      <c r="G41" s="3" t="s">
        <v>92</v>
      </c>
      <c r="H41" s="3" t="s">
        <v>22</v>
      </c>
      <c r="I41" s="3"/>
      <c r="J41" s="3" t="s">
        <v>11</v>
      </c>
      <c r="K41" s="5">
        <v>0</v>
      </c>
      <c r="L41" s="5">
        <v>956.8</v>
      </c>
      <c r="M41" s="5">
        <v>-956.8</v>
      </c>
      <c r="N41" s="5">
        <f>IF(ISNUMBER(N40)=FALSE,TableauB12[[#This Row],[Solde Tenue de Compte]],N40+TableauB12[[#This Row],[Solde Tenue de Compte]])</f>
        <v>-956.8</v>
      </c>
    </row>
    <row r="42" spans="2:14" x14ac:dyDescent="0.3">
      <c r="B42" s="3">
        <v>371</v>
      </c>
      <c r="C42" s="23">
        <v>41228</v>
      </c>
      <c r="D42" s="3" t="s">
        <v>116</v>
      </c>
      <c r="E42" s="3" t="s">
        <v>117</v>
      </c>
      <c r="F42" s="3" t="s">
        <v>89</v>
      </c>
      <c r="G42" s="3" t="s">
        <v>92</v>
      </c>
      <c r="H42" s="3" t="s">
        <v>21</v>
      </c>
      <c r="I42" s="3"/>
      <c r="J42" s="3" t="s">
        <v>11</v>
      </c>
      <c r="K42" s="5">
        <v>156.80000000000001</v>
      </c>
      <c r="L42" s="5">
        <v>0</v>
      </c>
      <c r="M42" s="5">
        <v>156.80000000000001</v>
      </c>
      <c r="N42" s="5">
        <f>IF(ISNUMBER(N41)=FALSE,TableauB12[[#This Row],[Solde Tenue de Compte]],N41+TableauB12[[#This Row],[Solde Tenue de Compte]])</f>
        <v>-800</v>
      </c>
    </row>
    <row r="43" spans="2:14" x14ac:dyDescent="0.3">
      <c r="B43" s="3">
        <v>371</v>
      </c>
      <c r="C43" s="23">
        <v>41228</v>
      </c>
      <c r="D43" s="3" t="s">
        <v>116</v>
      </c>
      <c r="E43" s="3" t="s">
        <v>117</v>
      </c>
      <c r="F43" s="3" t="s">
        <v>89</v>
      </c>
      <c r="G43" s="3" t="s">
        <v>92</v>
      </c>
      <c r="H43" s="3" t="s">
        <v>17</v>
      </c>
      <c r="I43" s="3"/>
      <c r="J43" s="3" t="s">
        <v>11</v>
      </c>
      <c r="K43" s="5">
        <v>800</v>
      </c>
      <c r="L43" s="5">
        <v>0</v>
      </c>
      <c r="M43" s="5">
        <v>800</v>
      </c>
      <c r="N43" s="5">
        <f>IF(ISNUMBER(N42)=FALSE,TableauB12[[#This Row],[Solde Tenue de Compte]],N42+TableauB12[[#This Row],[Solde Tenue de Compte]])</f>
        <v>0</v>
      </c>
    </row>
    <row r="44" spans="2:14" x14ac:dyDescent="0.3">
      <c r="B44" s="3">
        <v>371</v>
      </c>
      <c r="C44" s="23">
        <v>41229</v>
      </c>
      <c r="D44" s="3" t="s">
        <v>118</v>
      </c>
      <c r="E44" s="3" t="s">
        <v>119</v>
      </c>
      <c r="F44" s="3" t="s">
        <v>89</v>
      </c>
      <c r="G44" s="3" t="s">
        <v>98</v>
      </c>
      <c r="H44" s="3" t="s">
        <v>22</v>
      </c>
      <c r="I44" s="3" t="s">
        <v>102</v>
      </c>
      <c r="J44" s="3" t="s">
        <v>11</v>
      </c>
      <c r="K44" s="5">
        <v>5860.4</v>
      </c>
      <c r="L44" s="5">
        <v>0</v>
      </c>
      <c r="M44" s="5">
        <v>5860.4</v>
      </c>
      <c r="N44" s="5">
        <f>IF(ISNUMBER(N43)=FALSE,TableauB12[[#This Row],[Solde Tenue de Compte]],N43+TableauB12[[#This Row],[Solde Tenue de Compte]])</f>
        <v>5860.4</v>
      </c>
    </row>
    <row r="45" spans="2:14" x14ac:dyDescent="0.3">
      <c r="B45" s="3">
        <v>371</v>
      </c>
      <c r="C45" s="23">
        <v>41229</v>
      </c>
      <c r="D45" s="3" t="s">
        <v>118</v>
      </c>
      <c r="E45" s="3" t="s">
        <v>119</v>
      </c>
      <c r="F45" s="3" t="s">
        <v>89</v>
      </c>
      <c r="G45" s="3" t="s">
        <v>98</v>
      </c>
      <c r="H45" s="3" t="s">
        <v>20</v>
      </c>
      <c r="I45" s="3" t="s">
        <v>120</v>
      </c>
      <c r="J45" s="3" t="s">
        <v>11</v>
      </c>
      <c r="K45" s="5">
        <v>0</v>
      </c>
      <c r="L45" s="5">
        <v>5860.4</v>
      </c>
      <c r="M45" s="5">
        <v>-5860.4</v>
      </c>
      <c r="N45" s="5">
        <f>IF(ISNUMBER(N44)=FALSE,TableauB12[[#This Row],[Solde Tenue de Compte]],N44+TableauB12[[#This Row],[Solde Tenue de Compte]])</f>
        <v>0</v>
      </c>
    </row>
    <row r="46" spans="2:14" x14ac:dyDescent="0.3">
      <c r="B46" s="3">
        <v>371</v>
      </c>
      <c r="C46" s="23">
        <v>41251</v>
      </c>
      <c r="D46" s="3" t="s">
        <v>121</v>
      </c>
      <c r="E46" s="3" t="s">
        <v>122</v>
      </c>
      <c r="F46" s="3" t="s">
        <v>89</v>
      </c>
      <c r="G46" s="3" t="s">
        <v>93</v>
      </c>
      <c r="H46" s="3" t="s">
        <v>24</v>
      </c>
      <c r="I46" s="3"/>
      <c r="J46" s="3" t="s">
        <v>11</v>
      </c>
      <c r="K46" s="5">
        <v>1435.2</v>
      </c>
      <c r="L46" s="5">
        <v>0</v>
      </c>
      <c r="M46" s="5">
        <v>1435.2</v>
      </c>
      <c r="N46" s="5">
        <f>IF(ISNUMBER(N45)=FALSE,TableauB12[[#This Row],[Solde Tenue de Compte]],N45+TableauB12[[#This Row],[Solde Tenue de Compte]])</f>
        <v>1435.2</v>
      </c>
    </row>
    <row r="47" spans="2:14" x14ac:dyDescent="0.3">
      <c r="B47" s="3">
        <v>371</v>
      </c>
      <c r="C47" s="23">
        <v>41251</v>
      </c>
      <c r="D47" s="3" t="s">
        <v>121</v>
      </c>
      <c r="E47" s="3" t="s">
        <v>122</v>
      </c>
      <c r="F47" s="3" t="s">
        <v>89</v>
      </c>
      <c r="G47" s="3" t="s">
        <v>93</v>
      </c>
      <c r="H47" s="3" t="s">
        <v>19</v>
      </c>
      <c r="I47" s="3"/>
      <c r="J47" s="3" t="s">
        <v>11</v>
      </c>
      <c r="K47" s="5">
        <v>0</v>
      </c>
      <c r="L47" s="5">
        <v>235.2</v>
      </c>
      <c r="M47" s="5">
        <v>-235.2</v>
      </c>
      <c r="N47" s="5">
        <f>IF(ISNUMBER(N46)=FALSE,TableauB12[[#This Row],[Solde Tenue de Compte]],N46+TableauB12[[#This Row],[Solde Tenue de Compte]])</f>
        <v>1200</v>
      </c>
    </row>
    <row r="48" spans="2:14" x14ac:dyDescent="0.3">
      <c r="B48" s="3">
        <v>371</v>
      </c>
      <c r="C48" s="23">
        <v>41251</v>
      </c>
      <c r="D48" s="3" t="s">
        <v>121</v>
      </c>
      <c r="E48" s="3" t="s">
        <v>122</v>
      </c>
      <c r="F48" s="3" t="s">
        <v>89</v>
      </c>
      <c r="G48" s="3" t="s">
        <v>93</v>
      </c>
      <c r="H48" s="3" t="s">
        <v>18</v>
      </c>
      <c r="I48" s="3"/>
      <c r="J48" s="3" t="s">
        <v>11</v>
      </c>
      <c r="K48" s="5">
        <v>0</v>
      </c>
      <c r="L48" s="5">
        <v>1200</v>
      </c>
      <c r="M48" s="5">
        <v>-1200</v>
      </c>
      <c r="N48" s="5">
        <f>IF(ISNUMBER(N47)=FALSE,TableauB12[[#This Row],[Solde Tenue de Compte]],N47+TableauB12[[#This Row],[Solde Tenue de Compte]])</f>
        <v>0</v>
      </c>
    </row>
    <row r="49" spans="2:13" x14ac:dyDescent="0.3">
      <c r="B49" t="s">
        <v>0</v>
      </c>
      <c r="K49" s="5">
        <f>SUBTOTAL(109,TableauB12[Débit Tenue de Compte])</f>
        <v>41561</v>
      </c>
      <c r="L49" s="5">
        <f>SUBTOTAL(109,TableauB12[Crédit Tenue de Compte])</f>
        <v>41561</v>
      </c>
      <c r="M49" s="5">
        <f>SUBTOTAL(109,TableauB12[Solde Tenue de Compte])</f>
        <v>0</v>
      </c>
    </row>
    <row r="595" spans="2:13" x14ac:dyDescent="0.3">
      <c r="B595" s="3"/>
      <c r="C595" s="22"/>
      <c r="D595" s="3"/>
      <c r="E595" s="3"/>
      <c r="F595" s="3"/>
      <c r="G595" s="3"/>
      <c r="H595" s="3"/>
      <c r="I595" s="3"/>
      <c r="J595" s="3"/>
      <c r="K595" s="5"/>
      <c r="L595" s="5"/>
      <c r="M595" s="5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Prise en Main</vt:lpstr>
      <vt:lpstr>Version</vt:lpstr>
      <vt:lpstr>Balance Intra-groupe</vt:lpstr>
      <vt:lpstr>Balance Plan Groupe</vt:lpstr>
      <vt:lpstr>Détail Flux Intra groupe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2022-01-11T11:25:59Z</dcterms:created>
  <dcterms:modified xsi:type="dcterms:W3CDTF">2022-01-12T12:57:43Z</dcterms:modified>
</cp:coreProperties>
</file>