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srv-infineo\donnees\9 - Sage BI Reporting\Documentation Portail SBR\FRP 1000\Etats Standard\Comptabilité\"/>
    </mc:Choice>
  </mc:AlternateContent>
  <xr:revisionPtr revIDLastSave="0" documentId="13_ncr:1_{3146DE7A-B045-428A-9CA8-76A0DEBCB05B}" xr6:coauthVersionLast="47" xr6:coauthVersionMax="47" xr10:uidLastSave="{00000000-0000-0000-0000-000000000000}"/>
  <bookViews>
    <workbookView xWindow="-120" yWindow="-120" windowWidth="30960" windowHeight="16920" xr2:uid="{00000000-000D-0000-FFFF-FFFF00000000}"/>
  </bookViews>
  <sheets>
    <sheet name="Prise en Main" sheetId="7" r:id="rId1"/>
    <sheet name="Version" sheetId="11" state="hidden" r:id="rId2"/>
    <sheet name="Etats Fiscaux - Paramétrage" sheetId="1" r:id="rId3"/>
    <sheet name="Etats Fiscaux -SIG" sheetId="2" r:id="rId4"/>
    <sheet name="Etats Fiscaux - Actif" sheetId="3" r:id="rId5"/>
    <sheet name="Etats Fiscaux - Passif" sheetId="4" r:id="rId6"/>
    <sheet name="Etats Fiscaux -Résultat1 Partie" sheetId="5" r:id="rId7"/>
    <sheet name="Etats Fiscaux -Résultat2 Partie" sheetId="6" r:id="rId8"/>
    <sheet name="RIK_PARAMS" sheetId="15" state="veryHidden" r:id="rId9"/>
  </sheets>
  <definedNames>
    <definedName name="HTML_CodePage" hidden="1">1252</definedName>
    <definedName name="HTML_Control" localSheetId="0" hidden="1">{"'Soldes de Gestion'!$C$10:$F$30"}</definedName>
    <definedName name="HTML_Control" hidden="1">{"'Soldes de Gestion'!$C$10:$F$30"}</definedName>
    <definedName name="HTML_Description" hidden="1">""</definedName>
    <definedName name="HTML_Email" hidden="1">""</definedName>
    <definedName name="HTML_Header" hidden="1">"Les chiffres significatifs"</definedName>
    <definedName name="HTML_LastUpdate" hidden="1">"17/12/98"</definedName>
    <definedName name="HTML_LineAfter" hidden="1">FALSE</definedName>
    <definedName name="HTML_LineBefore" hidden="1">FALSE</definedName>
    <definedName name="HTML_Name" hidden="1">"Synex System France"</definedName>
    <definedName name="HTML_OBDlg2" hidden="1">TRUE</definedName>
    <definedName name="HTML_OBDlg4" hidden="1">TRUE</definedName>
    <definedName name="HTML_OS" hidden="1">0</definedName>
    <definedName name="HTML_PathFile" hidden="1">"C:\Mes Documents\Web\site\monHTML.htm"</definedName>
    <definedName name="HTML_Title" hidden="1">"Les chiffres du mois de Janvier"</definedName>
    <definedName name="k">#REF!</definedName>
    <definedName name="_xlnm.Print_Area" localSheetId="2">'Etats Fiscaux - Paramétrage'!$A$1:$F$37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4" i="6" l="1"/>
  <c r="H14" i="6"/>
  <c r="A41" i="6"/>
  <c r="A40" i="6"/>
  <c r="I38" i="6"/>
  <c r="A37" i="6"/>
  <c r="A36" i="6"/>
  <c r="A35" i="6"/>
  <c r="A33" i="6"/>
  <c r="A32" i="6"/>
  <c r="A31" i="6"/>
  <c r="I28" i="6"/>
  <c r="A27" i="6"/>
  <c r="A26" i="6"/>
  <c r="A25" i="6"/>
  <c r="A24" i="6"/>
  <c r="A23" i="6"/>
  <c r="A21" i="6"/>
  <c r="A20" i="6"/>
  <c r="A19" i="6"/>
  <c r="A18" i="6"/>
  <c r="A17" i="6"/>
  <c r="A16" i="6"/>
  <c r="A15" i="6"/>
  <c r="F10" i="6"/>
  <c r="F9" i="6"/>
  <c r="F8" i="6"/>
  <c r="F7" i="6"/>
  <c r="H6" i="6"/>
  <c r="B5" i="6"/>
  <c r="K4" i="6"/>
  <c r="K3" i="6"/>
  <c r="K2" i="6"/>
  <c r="H4" i="6"/>
  <c r="H3" i="6"/>
  <c r="H2" i="6"/>
  <c r="B2" i="6"/>
  <c r="B1" i="6"/>
  <c r="B37" i="5"/>
  <c r="B36" i="5"/>
  <c r="B35" i="5"/>
  <c r="B34" i="5"/>
  <c r="B33" i="5"/>
  <c r="B32" i="5"/>
  <c r="B31" i="5"/>
  <c r="B30" i="5"/>
  <c r="B29" i="5"/>
  <c r="B28" i="5"/>
  <c r="B27" i="5"/>
  <c r="B26" i="5"/>
  <c r="B25" i="5"/>
  <c r="B23" i="5"/>
  <c r="B22" i="5"/>
  <c r="B21" i="5"/>
  <c r="B20" i="5"/>
  <c r="B19" i="5"/>
  <c r="B17" i="5"/>
  <c r="A17" i="5"/>
  <c r="B16" i="5"/>
  <c r="A16" i="5"/>
  <c r="B15" i="5"/>
  <c r="A15" i="5"/>
  <c r="G10" i="5"/>
  <c r="G9" i="5"/>
  <c r="G8" i="5"/>
  <c r="G7" i="5"/>
  <c r="L6" i="5"/>
  <c r="B5" i="5"/>
  <c r="O3" i="5"/>
  <c r="O2" i="5"/>
  <c r="O4" i="5" s="1"/>
  <c r="L3" i="5"/>
  <c r="L2" i="5"/>
  <c r="L4" i="5" s="1"/>
  <c r="J4" i="5"/>
  <c r="J3" i="5"/>
  <c r="J2" i="5"/>
  <c r="B2" i="5"/>
  <c r="B1" i="5"/>
  <c r="A43" i="4"/>
  <c r="A41" i="4"/>
  <c r="A40" i="4"/>
  <c r="A39" i="4"/>
  <c r="A38" i="4"/>
  <c r="A37" i="4"/>
  <c r="A36" i="4"/>
  <c r="A35" i="4"/>
  <c r="A34" i="4"/>
  <c r="A33" i="4"/>
  <c r="A32" i="4"/>
  <c r="A30" i="4"/>
  <c r="A29" i="4"/>
  <c r="A27" i="4"/>
  <c r="A26" i="4"/>
  <c r="A24" i="4"/>
  <c r="A23" i="4"/>
  <c r="A22" i="4"/>
  <c r="A21" i="4"/>
  <c r="A20" i="4"/>
  <c r="A19" i="4"/>
  <c r="A18" i="4"/>
  <c r="A17" i="4"/>
  <c r="A16" i="4"/>
  <c r="A15" i="4"/>
  <c r="A14" i="4"/>
  <c r="F10" i="4"/>
  <c r="F9" i="4"/>
  <c r="F8" i="4"/>
  <c r="F7" i="4"/>
  <c r="I6" i="4"/>
  <c r="K5" i="4"/>
  <c r="K3" i="4"/>
  <c r="K2" i="4"/>
  <c r="K4" i="4" s="1"/>
  <c r="I5" i="4"/>
  <c r="I3" i="4"/>
  <c r="I2" i="4"/>
  <c r="I4" i="4" s="1"/>
  <c r="B5" i="4"/>
  <c r="B2" i="4"/>
  <c r="B1" i="4"/>
  <c r="A51" i="3"/>
  <c r="C51" i="3" s="1"/>
  <c r="A50" i="3"/>
  <c r="C50" i="3" s="1"/>
  <c r="A49" i="3"/>
  <c r="C49" i="3" s="1"/>
  <c r="B47" i="3"/>
  <c r="C47" i="3" s="1"/>
  <c r="A47" i="3"/>
  <c r="B46" i="3"/>
  <c r="C46" i="3" s="1"/>
  <c r="A46" i="3"/>
  <c r="C45" i="3"/>
  <c r="B45" i="3"/>
  <c r="A45" i="3"/>
  <c r="B44" i="3"/>
  <c r="C44" i="3" s="1"/>
  <c r="A44" i="3"/>
  <c r="C43" i="3"/>
  <c r="B43" i="3"/>
  <c r="A43" i="3"/>
  <c r="B42" i="3"/>
  <c r="C42" i="3" s="1"/>
  <c r="A42" i="3"/>
  <c r="B41" i="3"/>
  <c r="C41" i="3" s="1"/>
  <c r="A41" i="3"/>
  <c r="B40" i="3"/>
  <c r="C40" i="3" s="1"/>
  <c r="A40" i="3"/>
  <c r="B39" i="3"/>
  <c r="C39" i="3" s="1"/>
  <c r="A39" i="3"/>
  <c r="B38" i="3"/>
  <c r="C38" i="3" s="1"/>
  <c r="A38" i="3"/>
  <c r="C37" i="3"/>
  <c r="B37" i="3"/>
  <c r="A37" i="3"/>
  <c r="B36" i="3"/>
  <c r="C36" i="3" s="1"/>
  <c r="A36" i="3"/>
  <c r="C34" i="3"/>
  <c r="B34" i="3"/>
  <c r="A34" i="3"/>
  <c r="B33" i="3"/>
  <c r="C33" i="3" s="1"/>
  <c r="A33" i="3"/>
  <c r="B32" i="3"/>
  <c r="C32" i="3" s="1"/>
  <c r="A32" i="3"/>
  <c r="B31" i="3"/>
  <c r="C31" i="3" s="1"/>
  <c r="A31" i="3"/>
  <c r="B30" i="3"/>
  <c r="C30" i="3" s="1"/>
  <c r="A30" i="3"/>
  <c r="B29" i="3"/>
  <c r="C29" i="3" s="1"/>
  <c r="A29" i="3"/>
  <c r="C28" i="3"/>
  <c r="B28" i="3"/>
  <c r="A28" i="3"/>
  <c r="B27" i="3"/>
  <c r="C27" i="3" s="1"/>
  <c r="A27" i="3"/>
  <c r="C26" i="3"/>
  <c r="B26" i="3"/>
  <c r="A26" i="3"/>
  <c r="B25" i="3"/>
  <c r="C25" i="3" s="1"/>
  <c r="A25" i="3"/>
  <c r="B24" i="3"/>
  <c r="C24" i="3" s="1"/>
  <c r="A24" i="3"/>
  <c r="B23" i="3"/>
  <c r="C23" i="3" s="1"/>
  <c r="A23" i="3"/>
  <c r="B22" i="3"/>
  <c r="C22" i="3" s="1"/>
  <c r="A22" i="3"/>
  <c r="B21" i="3"/>
  <c r="C21" i="3" s="1"/>
  <c r="A21" i="3"/>
  <c r="C20" i="3"/>
  <c r="B20" i="3"/>
  <c r="A20" i="3"/>
  <c r="B19" i="3"/>
  <c r="C19" i="3" s="1"/>
  <c r="A19" i="3"/>
  <c r="C18" i="3"/>
  <c r="B18" i="3"/>
  <c r="A18" i="3"/>
  <c r="B17" i="3"/>
  <c r="C17" i="3" s="1"/>
  <c r="A17" i="3"/>
  <c r="C16" i="3"/>
  <c r="A16" i="3"/>
  <c r="H10" i="3"/>
  <c r="H9" i="3"/>
  <c r="H8" i="3"/>
  <c r="H7" i="3"/>
  <c r="J5" i="3"/>
  <c r="J3" i="3"/>
  <c r="J2" i="3"/>
  <c r="J4" i="3" s="1"/>
  <c r="B5" i="3"/>
  <c r="L6" i="3"/>
  <c r="N5" i="3"/>
  <c r="M5" i="3"/>
  <c r="L5" i="3"/>
  <c r="M4" i="3"/>
  <c r="N3" i="3"/>
  <c r="M3" i="3"/>
  <c r="L3" i="3"/>
  <c r="N2" i="3"/>
  <c r="N4" i="3" s="1"/>
  <c r="M2" i="3"/>
  <c r="L2" i="3"/>
  <c r="L4" i="3" s="1"/>
  <c r="B2" i="3"/>
  <c r="B1" i="3"/>
  <c r="G55" i="2"/>
  <c r="G54" i="2"/>
  <c r="A55" i="2"/>
  <c r="A54" i="2"/>
  <c r="G51" i="2"/>
  <c r="G50" i="2"/>
  <c r="A51" i="2"/>
  <c r="A50" i="2"/>
  <c r="A47" i="2"/>
  <c r="A46" i="2"/>
  <c r="G47" i="2"/>
  <c r="G46" i="2"/>
  <c r="G43" i="2"/>
  <c r="G42" i="2"/>
  <c r="G41" i="2"/>
  <c r="G40" i="2"/>
  <c r="A43" i="2"/>
  <c r="A42" i="2"/>
  <c r="A41" i="2"/>
  <c r="A40" i="2"/>
  <c r="G37" i="2"/>
  <c r="G36" i="2"/>
  <c r="G35" i="2"/>
  <c r="G34" i="2"/>
  <c r="A37" i="2"/>
  <c r="A36" i="2"/>
  <c r="A35" i="2"/>
  <c r="A34" i="2"/>
  <c r="G31" i="2"/>
  <c r="G30" i="2"/>
  <c r="G29" i="2"/>
  <c r="A31" i="2"/>
  <c r="A30" i="2"/>
  <c r="A29" i="2"/>
  <c r="G26" i="2"/>
  <c r="A26" i="2"/>
  <c r="G21" i="2"/>
  <c r="G20" i="2"/>
  <c r="G19" i="2"/>
  <c r="G18" i="2"/>
  <c r="A21" i="2"/>
  <c r="A20" i="2"/>
  <c r="A19" i="2"/>
  <c r="A18" i="2"/>
  <c r="G15" i="2"/>
  <c r="G14" i="2"/>
  <c r="A15" i="2"/>
  <c r="A14" i="2"/>
  <c r="D10" i="2"/>
  <c r="D9" i="2"/>
  <c r="D8" i="2"/>
  <c r="D7" i="2"/>
  <c r="F6" i="2"/>
  <c r="B5" i="2"/>
  <c r="H15" i="6"/>
  <c r="H16" i="6"/>
  <c r="H17" i="6"/>
  <c r="H18" i="6"/>
  <c r="H19" i="6"/>
  <c r="H20" i="6"/>
  <c r="H21" i="6"/>
  <c r="H22" i="6"/>
  <c r="H24" i="6"/>
  <c r="H25" i="6"/>
  <c r="H26" i="6"/>
  <c r="H27" i="6"/>
  <c r="H31" i="6"/>
  <c r="H32" i="6"/>
  <c r="H33" i="6"/>
  <c r="H35" i="6"/>
  <c r="H36" i="6"/>
  <c r="H37" i="6"/>
  <c r="H40" i="6"/>
  <c r="H41" i="6"/>
  <c r="K15" i="6"/>
  <c r="K16" i="6"/>
  <c r="K17" i="6"/>
  <c r="K18" i="6"/>
  <c r="K19" i="6"/>
  <c r="K20" i="6"/>
  <c r="K21" i="6"/>
  <c r="K22" i="6"/>
  <c r="K24" i="6"/>
  <c r="K25" i="6"/>
  <c r="K26" i="6"/>
  <c r="K27" i="6"/>
  <c r="K31" i="6"/>
  <c r="K32" i="6"/>
  <c r="K33" i="6"/>
  <c r="K35" i="6"/>
  <c r="K36" i="6"/>
  <c r="K37" i="6"/>
  <c r="K40" i="6"/>
  <c r="K41" i="6"/>
  <c r="J15" i="5"/>
  <c r="J16" i="5"/>
  <c r="J17" i="5"/>
  <c r="L15" i="5"/>
  <c r="L16" i="5"/>
  <c r="L17" i="5"/>
  <c r="L19" i="5"/>
  <c r="L20" i="5"/>
  <c r="L21" i="5"/>
  <c r="L22" i="5"/>
  <c r="L23" i="5"/>
  <c r="L25" i="5"/>
  <c r="L26" i="5"/>
  <c r="L27" i="5"/>
  <c r="L28" i="5"/>
  <c r="L29" i="5"/>
  <c r="L30" i="5"/>
  <c r="L31" i="5"/>
  <c r="L32" i="5"/>
  <c r="L33" i="5"/>
  <c r="L34" i="5"/>
  <c r="L35" i="5"/>
  <c r="L36" i="5"/>
  <c r="L37" i="5"/>
  <c r="O15" i="5"/>
  <c r="O16" i="5"/>
  <c r="O17" i="5"/>
  <c r="O19" i="5"/>
  <c r="O20" i="5"/>
  <c r="O21" i="5"/>
  <c r="O22" i="5"/>
  <c r="O23" i="5"/>
  <c r="O25" i="5"/>
  <c r="O26" i="5"/>
  <c r="O27" i="5"/>
  <c r="O28" i="5"/>
  <c r="O29" i="5"/>
  <c r="O30" i="5"/>
  <c r="O31" i="5"/>
  <c r="O32" i="5"/>
  <c r="O33" i="5"/>
  <c r="O34" i="5"/>
  <c r="O35" i="5"/>
  <c r="O36" i="5"/>
  <c r="O37" i="5"/>
  <c r="I14" i="4"/>
  <c r="I15" i="4"/>
  <c r="I16" i="4"/>
  <c r="I17" i="4"/>
  <c r="I18" i="4"/>
  <c r="I19" i="4"/>
  <c r="I20" i="4"/>
  <c r="I21" i="4"/>
  <c r="I22" i="4"/>
  <c r="I23" i="4"/>
  <c r="I24" i="4"/>
  <c r="I26" i="4"/>
  <c r="I27" i="4"/>
  <c r="I29" i="4"/>
  <c r="I30" i="4"/>
  <c r="I32" i="4"/>
  <c r="I33" i="4"/>
  <c r="I36" i="4"/>
  <c r="I41" i="4"/>
  <c r="I43" i="4"/>
  <c r="K14" i="4"/>
  <c r="K15" i="4"/>
  <c r="K16" i="4"/>
  <c r="K17" i="4"/>
  <c r="K18" i="4"/>
  <c r="K19" i="4"/>
  <c r="K20" i="4"/>
  <c r="K21" i="4"/>
  <c r="K22" i="4"/>
  <c r="K23" i="4"/>
  <c r="K24" i="4"/>
  <c r="K26" i="4"/>
  <c r="K27" i="4"/>
  <c r="K29" i="4"/>
  <c r="K30" i="4"/>
  <c r="K32" i="4"/>
  <c r="K33" i="4"/>
  <c r="K36" i="4"/>
  <c r="K41" i="4"/>
  <c r="K43" i="4"/>
  <c r="I34" i="4"/>
  <c r="I35" i="4"/>
  <c r="I37" i="4"/>
  <c r="I38" i="4"/>
  <c r="I39" i="4"/>
  <c r="I40" i="4"/>
  <c r="K34" i="4"/>
  <c r="K35" i="4"/>
  <c r="K37" i="4"/>
  <c r="K38" i="4"/>
  <c r="K39" i="4"/>
  <c r="K40" i="4"/>
  <c r="N42" i="3"/>
  <c r="N43" i="3"/>
  <c r="N44" i="3"/>
  <c r="N45" i="3"/>
  <c r="N46" i="3"/>
  <c r="J42" i="3"/>
  <c r="J43" i="3"/>
  <c r="J44" i="3"/>
  <c r="J45" i="3"/>
  <c r="J46" i="3"/>
  <c r="N16" i="3"/>
  <c r="N17" i="3"/>
  <c r="N18" i="3"/>
  <c r="N19" i="3"/>
  <c r="N20" i="3"/>
  <c r="N21" i="3"/>
  <c r="N22" i="3"/>
  <c r="N23" i="3"/>
  <c r="N24" i="3"/>
  <c r="N25" i="3"/>
  <c r="N26" i="3"/>
  <c r="N27" i="3"/>
  <c r="N28" i="3"/>
  <c r="N29" i="3"/>
  <c r="N30" i="3"/>
  <c r="N31" i="3"/>
  <c r="N32" i="3"/>
  <c r="N33" i="3"/>
  <c r="N34" i="3"/>
  <c r="N36" i="3"/>
  <c r="N37" i="3"/>
  <c r="N38" i="3"/>
  <c r="N39" i="3"/>
  <c r="N40" i="3"/>
  <c r="N41" i="3"/>
  <c r="N47" i="3"/>
  <c r="N49" i="3"/>
  <c r="N50" i="3"/>
  <c r="N51" i="3"/>
  <c r="L17" i="3"/>
  <c r="L18" i="3"/>
  <c r="L19" i="3"/>
  <c r="L20" i="3"/>
  <c r="L21" i="3"/>
  <c r="L22" i="3"/>
  <c r="L23" i="3"/>
  <c r="L24" i="3"/>
  <c r="L25" i="3"/>
  <c r="L26" i="3"/>
  <c r="L27" i="3"/>
  <c r="L28" i="3"/>
  <c r="L29" i="3"/>
  <c r="L30" i="3"/>
  <c r="L31" i="3"/>
  <c r="L32" i="3"/>
  <c r="L33" i="3"/>
  <c r="L34" i="3"/>
  <c r="L36" i="3"/>
  <c r="L37" i="3"/>
  <c r="L38" i="3"/>
  <c r="L39" i="3"/>
  <c r="L40" i="3"/>
  <c r="L41" i="3"/>
  <c r="L42" i="3"/>
  <c r="L43" i="3"/>
  <c r="L44" i="3"/>
  <c r="L45" i="3"/>
  <c r="L46" i="3"/>
  <c r="L47" i="3"/>
  <c r="J16" i="3"/>
  <c r="J17" i="3"/>
  <c r="J18" i="3"/>
  <c r="J19" i="3"/>
  <c r="J20" i="3"/>
  <c r="J21" i="3"/>
  <c r="J22" i="3"/>
  <c r="J23" i="3"/>
  <c r="J24" i="3"/>
  <c r="J25" i="3"/>
  <c r="J26" i="3"/>
  <c r="J27" i="3"/>
  <c r="J28" i="3"/>
  <c r="J29" i="3"/>
  <c r="J30" i="3"/>
  <c r="J31" i="3"/>
  <c r="J32" i="3"/>
  <c r="J33" i="3"/>
  <c r="J34" i="3"/>
  <c r="J36" i="3"/>
  <c r="J37" i="3"/>
  <c r="J38" i="3"/>
  <c r="J39" i="3"/>
  <c r="J40" i="3"/>
  <c r="J41" i="3"/>
  <c r="J47" i="3"/>
  <c r="J49" i="3"/>
  <c r="J50" i="3"/>
  <c r="J51" i="3"/>
  <c r="I4" i="2"/>
  <c r="K38" i="6" l="1"/>
  <c r="K43" i="6" s="1"/>
  <c r="K34" i="6"/>
  <c r="K28" i="6"/>
  <c r="K23" i="6"/>
  <c r="H38" i="6"/>
  <c r="H43" i="6" s="1"/>
  <c r="H34" i="6"/>
  <c r="H28" i="6"/>
  <c r="H23" i="6"/>
  <c r="H29" i="6" s="1"/>
  <c r="H30" i="6" s="1"/>
  <c r="O38" i="5"/>
  <c r="O18" i="5"/>
  <c r="O24" i="5" s="1"/>
  <c r="O39" i="5" s="1"/>
  <c r="L38" i="5"/>
  <c r="H17" i="5"/>
  <c r="H16" i="5"/>
  <c r="L18" i="5"/>
  <c r="L24" i="5" s="1"/>
  <c r="L39" i="5" s="1"/>
  <c r="H15" i="5"/>
  <c r="J18" i="5"/>
  <c r="K42" i="4"/>
  <c r="K31" i="4"/>
  <c r="K44" i="4" s="1"/>
  <c r="K28" i="4"/>
  <c r="K25" i="4"/>
  <c r="I42" i="4"/>
  <c r="I44" i="4" s="1"/>
  <c r="I31" i="4"/>
  <c r="I28" i="4"/>
  <c r="I25" i="4"/>
  <c r="M51" i="3"/>
  <c r="M50" i="3"/>
  <c r="M49" i="3"/>
  <c r="M47" i="3"/>
  <c r="M41" i="3"/>
  <c r="M40" i="3"/>
  <c r="M39" i="3"/>
  <c r="M38" i="3"/>
  <c r="M37" i="3"/>
  <c r="J48" i="3"/>
  <c r="M36" i="3"/>
  <c r="M34" i="3"/>
  <c r="M33" i="3"/>
  <c r="M32" i="3"/>
  <c r="M31" i="3"/>
  <c r="M30" i="3"/>
  <c r="M29" i="3"/>
  <c r="M28" i="3"/>
  <c r="M27" i="3"/>
  <c r="M26" i="3"/>
  <c r="M25" i="3"/>
  <c r="M24" i="3"/>
  <c r="M23" i="3"/>
  <c r="M22" i="3"/>
  <c r="M21" i="3"/>
  <c r="M20" i="3"/>
  <c r="M19" i="3"/>
  <c r="M18" i="3"/>
  <c r="J35" i="3"/>
  <c r="M17" i="3"/>
  <c r="M16" i="3"/>
  <c r="L48" i="3"/>
  <c r="L35" i="3"/>
  <c r="N48" i="3"/>
  <c r="N35" i="3"/>
  <c r="M46" i="3"/>
  <c r="M45" i="3"/>
  <c r="M44" i="3"/>
  <c r="M43" i="3"/>
  <c r="M42" i="3"/>
  <c r="F3" i="2"/>
  <c r="F2" i="2"/>
  <c r="F4" i="2" s="1"/>
  <c r="H3" i="2"/>
  <c r="H2" i="2"/>
  <c r="H4" i="2" s="1"/>
  <c r="B2" i="2"/>
  <c r="B1" i="2"/>
  <c r="F14" i="2"/>
  <c r="F15" i="2"/>
  <c r="H14" i="2"/>
  <c r="H15" i="2"/>
  <c r="F18" i="2"/>
  <c r="F19" i="2"/>
  <c r="F20" i="2"/>
  <c r="F21" i="2"/>
  <c r="H18" i="2"/>
  <c r="H19" i="2"/>
  <c r="H20" i="2"/>
  <c r="H21" i="2"/>
  <c r="F26" i="2"/>
  <c r="H26" i="2"/>
  <c r="F29" i="2"/>
  <c r="F30" i="2"/>
  <c r="F31" i="2"/>
  <c r="H29" i="2"/>
  <c r="H30" i="2"/>
  <c r="H31" i="2"/>
  <c r="F34" i="2"/>
  <c r="F35" i="2"/>
  <c r="F36" i="2"/>
  <c r="F37" i="2"/>
  <c r="H34" i="2"/>
  <c r="H35" i="2"/>
  <c r="H36" i="2"/>
  <c r="H37" i="2"/>
  <c r="F40" i="2"/>
  <c r="F41" i="2"/>
  <c r="F42" i="2"/>
  <c r="F43" i="2"/>
  <c r="H40" i="2"/>
  <c r="H41" i="2"/>
  <c r="H42" i="2"/>
  <c r="H43" i="2"/>
  <c r="H46" i="2"/>
  <c r="H47" i="2"/>
  <c r="F46" i="2"/>
  <c r="F47" i="2"/>
  <c r="F50" i="2"/>
  <c r="F51" i="2"/>
  <c r="H50" i="2"/>
  <c r="H51" i="2"/>
  <c r="F54" i="2"/>
  <c r="F55" i="2"/>
  <c r="H54" i="2"/>
  <c r="H55" i="2"/>
  <c r="C15" i="1"/>
  <c r="C13" i="1"/>
  <c r="C12" i="1"/>
  <c r="C11" i="1"/>
  <c r="H42" i="6" l="1"/>
  <c r="H44" i="6" s="1"/>
  <c r="H39" i="6"/>
  <c r="K42" i="6"/>
  <c r="K44" i="6" s="1"/>
  <c r="K39" i="6"/>
  <c r="K29" i="6"/>
  <c r="K30" i="6" s="1"/>
  <c r="H18" i="5"/>
  <c r="J52" i="3"/>
  <c r="L52" i="3"/>
  <c r="M48" i="3"/>
  <c r="M35" i="3"/>
  <c r="N52" i="3"/>
  <c r="H56" i="2"/>
  <c r="F56" i="2"/>
  <c r="F48" i="2"/>
  <c r="I48" i="2" s="1"/>
  <c r="H48" i="2"/>
  <c r="H22" i="2"/>
  <c r="F22" i="2"/>
  <c r="H16" i="2"/>
  <c r="H24" i="2" s="1"/>
  <c r="H27" i="2" s="1"/>
  <c r="H32" i="2" s="1"/>
  <c r="H38" i="2" s="1"/>
  <c r="H44" i="2" s="1"/>
  <c r="F16" i="2"/>
  <c r="F24" i="2" s="1"/>
  <c r="F27" i="2" s="1"/>
  <c r="F32" i="2" s="1"/>
  <c r="F38" i="2" s="1"/>
  <c r="F44" i="2" s="1"/>
  <c r="E1" i="1"/>
  <c r="C1" i="1"/>
  <c r="M52" i="3" l="1"/>
  <c r="F52" i="2"/>
  <c r="H5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C11" authorId="0" shapeId="0" xr:uid="{00000000-0006-0000-0100-000001000000}">
      <text>
        <r>
          <rPr>
            <b/>
            <sz val="9"/>
            <color indexed="81"/>
            <rFont val="Tahoma"/>
            <family val="2"/>
          </rPr>
          <t>Assistant Volet Office</t>
        </r>
      </text>
    </comment>
    <comment ref="C12" authorId="0" shapeId="0" xr:uid="{00000000-0006-0000-0100-000002000000}">
      <text>
        <r>
          <rPr>
            <b/>
            <sz val="9"/>
            <color indexed="81"/>
            <rFont val="Tahoma"/>
            <family val="2"/>
          </rPr>
          <t>Assistant Volet Office</t>
        </r>
      </text>
    </comment>
    <comment ref="C13" authorId="0" shapeId="0" xr:uid="{00000000-0006-0000-0100-000003000000}">
      <text>
        <r>
          <rPr>
            <b/>
            <sz val="9"/>
            <color indexed="81"/>
            <rFont val="Tahoma"/>
            <family val="2"/>
          </rPr>
          <t>Assistant Volet Office</t>
        </r>
      </text>
    </comment>
    <comment ref="C15" authorId="0" shapeId="0" xr:uid="{00000000-0006-0000-0100-000004000000}">
      <text>
        <r>
          <rPr>
            <b/>
            <sz val="9"/>
            <color indexed="81"/>
            <rFont val="Tahoma"/>
            <family val="2"/>
          </rPr>
          <t>Assistant Volet Office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C11" authorId="0" shapeId="0" xr:uid="{F4456D9A-1883-4852-AE64-C00C82B10589}">
      <text>
        <r>
          <rPr>
            <b/>
            <sz val="9"/>
            <color indexed="81"/>
            <rFont val="Tahoma"/>
            <family val="2"/>
          </rPr>
          <t>Assistant Filtre</t>
        </r>
      </text>
    </comment>
    <comment ref="C12" authorId="0" shapeId="0" xr:uid="{A8D62049-F382-45F1-9C31-412178D891D5}">
      <text>
        <r>
          <rPr>
            <b/>
            <sz val="9"/>
            <color indexed="81"/>
            <rFont val="Tahoma"/>
            <family val="2"/>
          </rPr>
          <t>Assistant Filtre</t>
        </r>
      </text>
    </comment>
    <comment ref="C13" authorId="0" shapeId="0" xr:uid="{45F99324-3DFE-4DB6-9D76-244948305EB4}">
      <text>
        <r>
          <rPr>
            <b/>
            <sz val="9"/>
            <color indexed="81"/>
            <rFont val="Tahoma"/>
            <family val="2"/>
          </rPr>
          <t>Assistant Filtre</t>
        </r>
      </text>
    </comment>
    <comment ref="C14" authorId="0" shapeId="0" xr:uid="{E961DCCD-0A28-41C4-8F9B-AA50EF0FA505}">
      <text>
        <r>
          <rPr>
            <b/>
            <sz val="9"/>
            <color indexed="81"/>
            <rFont val="Tahoma"/>
            <family val="2"/>
          </rPr>
          <t>Assistant Filtre</t>
        </r>
      </text>
    </comment>
  </commentList>
</comments>
</file>

<file path=xl/sharedStrings.xml><?xml version="1.0" encoding="utf-8"?>
<sst xmlns="http://schemas.openxmlformats.org/spreadsheetml/2006/main" count="671" uniqueCount="465">
  <si>
    <t>Nationale</t>
  </si>
  <si>
    <t>IAS / IFRS</t>
  </si>
  <si>
    <t>SOLVENCY</t>
  </si>
  <si>
    <t>GAAP</t>
  </si>
  <si>
    <t xml:space="preserve">Paramètres </t>
  </si>
  <si>
    <t xml:space="preserve">Valeurs </t>
  </si>
  <si>
    <t>*</t>
  </si>
  <si>
    <t>Ecritures Simulation ?</t>
  </si>
  <si>
    <t>OUI</t>
  </si>
  <si>
    <t xml:space="preserve">Devise d'expression </t>
  </si>
  <si>
    <t>Tenue de compte</t>
  </si>
  <si>
    <t>Dates</t>
  </si>
  <si>
    <t>Date de fin de période N</t>
  </si>
  <si>
    <t>Date de fin de période N-1</t>
  </si>
  <si>
    <t>Dossier</t>
  </si>
  <si>
    <t>Famille Rubrique</t>
  </si>
  <si>
    <t>SIG</t>
  </si>
  <si>
    <t>Périmètre Société\Ets</t>
  </si>
  <si>
    <t>Par Société</t>
  </si>
  <si>
    <t>Ecriture Simulation</t>
  </si>
  <si>
    <t>Société</t>
  </si>
  <si>
    <t>Etablissement</t>
  </si>
  <si>
    <t>Approche :</t>
  </si>
  <si>
    <t>Avec les écritures de simulation :</t>
  </si>
  <si>
    <t>Devise d'expression :</t>
  </si>
  <si>
    <t xml:space="preserve"> </t>
  </si>
  <si>
    <t>Exercice N</t>
  </si>
  <si>
    <t>Net N-1</t>
  </si>
  <si>
    <t>Codes Rubrique Compte</t>
  </si>
  <si>
    <t>Ventes de marchandises (+)</t>
  </si>
  <si>
    <t>01</t>
  </si>
  <si>
    <t>Coût d'achat des marchandises (-)</t>
  </si>
  <si>
    <t>02</t>
  </si>
  <si>
    <t xml:space="preserve">MARGE COMMERCIALE     </t>
  </si>
  <si>
    <t>Production vendue (+)</t>
  </si>
  <si>
    <t>04</t>
  </si>
  <si>
    <t>Production stockée (+)</t>
  </si>
  <si>
    <t>05</t>
  </si>
  <si>
    <t>Déstockage de production  (-)</t>
  </si>
  <si>
    <t>06</t>
  </si>
  <si>
    <t>Production immobilisée (+)</t>
  </si>
  <si>
    <t>07</t>
  </si>
  <si>
    <t xml:space="preserve">PRODUCTION DE L' EXERCICE    </t>
  </si>
  <si>
    <t xml:space="preserve">CHIFFRE D'AFFAIRE    </t>
  </si>
  <si>
    <t>Consommation en provenance des tiers (-)</t>
  </si>
  <si>
    <t>11</t>
  </si>
  <si>
    <t xml:space="preserve">VALEUR AJOUTEE    </t>
  </si>
  <si>
    <t>Subvention d'exploitation (+)</t>
  </si>
  <si>
    <t>13</t>
  </si>
  <si>
    <t>Impôts et taxes (-)</t>
  </si>
  <si>
    <t>14</t>
  </si>
  <si>
    <t>Charges de personnel (-)</t>
  </si>
  <si>
    <t>15</t>
  </si>
  <si>
    <t xml:space="preserve">EXCEDENT BRUT D'EXPLOITATION     </t>
  </si>
  <si>
    <t>Reprises et transferts de charges (+)</t>
  </si>
  <si>
    <t>17</t>
  </si>
  <si>
    <t>Autres produits (+)</t>
  </si>
  <si>
    <t>18</t>
  </si>
  <si>
    <t>Dotations aux amortissements et provisions (-)</t>
  </si>
  <si>
    <t>19</t>
  </si>
  <si>
    <t>Autres charges (-)</t>
  </si>
  <si>
    <t>20</t>
  </si>
  <si>
    <t xml:space="preserve">RESULTAT D'EXPLOITATION    </t>
  </si>
  <si>
    <t>Quote part opérations en commun (+)</t>
  </si>
  <si>
    <t>22</t>
  </si>
  <si>
    <t>Produits financiers (+)</t>
  </si>
  <si>
    <t>23</t>
  </si>
  <si>
    <t>Quote part opérations en commun (-)</t>
  </si>
  <si>
    <t>24</t>
  </si>
  <si>
    <t>Charges financières (-)</t>
  </si>
  <si>
    <t>25</t>
  </si>
  <si>
    <t xml:space="preserve">RESULTAT COURANT AVANT IMPOTS    </t>
  </si>
  <si>
    <t>Produits Exceptionnels (+)</t>
  </si>
  <si>
    <t>27</t>
  </si>
  <si>
    <t>Charges exceptionnelles (-)</t>
  </si>
  <si>
    <t>28</t>
  </si>
  <si>
    <t xml:space="preserve">RESULTAT EXCEPTIONNEL    </t>
  </si>
  <si>
    <t>Participation des salariés (-)</t>
  </si>
  <si>
    <t>30</t>
  </si>
  <si>
    <t>Impôts sur les bénéfices (-)</t>
  </si>
  <si>
    <t>31</t>
  </si>
  <si>
    <t xml:space="preserve">RESULTAT DE L'EXERCICE     </t>
  </si>
  <si>
    <t>Produits de cession d'éléments d'actif (+)</t>
  </si>
  <si>
    <t>33</t>
  </si>
  <si>
    <t>Valeur comptable nette des éléments cédés (-)</t>
  </si>
  <si>
    <t>34</t>
  </si>
  <si>
    <t xml:space="preserve">PLUS OU MOINS VALUES SUR CESSIONS     </t>
  </si>
  <si>
    <t>BILAN</t>
  </si>
  <si>
    <t>Brut</t>
  </si>
  <si>
    <t>Amortissements, provisions</t>
  </si>
  <si>
    <t>Amortissements,
provisions</t>
  </si>
  <si>
    <t>provisions</t>
  </si>
  <si>
    <t>Net</t>
  </si>
  <si>
    <t xml:space="preserve">Net </t>
  </si>
  <si>
    <t xml:space="preserve">Capital souscrit non appelé                                                               </t>
  </si>
  <si>
    <t xml:space="preserve">(I) </t>
  </si>
  <si>
    <t>AA</t>
  </si>
  <si>
    <t>ACTIF  IMMOBILISE</t>
  </si>
  <si>
    <t>IMMOBILISATIONS INCORPORELLES</t>
  </si>
  <si>
    <t>Frais d'établissements</t>
  </si>
  <si>
    <t>AB</t>
  </si>
  <si>
    <t>AC</t>
  </si>
  <si>
    <t>Frais de recherche et développement</t>
  </si>
  <si>
    <t>CX</t>
  </si>
  <si>
    <t>CQ</t>
  </si>
  <si>
    <t>Concessions, brevets et droits similaires</t>
  </si>
  <si>
    <t>AF</t>
  </si>
  <si>
    <t>AG</t>
  </si>
  <si>
    <t>Fonds commercial</t>
  </si>
  <si>
    <t>AH</t>
  </si>
  <si>
    <t>AI</t>
  </si>
  <si>
    <t>Autres immobilisations incorporelles</t>
  </si>
  <si>
    <t>AK</t>
  </si>
  <si>
    <t>Avances et acomptes sur immobilisation incorporelles</t>
  </si>
  <si>
    <t>AL</t>
  </si>
  <si>
    <t>AM</t>
  </si>
  <si>
    <t>IMMOBILISATIONS CORPORELLES</t>
  </si>
  <si>
    <t>Terrains</t>
  </si>
  <si>
    <t>AN</t>
  </si>
  <si>
    <t>AO</t>
  </si>
  <si>
    <t>Constructions</t>
  </si>
  <si>
    <t>AP</t>
  </si>
  <si>
    <t>AQ</t>
  </si>
  <si>
    <t>Installations techniques, matériel et outillage industriels</t>
  </si>
  <si>
    <t>AR</t>
  </si>
  <si>
    <t>AS</t>
  </si>
  <si>
    <t>Autres immobilisations corporelles</t>
  </si>
  <si>
    <t>AT</t>
  </si>
  <si>
    <t>AU</t>
  </si>
  <si>
    <t>Immobilisations en cours</t>
  </si>
  <si>
    <t>AV</t>
  </si>
  <si>
    <t>AW</t>
  </si>
  <si>
    <t>Avances et acomptes</t>
  </si>
  <si>
    <t>AY</t>
  </si>
  <si>
    <t>IMMOBILISATIONS FINANCIERES</t>
  </si>
  <si>
    <t>Participations</t>
  </si>
  <si>
    <t>CS</t>
  </si>
  <si>
    <t>CT</t>
  </si>
  <si>
    <t>Autres participations</t>
  </si>
  <si>
    <t>CU</t>
  </si>
  <si>
    <t>CV</t>
  </si>
  <si>
    <t>Créances rattachées à des participations</t>
  </si>
  <si>
    <t>BB</t>
  </si>
  <si>
    <t>BC</t>
  </si>
  <si>
    <t>Autres titres immobilisés</t>
  </si>
  <si>
    <t>BD</t>
  </si>
  <si>
    <t>BE</t>
  </si>
  <si>
    <t>Prêts</t>
  </si>
  <si>
    <t>BF</t>
  </si>
  <si>
    <t>BG</t>
  </si>
  <si>
    <t>Autres immobilisations financières</t>
  </si>
  <si>
    <t>BH</t>
  </si>
  <si>
    <t>BI</t>
  </si>
  <si>
    <t xml:space="preserve">TOTAL (II) </t>
  </si>
  <si>
    <t>BJ</t>
  </si>
  <si>
    <t>BK</t>
  </si>
  <si>
    <t xml:space="preserve">ACTIF  CIRCULANT </t>
  </si>
  <si>
    <t xml:space="preserve">STOCKS </t>
  </si>
  <si>
    <t>Matières premières, approvisionnements</t>
  </si>
  <si>
    <t>BL</t>
  </si>
  <si>
    <t>BM</t>
  </si>
  <si>
    <t>En-cours de production de biens</t>
  </si>
  <si>
    <t>BN</t>
  </si>
  <si>
    <t>BO</t>
  </si>
  <si>
    <t>En-cours productions de services</t>
  </si>
  <si>
    <t>BP</t>
  </si>
  <si>
    <t>BQ</t>
  </si>
  <si>
    <t>Produits intermédiaires et finis</t>
  </si>
  <si>
    <t>BR</t>
  </si>
  <si>
    <t>BS</t>
  </si>
  <si>
    <t>Marchandises</t>
  </si>
  <si>
    <t>BT</t>
  </si>
  <si>
    <t>BU</t>
  </si>
  <si>
    <t>Avances et acomptes versés sur commandes</t>
  </si>
  <si>
    <t>BV</t>
  </si>
  <si>
    <t>BW</t>
  </si>
  <si>
    <t xml:space="preserve">CREANCES </t>
  </si>
  <si>
    <t>Clients et comptes rattachés</t>
  </si>
  <si>
    <t>BX</t>
  </si>
  <si>
    <t>BY</t>
  </si>
  <si>
    <t>Autres créances</t>
  </si>
  <si>
    <t>BZ</t>
  </si>
  <si>
    <t>CA</t>
  </si>
  <si>
    <t>Capital souscrit et appelé, non versé</t>
  </si>
  <si>
    <t>CB</t>
  </si>
  <si>
    <t>CC</t>
  </si>
  <si>
    <t>DIVERS</t>
  </si>
  <si>
    <t>Valeurs mobilières de placement</t>
  </si>
  <si>
    <t>CD</t>
  </si>
  <si>
    <t>CE</t>
  </si>
  <si>
    <t>Disponibilités</t>
  </si>
  <si>
    <t>CF</t>
  </si>
  <si>
    <t>CG</t>
  </si>
  <si>
    <t>Comptes de régularisation</t>
  </si>
  <si>
    <r>
      <t xml:space="preserve">Charges constatées d'avances                                 </t>
    </r>
    <r>
      <rPr>
        <b/>
        <sz val="8"/>
        <color rgb="FF080000"/>
        <rFont val="Times New Roman"/>
        <family val="1"/>
      </rPr>
      <t xml:space="preserve"> </t>
    </r>
  </si>
  <si>
    <t>CH</t>
  </si>
  <si>
    <t>CI</t>
  </si>
  <si>
    <t xml:space="preserve">TOTAL (III) </t>
  </si>
  <si>
    <t>CJ</t>
  </si>
  <si>
    <t>CK</t>
  </si>
  <si>
    <t xml:space="preserve">Frais d'émission d'emprunts à étaler </t>
  </si>
  <si>
    <t xml:space="preserve">(IV) </t>
  </si>
  <si>
    <t>CW</t>
  </si>
  <si>
    <r>
      <t xml:space="preserve">Primes de remboursement des obligations   </t>
    </r>
    <r>
      <rPr>
        <b/>
        <sz val="8"/>
        <color rgb="FF080000"/>
        <rFont val="Times New Roman"/>
        <family val="1"/>
      </rPr>
      <t xml:space="preserve"> </t>
    </r>
  </si>
  <si>
    <t xml:space="preserve">(V) </t>
  </si>
  <si>
    <t>CM</t>
  </si>
  <si>
    <t xml:space="preserve">Ecarts de conversion actif                     </t>
  </si>
  <si>
    <t xml:space="preserve">(VI) </t>
  </si>
  <si>
    <t>CN</t>
  </si>
  <si>
    <t xml:space="preserve">TOTAL GENERAL (I à VI) </t>
  </si>
  <si>
    <t>CO</t>
  </si>
  <si>
    <t>1A</t>
  </si>
  <si>
    <t/>
  </si>
  <si>
    <t>Exercice N-1</t>
  </si>
  <si>
    <t>CAPITAUX PROPRES</t>
  </si>
  <si>
    <t>Capital social ou individuel</t>
  </si>
  <si>
    <t>DA</t>
  </si>
  <si>
    <t>Primes d'émission, de fusion, d'apport,...</t>
  </si>
  <si>
    <t>DB</t>
  </si>
  <si>
    <t xml:space="preserve">Ecarts de réévaluation                               </t>
  </si>
  <si>
    <t xml:space="preserve">dont écart d'équivalence  </t>
  </si>
  <si>
    <t>EK</t>
  </si>
  <si>
    <t>DC</t>
  </si>
  <si>
    <t>Réserve légale</t>
  </si>
  <si>
    <t>DD</t>
  </si>
  <si>
    <t>Réserves statutaires et contractuelles</t>
  </si>
  <si>
    <t>DE</t>
  </si>
  <si>
    <t xml:space="preserve">Réserves règlementées  </t>
  </si>
  <si>
    <t xml:space="preserve"> Dont réserve spéciale des provisions pour fluctuation de cours</t>
  </si>
  <si>
    <t>B1</t>
  </si>
  <si>
    <t>DF</t>
  </si>
  <si>
    <t xml:space="preserve">Autres réserves  </t>
  </si>
  <si>
    <t xml:space="preserve"> Dont réserve relative à l'achat d'œuvre originale d'artiste vivant</t>
  </si>
  <si>
    <t>EJ</t>
  </si>
  <si>
    <t>DG</t>
  </si>
  <si>
    <t>Report à nouveau</t>
  </si>
  <si>
    <t>DH</t>
  </si>
  <si>
    <t xml:space="preserve">RESULTAT DE L'EXERCICE             (Bénéfice ou Perte) </t>
  </si>
  <si>
    <t>DI</t>
  </si>
  <si>
    <t xml:space="preserve">Subventions d'investissement </t>
  </si>
  <si>
    <t>DJ</t>
  </si>
  <si>
    <t xml:space="preserve">Provisions réglémentées </t>
  </si>
  <si>
    <t>DK</t>
  </si>
  <si>
    <t>TOTAL (I)</t>
  </si>
  <si>
    <t>DL</t>
  </si>
  <si>
    <t xml:space="preserve">Autres fonds propres </t>
  </si>
  <si>
    <t>Produits des émissions de titres participatifs</t>
  </si>
  <si>
    <t>DM</t>
  </si>
  <si>
    <t>Avances conditionnées</t>
  </si>
  <si>
    <t>DN</t>
  </si>
  <si>
    <t>TOTAL (II)</t>
  </si>
  <si>
    <t>DO</t>
  </si>
  <si>
    <t>Provisions pour risques &amp; charges</t>
  </si>
  <si>
    <t>Provisions pour risques</t>
  </si>
  <si>
    <t>DP</t>
  </si>
  <si>
    <t>Provisions pour charges</t>
  </si>
  <si>
    <t>DQ</t>
  </si>
  <si>
    <t>TOTAL (III)</t>
  </si>
  <si>
    <t>DR</t>
  </si>
  <si>
    <t>DETTES (4)</t>
  </si>
  <si>
    <t>Emprunts obligataires convertibles</t>
  </si>
  <si>
    <t>DS</t>
  </si>
  <si>
    <t>Autres emprunts obligataires</t>
  </si>
  <si>
    <t>DT</t>
  </si>
  <si>
    <t>Emprunts et dettes auprès des établissements de crédit</t>
  </si>
  <si>
    <t>DU</t>
  </si>
  <si>
    <t xml:space="preserve">Emprunts et dettes financières divers         Dont emprunts participatifs </t>
  </si>
  <si>
    <t>EI</t>
  </si>
  <si>
    <t>DV</t>
  </si>
  <si>
    <t xml:space="preserve">Avances et acomptes reçus sur commandes en cours </t>
  </si>
  <si>
    <t>DW</t>
  </si>
  <si>
    <t>Dettes fournisseurs et comptes rattachés</t>
  </si>
  <si>
    <t>DX</t>
  </si>
  <si>
    <t>Dettes fiscales et sociales</t>
  </si>
  <si>
    <t>DY</t>
  </si>
  <si>
    <t>Dettes sur immobilisations et comptes rattachés</t>
  </si>
  <si>
    <t>DZ</t>
  </si>
  <si>
    <t>Autres dettes</t>
  </si>
  <si>
    <t>EA</t>
  </si>
  <si>
    <t>Cpte Régul</t>
  </si>
  <si>
    <t>Produits constatés d'avances (4)</t>
  </si>
  <si>
    <t>EB</t>
  </si>
  <si>
    <t>TOTAL (IV)</t>
  </si>
  <si>
    <t>EC</t>
  </si>
  <si>
    <t>Ecarts de conversion passif</t>
  </si>
  <si>
    <t>(V)</t>
  </si>
  <si>
    <t>ED</t>
  </si>
  <si>
    <t>TOTAL GENERAL  (I à V)</t>
  </si>
  <si>
    <t>EE</t>
  </si>
  <si>
    <t>RESULTAT</t>
  </si>
  <si>
    <t>Exercice (N-1)</t>
  </si>
  <si>
    <t>France</t>
  </si>
  <si>
    <t>Export et livraisons Intracomm</t>
  </si>
  <si>
    <t xml:space="preserve">Total </t>
  </si>
  <si>
    <t>PRODUITS   D'EXPLOITATION</t>
  </si>
  <si>
    <t>Ventes de marchandises</t>
  </si>
  <si>
    <t>FA</t>
  </si>
  <si>
    <t>FB</t>
  </si>
  <si>
    <t>FC</t>
  </si>
  <si>
    <t>Production vendue de biens</t>
  </si>
  <si>
    <t>FD</t>
  </si>
  <si>
    <t>FE</t>
  </si>
  <si>
    <t>FF</t>
  </si>
  <si>
    <t>Production vendue de services</t>
  </si>
  <si>
    <t>FG</t>
  </si>
  <si>
    <t>FH</t>
  </si>
  <si>
    <t>FI</t>
  </si>
  <si>
    <t xml:space="preserve">Chiffres d'affaires nets </t>
  </si>
  <si>
    <t>FJ</t>
  </si>
  <si>
    <t>FK</t>
  </si>
  <si>
    <t>FL</t>
  </si>
  <si>
    <t>Production stockée</t>
  </si>
  <si>
    <t>FM</t>
  </si>
  <si>
    <t>Production immobilisée</t>
  </si>
  <si>
    <t>FN</t>
  </si>
  <si>
    <t>Subventions d'exploitation</t>
  </si>
  <si>
    <t>FO</t>
  </si>
  <si>
    <t>Reprises sur amortissements et provisions, transferts de charges</t>
  </si>
  <si>
    <t>FP</t>
  </si>
  <si>
    <t>Autres produits</t>
  </si>
  <si>
    <t>FQ</t>
  </si>
  <si>
    <t xml:space="preserve">Total des produits d'exploitation (2) (I)   </t>
  </si>
  <si>
    <t>FR</t>
  </si>
  <si>
    <t>CHARGES   D'EXPLOITATION</t>
  </si>
  <si>
    <t>Achats de marchandises [ y compris droits de douane]</t>
  </si>
  <si>
    <t>FS</t>
  </si>
  <si>
    <t>Variation de stock (marchandises)</t>
  </si>
  <si>
    <t>FT</t>
  </si>
  <si>
    <t>Achats de matières premières et autres approvisionnements (y compris droits de douane)</t>
  </si>
  <si>
    <t>FU</t>
  </si>
  <si>
    <t>Variation de stock [Matières premières et approvisionnement]</t>
  </si>
  <si>
    <t>FV</t>
  </si>
  <si>
    <t>Autres achats et charges externes</t>
  </si>
  <si>
    <t>FW</t>
  </si>
  <si>
    <t xml:space="preserve">Impôts,Taxes et versements assimilés </t>
  </si>
  <si>
    <t>FX</t>
  </si>
  <si>
    <t>Salaires et traitements</t>
  </si>
  <si>
    <t>FY</t>
  </si>
  <si>
    <t>Charges sociales</t>
  </si>
  <si>
    <t>FZ</t>
  </si>
  <si>
    <t>DOTATIONS D'EXPLOITATION</t>
  </si>
  <si>
    <t>Dotations aux amortissements sur immobilisations</t>
  </si>
  <si>
    <t>GA</t>
  </si>
  <si>
    <t>Dotations aux provisions sur immobilisations</t>
  </si>
  <si>
    <t>GB</t>
  </si>
  <si>
    <t>Dostations aux provisions sur actif circulant</t>
  </si>
  <si>
    <t>GC</t>
  </si>
  <si>
    <t>Dotations aux provisions pour risques et charges</t>
  </si>
  <si>
    <t>GD</t>
  </si>
  <si>
    <t xml:space="preserve">Autres charges </t>
  </si>
  <si>
    <t>GE</t>
  </si>
  <si>
    <t xml:space="preserve">Total des charges d'exploitation (4) (II)   </t>
  </si>
  <si>
    <t>GF</t>
  </si>
  <si>
    <t xml:space="preserve">              1 - RESULTAT D'EXPLOITATION (I-II) </t>
  </si>
  <si>
    <t>GG</t>
  </si>
  <si>
    <t xml:space="preserve">              1 - RESULTAT D'EXPLOITATION ( I-II ) </t>
  </si>
  <si>
    <t>Opérations en comun</t>
  </si>
  <si>
    <t xml:space="preserve">Bénéfice attribué ou perte transférée   </t>
  </si>
  <si>
    <t xml:space="preserve">   ( III )</t>
  </si>
  <si>
    <t>GH</t>
  </si>
  <si>
    <t xml:space="preserve">Perte supportée ou bénéfice transféré </t>
  </si>
  <si>
    <t>( IV )</t>
  </si>
  <si>
    <t>GI</t>
  </si>
  <si>
    <t xml:space="preserve">PRODUITS FINANCIERS </t>
  </si>
  <si>
    <t>Produits financiers de participations</t>
  </si>
  <si>
    <t>GJ</t>
  </si>
  <si>
    <t>Produits des autres valeurs mobilières et créances de l'actif immobilisé</t>
  </si>
  <si>
    <t>GK</t>
  </si>
  <si>
    <t>Autres intérêts et produits assimilés</t>
  </si>
  <si>
    <t>GL</t>
  </si>
  <si>
    <t>Reprises sur provisions et transferts de charges</t>
  </si>
  <si>
    <t>GM</t>
  </si>
  <si>
    <t>Différences positives de change</t>
  </si>
  <si>
    <t>GN</t>
  </si>
  <si>
    <t>RT1.GO</t>
  </si>
  <si>
    <t>Produits nets sur cessions de valeurs mobilières de placements</t>
  </si>
  <si>
    <t>GO</t>
  </si>
  <si>
    <t>Total des produits financiers (V)</t>
  </si>
  <si>
    <t>GP</t>
  </si>
  <si>
    <t>CHARGES FINANCIERES</t>
  </si>
  <si>
    <t>Dotations financières aux amortissements et provisions</t>
  </si>
  <si>
    <t>GQ</t>
  </si>
  <si>
    <t>Intérêts et charges assimilées</t>
  </si>
  <si>
    <t>GR</t>
  </si>
  <si>
    <t>Différences négatives de change</t>
  </si>
  <si>
    <t>GS</t>
  </si>
  <si>
    <t>Charges nettes sur cessions de valeurs mobilières de placement</t>
  </si>
  <si>
    <t>GT</t>
  </si>
  <si>
    <t>Total des charges financières (VI)</t>
  </si>
  <si>
    <t>GU</t>
  </si>
  <si>
    <t xml:space="preserve">              2 - RESULTAT FINANCIER ( V-VI )</t>
  </si>
  <si>
    <t>GV</t>
  </si>
  <si>
    <t xml:space="preserve">              3 - RESULTAT COURANT AVANT IMPOTS ( I-II+III-IV+V-VI )</t>
  </si>
  <si>
    <t>GW</t>
  </si>
  <si>
    <t>PRODUITS EXCEPTIONNELS</t>
  </si>
  <si>
    <t>Produits exceptionnels sur opérations de gestion</t>
  </si>
  <si>
    <t>HA</t>
  </si>
  <si>
    <t>Produits exceptionnels sur opération en capital</t>
  </si>
  <si>
    <t>HB</t>
  </si>
  <si>
    <t>HC</t>
  </si>
  <si>
    <t xml:space="preserve">Total des produits exceptionnels (VII) </t>
  </si>
  <si>
    <t>HD</t>
  </si>
  <si>
    <t>CHARGES EXCEPTIONNELLES</t>
  </si>
  <si>
    <t>Charges exceptionnelles sur opérations de gestion</t>
  </si>
  <si>
    <t>HE</t>
  </si>
  <si>
    <t>Charges exceptionnelles sur opérations en capital</t>
  </si>
  <si>
    <t>HF</t>
  </si>
  <si>
    <t>Dotations exceptionnelles aux amortissements et provisions</t>
  </si>
  <si>
    <t>HG</t>
  </si>
  <si>
    <t xml:space="preserve">Total des charges exceptionnelles (VIII) </t>
  </si>
  <si>
    <t>HH</t>
  </si>
  <si>
    <t xml:space="preserve">              4 - RESULTAT EXCEPTIONNEL ( VII-VIII )</t>
  </si>
  <si>
    <t>HI</t>
  </si>
  <si>
    <t>Participation des salariés au résultat de l'entreprise</t>
  </si>
  <si>
    <t>HJ</t>
  </si>
  <si>
    <t>Impôt sur les bénéfices</t>
  </si>
  <si>
    <t>HK</t>
  </si>
  <si>
    <t xml:space="preserve">TOTAL DES PRODUITS ( I + III + V + VII ) </t>
  </si>
  <si>
    <t>HL</t>
  </si>
  <si>
    <t xml:space="preserve">TOTAL DES CHARGES ( II + IV + VI + VIII + IX + X ) </t>
  </si>
  <si>
    <t>HM</t>
  </si>
  <si>
    <t xml:space="preserve">              5  - BENEFICE OU PERTE ( Total des produits - Total des charges )</t>
  </si>
  <si>
    <t>HN</t>
  </si>
  <si>
    <t>DECOUVREZ SAGE BI REPORTING</t>
  </si>
  <si>
    <t>CONNECTEZ VOUS A SAGE BI REPORTING</t>
  </si>
  <si>
    <r>
      <t>C</t>
    </r>
    <r>
      <rPr>
        <sz val="16"/>
        <color theme="1"/>
        <rFont val="Century Gothic"/>
        <family val="2"/>
      </rPr>
      <t>HANGER LES CRITERES DE SELECTION OU ACTUALISER LES DIFFERENTES FEUILLES</t>
    </r>
  </si>
  <si>
    <r>
      <t>A</t>
    </r>
    <r>
      <rPr>
        <sz val="16"/>
        <color theme="1"/>
        <rFont val="Century Gothic"/>
        <family val="2"/>
      </rPr>
      <t>NALYSER LE RESULTAT</t>
    </r>
  </si>
  <si>
    <t>Sage BI Reporting s’adapte à toutes vos demandes pour vos tableaux de bord récurrents ou vos analyses ponctuelles.
 Les analyses, effectuées instantanément peuvent ensuite être réactualisées, justifiées et présentées selon différentes vues et caractères.</t>
  </si>
  <si>
    <t>{_x000D_
  "Name": "CacheManager_Etats Fiscaux - Paramétrage",_x000D_
  "Column": 2,_x000D_
  "Length": 1,_x000D_
  "IsEncrypted": false_x000D_
}</t>
  </si>
  <si>
    <t>NAT</t>
  </si>
  <si>
    <t>Approche Code</t>
  </si>
  <si>
    <t>{_x000D_
  "Name": "CacheManager_Etats Fiscaux -SIG",_x000D_
  "Column": 3,_x000D_
  "Length": 3,_x000D_
  "IsEncrypted": false_x000D_
}</t>
  </si>
  <si>
    <t>{_x000D_
  "Formulas": {_x000D_
    "=RIK_AC(\"INF06__;INF02@E=1,S=1021,G=0,T=0,P=0:@R=A,S=1027,V={0}:R=B,S=1019,V={1}:R=C,S=1020,V={2}:R=D,S=1006,V={3}:R=E,S=1011,V={4}:R=F,S=2001,V={5}:R=G,S=2|1011,V={6}:R=H,S=2|1012,V={7}:R=I,S=1004,V={8}:\";$B$1;J$3;J$4;$H$7;$H$8;$B$2;$B$3;$A45;$B$5)": 1,_x000D_
    "=RIK_AC(\"INF06__;INF02@E=1,S=1021,G=0,T=0,P=0:@R=A,S=1027,V={0}:R=B,S=1019,V={1}:R=C,S=1020,V={2}:R=D,S=1006,V={3}:R=E,S=1011,V={4}:R=F,S=2001,V={5}:R=G,S=2|1011,V={6}:R=H,S=2|1012,V={7}:R=I,S=1004,V={8}:\";$B$1;N$3;N$4;$H$7;$H$8;$B$2;$B$3;$C40;$B$5)": 2,_x000D_
    "=RIK_AC(\"INF06__;INF02@E=1,S=1021,G=0,T=0,P=0,C=*-1:@R=A,S=1027,V={0}:R=B,S=1019,V={1}:R=C,S=1020,V={2}:R=D,S=1006,V={3}:R=E,S=1011,V={4}:R=F,S=2001,V={5}:R=G,S=2|1011,V={6}:R=H,S=2|1012,V={7}:R=I,S=1004,V={8}:\";$B$1;L$3;L$4;$H$7;$H$8;$B$2;$B$3;$B33;$B$5)": 3,_x000D_
    "=RIK_AC(\"INF06__;INF02@E=1,S=1021,G=0,T=0,P=0:@R=A,S=1027,V={0}:R=B,S=1019,V={1}:R=C,S=1020,V={2}:R=D,S=1006,V={3}:R=E,S=1011,V={4}:R=F,S=2001,V={5}:R=G,S=2|1011,V={6}:R=H,S=2|1012,V={7}:R=I,S=1004,V={8}:\";$B$1;J$3;J$4;$H$7;$H$8;$B$2;$B$3;$A28;$B$5)": 4,_x000D_
    "=RIK_AC(\"INF06__;INF02@E=1,S=1021,G=0,T=0,P=0:@R=A,S=1027,V={0}:R=B,S=1019,V={1}:R=C,S=1020,V={2}:R=D,S=1006,V={3}:R=E,S=1011,V={4}:R=F,S=2001,V={5}:R=G,S=2|1011,V={6}:R=H,S=2|1012,V={7}:R=I,S=1004,V={8}:\";$B$1;N$3;N$4;$H$7;$H$8;$B$2;$B$3;$C23;$B$5)": 5,_x000D_
    "=RIK_AC(\"INF06__;INF02@E=1,S=1021,G=0,T=0,P=0,C=*-1:@R=A,S=1027,V={0}:R=B,S=1019,V={1}:R=C,S=1020,V={2}:R=D,S=1006,V={3}:R=E,S=1011,V={4}:R=F,S=2001,V={5}:R=G,S=2|1011,V={6}:R=H,S=2|1012,V={7}:R=I,S=1004,V={8}:\";$B$1;L$3;L$4;$H$7;$H$8;$B$2;$B$3;$B17;$B$5)": 6,_x000D_
    "=RIK_AC(\"INF06__;INF02@E=1,S=1021,G=0,T=0,P=0,C=*-1:@R=A,S=1027,V={0}:R=B,S=1019,V={1}:R=C,S=1020,V={2}:R=D,S=1006,V={3}:R=E,S=1011,V={4}:R=F,S=2001,V={5}:R=G,S=2|1011,V={6}:R=H,S=2|1012,V={7}:R=I,S=1004,V={8}:\";$B$1;L$3;L$4;$H$7;$H$8;$B$2;$B$3;$B43;$B$5)": 7,_x000D_
    "=RIK_AC(\"INF06__;INF02@E=1,S=1021,G=0,T=0,P=0:@R=A,S=1027,V={0}:R=B,S=1019,V={1}:R=C,S=1020,V={2}:R=D,S=1006,V={3}:R=E,S=1011,V={4}:R=F,S=2001,V={5}:R=G,S=2|1011,V={6}:R=H,S=2|1012,V={7}:R=I,S=1004,V={8}:\";$B$1;J$3;J$4;$H$7;$H$8;$B$2;$B$3;$A38;$B$5)": 8,_x000D_
    "=RIK_AC(\"INF06__;INF02@E=1,S=1021,G=0,T=0,P=0:@R=A,S=1027,V={0}:R=B,S=1019,V={1}:R=C,S=1020,V={2}:R=D,S=1006,V={3}:R=E,S=1011,V={4}:R=F,S=2001,V={5}:R=G,S=2|1011,V={6}:R=H,S=2|1012,V={7}:R=I,S=1004,V={8}:\";$B$1;J$3;J$4;$H$7;$H$8;$B$2;$B$3;$A29;$B$5)": 9,_x000D_
    "=RIK_AC(\"INF06__;INF02@E=1,S=1021,G=0,T=0,P=0,C=*-1:@R=A,S=1027,V={0}:R=B,S=1019,V={1}:R=C,S=1020,V={2}:R=D,S=1006,V={3}:R=E,S=1011,V={4}:R=F,S=2001,V={5}:R=G,S=2|1011,V={6}:R=H,S=2|1012,V={7}:R=I,S=1004,V={8}:\";$B$1;L$3;L$4;$H$7;$H$8;$B$2;$B$3;$B22;$B$5)": 10,_x000D_
    "=RIK_AC(\"INF06__;INF02@E=1,S=1021,G=0,T=0,P=0:@R=A,S=1027,V={0}:R=B,S=1019,V={1}:R=C,S=1020,V={2}:R=D,S=1006,V={3}:R=E,S=1011,V={4}:R=F,S=2001,V={5}:R=G,S=2|1011,V={6}:R=H,S=2|1012,V={7}:R=I,S=1004,V={8}:\";$B$1;J$3;J$4;$H$7;$H$8;$B$2;$B$3;$A17;$B$5)": 11,_x000D_
    "=RIK_AC(\"INF06__;INF02@E=1,S=1021,G=0,T=0,P=0:@R=A,S=1027,V={0}:R=B,S=1019,V={1}:R=C,S=1020,V={2}:R=D,S=1006,V={3}:R=E,S=1011,V={4}:R=F,S=2001,V={5}:R=G,S=2|1011,V={6}:R=H,S=2|1012,V={7}:R=I,S=1004,V={8}:\";$B$1;N$3;N$4;$H$7;$H$8;$B$2;$B$3;$C49;$B$5)": 12,_x000D_
    "=RIK_AC(\"INF06__;INF13@E=1,S=14,G=0,T=0,P=0:@R=A,S=1,V={0}:R=B,S=21,V={1}:R=C,S=22,V={2}:R=D,S=4,V={3}:R=F,S=8,V={4}:R=G,S=9,V={5}:R=H,S=10,V={6}:R=I,S=16,V={7}:R=J,S=18,V={8}:\";$H$7;$B$4;$B$5;$A42;N$3;N$5;N$2;$B$1;$C$2)": 13,_x000D_
    "=RIK_AC(\"INF06__;INF02@E=1,S=1021,G=0,T=0,P=0:@R=A,S=1027,V={0}:R=B,S=1019,V={1}:R=C,S=1020,V={2}:R=D,S=1006,V={3}:R=E,S=1011,V={4}:R=F,S=2001,V={5}:R=G,S=2|1011,V={6}:R=H,S=2|1012,V={7}:R=I,S=1004,V={8}:\";$B$1;J$3;J$4;$H$7;$H$8;$B$2;$B$3;$A31;$B$5)": 14,_x000D_
    "=RIK_AC(\"INF06__;INF02@E=1,S=1021,G=0,T=0,P=0:@R=A,S=1027,V={0}:R=B,S=1019,V={1}:R=C,S=1020,V={2}:R=D,S=1006,V={3}:R=E,S=1011,V={4}:R=F,S=2001,V={5}:R=G,S=2|1011,V={6}:R=H,S=2|1012,V={7}:R=I,S=1004,V={8}:\";$B$1;J$3;J$4;$H$7;$H$8;$B$2;$B$3;$A23;$B$5)": 15,_x000D_
    "=RIK_AC(\"INF06__;INF02@E=1,S=1021,G=0,T=0,P=0:@R=A,S=1027,V={0}:R=B,S=1019,V={1}:R=C,S=1020,V={2}:R=D,S=1006,V={3}:R=E,S=1011,V={4}:R=F,S=2001,V={5}:R=G,S=2|1011,V={6}:R=H,S=2|1012,V={7}:R=I,S=1004,V={8}:\";$B$1;J$3;J$4;$H$7;$H$8;$B$2;$B$3;$A50;$B$5)": 16,_x000D_
    "=RIK_AC(\"INF06__;INF02@E=1,S=1021,G=0,T=0,P=0:@R=A,S=1027,V={0}:R=B,S=1019,V={1}:R=C,S=1020,V={2}:R=D,S=1006,V={3}:R=E,S=1011,V={4}:R=F,S=2001,V={5}:R=G,S=2|1011,V={6}:R=H,S=2|1012,V={7}:R=I,S=1004,V={8}:\";$B$1;N$3;N$4;$H$7;$H$8;$B$2;$B$3;$C34;$B$5)": 17,_x000D_
    "=RIK_AC(\"INF06__;INF02@E=1,S=1021,G=0,T=0,P=0:@R=A,S=1027,V={0}:R=B,S=1019,V={1}:R=C,S=1020,V={2}:R=D,S=1006,V={3}:R=E,S=1011,V={4}:R=F,S=2001,V={5}:R=G,S=2|1011,V={6}:R=H,S=2|1012,V={7}:R=I,S=1004,V={8}:\";$B$1;N$3;N$4;$H$7;$H$8;$B$2;$B$3;$C18;$B$5)": 18,_x000D_
    "=RIK_AC(\"INF06__;INF02@E=1,S=1021,G=0,T=0,P=0,C=*-1:@R=A,S=1027,V={0}:R=B,S=1019,V={1}:R=C,S=1020,V={2}:R=D,S=1006,V={3}:R=E,S=1011,V={4}:R=F,S=2001,V={5}:R=G,S=2|1011,V={6}:R=H,S=2|1012,V={7}:R=I,S=1004,V={8}:\";$B$1;L$3;L$4;$H$7;$H$8;$B$2;$B$3;$B28;$B$5)": 19,_x000D_
    "=RIK_AC(\"INF06__;INF13@E=1,S=14,G=0,T=0,P=0:@R=A,S=1,V={0}:R=B,S=21,V={1}:R=C,S=22,V={2}:R=D,S=4,V={3}:R=F,S=8,V={4}:R=G,S=9,V={5}:R=H,S=10,V={6}:R=I,S=16,V={7}:R=J,S=18,V={8}:\";$H$7;$B$4;$B$5;$A46;N$3;N$5;N$2;$B$1;$C$2)": 20,_x000D_
    "=RIK_AC(\"INF06__;INF02@E=1,S=1021,G=0,T=0,P=0:@R=A,S=1027,V={0}:R=B,S=1019,V={1}:R=C,S=1020,V={2}:R=D,S=1006,V={3}:R=E,S=1011,V={4}:R=F,S=2001,V={5}:R=G,S=2|1011,V={6}:R=H,S=2|1012,V={7}:R=I,S=1004,V={8}:\";$B$1;N$3;N$4;$H$7;$H$8;$B$2;$B$3;$C33;$B$5)": 21,_x000D_
    "=RIK_AC(\"INF06__;INF02@E=1,S=1021,G=0,T=0,P=0:@R=A,S=1027,V={0}:R=B,S=1019,V={1}:R=C,S=1020,V={2}:R=D,S=1006,V={3}:R=E,S=1011,V={4}:R=F,S=2001,V={5}:R=G,S=2|1011,V={6}:R=H,S=2|1012,V={7}:R=I,S=1004,V={8}:\";$B$1;N$3;N$4;$H$7;$H$8;$B$2;$B$3;$C17;$B$5)": 22,_x000D_
    "=RIK_AC(\"INF06__;INF02@E=1,S=1021,G=0,T=0,P=0,C=*-1:@R=A,S=1027,V={0}:R=B,S=1019,V={1}:R=C,S=1020,V={2}:R=D,S=1006,V={3}:R=E,S=1011,V={4}:R=F,S=2001,V={5}:R=G,S=2|1011,V={6}:R=H,S=2|1012,V={7}:R=I,S=1004,V={8}:\";$B$1;L$3;L$4;$H$7;$H$8;$B$2;$B$3;$B36;$B$5)": 23,_x000D_
    "=RIK_AC(\"INF06__;INF02@E=1,S=1021,G=0,T=0,P=0,C=*-1:@R=A,S=1027,V={0}:R=B,S=1019,V={1}:R=C,S=1020,V={2}:R=D,S=1006,V={3}:R=E,S=1011,V={4}:R=F,S=2001,V={5}:R=G,S=2|1011,V={6}:R=H,S=2|1012,V={7}:R=I,S=1004,V={8}:\";$B$1;L$3;L$4;$H$7;$H$8;$B$2;$B$3;$B42;$B$5)": 24,_x000D_
    "=RIK_AC(\"INF06__;INF02@E=1,S=1021,G=0,T=0,P=0:@R=A,S=1027,V={0}:R=B,S=1019,V={1}:R=C,S=1020,V={2}:R=D,S=1006,V={3}:R=E,S=1011,V={4}:R=F,S=2001,V={5}:R=G,S=2|1011,V={6}:R=H,S=2|1012,V={7}:R=I,S=1004,V={8}:\";$B$1;N$3;N$4;$H$7;$H$8;$B$2;$B$3;$C31;$B$5)": 25,_x000D_
    "=RIK_AC(\"INF06__;INF02@E=1,S=1021,G=0,T=0,P=0:@R=A,S=1027,V={0}:R=B,S=1019,V={1}:R=C,S=1020,V={2}:R=D,S=1006,V={3}:R=E,S=1011,V={4}:R=F,S=2001,V={5}:R=G,S=2|1011,V={6}:R=H,S=2|1012,V={7}:R=I,S=1004,V={8}:\";$B$1;J$3;J$4;$H$7;$H$8;$B$2;$B$3;$A20;$B$5)": 26,_x000D_
    "=RIK_AC(\"INF06__;INF02@E=1,S=1021,G=0,T=0,P=0,C=*-1:@R=A,S=1027,V={0}:R=B,S=1019,V={1}:R=C,S=1020,V={2}:R=D,S=1006,V={3}:R=E,S=1011,V={4}:R=F,S=2001,V={5}:R=G,S=2|1011,V={6}:R=H,S=2|1012,V={7}:R=I,S=1004,V={8}:\";$B$1;L$3;L$4;$H$7;$H$8;$B$2;$B$3;$B47;$B$5)": 27,_x000D_
    "=RIK_AC(\"INF06__;INF02@E=1,S=1021,G=0,T=0,P=0:@R=A,S=1027,V={0}:R=B,S=1019,V={1}:R=C,S=1020,V={2}:R=D,S=1006,V={3}:R=E,S=1011,V={4}:R=F,S=2001,V={5}:R=G,S=2|1011,V={6}:R=H,S=2|1012,V={7}:R=I,S=1004,V={8}:\";$B$1;J$3;J$4;$H$7;$H$8;$B$2;$B$3;$A33;$B$5)": 28,_x000D_
    "=RIK_AC(\"INF06__;INF02@E=1,S=1021,G=0,T=0,P=0:@R=A,S=1027,V={0}:R=B,S=1019,V={1}:R=C,S=1020,V={2}:R=D,S=1006,V={3}:R=E,S=1011,V={4}:R=F,S=2001,V={5}:R=G,S=2|1011,V={6}:R=H,S=2|1012,V={7}:R=I,S=1004,V={8}:\";$B$1;N$3;N$4;$H$7;$H$8;$B$2;$B$3;$C20;$B$5)": 29,_x000D_
    "=RIK_AC(\"INF06__;INF02@E=1,S=1021,G=0,T=0,P=0:@R=A,S=1027,V={0}:R=B,S=1019,V={1}:R=C,S=1020,V={2}:R=D,S=1006,V={3}:R=E,S=1011,V={4}:R=F,S=2001,V={5}:R=G,S=2|1011,V={6}:R=H,S=2|1012,V={7}:R=I,S=1004,V={8}:\";$B$1;J$3;J$4;$H$7;$H$8;$B$2;$B$3;$A44;$B$5)": 30,_x000D_
    "=RIK_AC(\"INF06__;INF02@E=1,S=1021,G=0,T=0,P=0:@R=A,S=1027,V={0}:R=B,S=1019,V={1}:R=C,S=1020,V={2}:R=D,S=1006,V={3}:R=E,S=1011,V={4}:R=F,S=2001,V={5}:R=G,S=2|1011,V={6}:R=H,S=2|1012,V={7}:R=I,S=1004,V={8}:\";$B$1;N$3;N$4;$H$7;$H$8;$B$2;$B$3;$C21;$B$5)": 31,_x000D_
    "=RIK_AC(\"INF06__;INF02@E=1,S=1021,G=0,T=0,P=0:@R=A,S=1027,V={0}:R=B,S=1019,V={1}:R=C,S=1020,V={2}:R=D,S=1006,V={3}:R=E,S=1011,V={4}:R=F,S=2001,V={5}:R=G,S=2|1011,V={6}:R=H,S=2|1012,V={7}:R=I,S=1004,V={8}:\";$B$1;N$3;N$4;$H$7;$H$8;$B$2;$B$3;$C26;$B$5)": 32,_x000D_
    "=RIK_AC(\"INF06__;INF02@E=1,S=1021,G=0,T=0,P=0:@R=A,S=1027,V={0}:R=B,S=1019,V={1}:R=C,S=1020,V={2}:R=D,S=1006,V={3}:R=E,S=1011,V={4}:R=F,S=2001,V={5}:R=G,S=2|1011,V={6}:R=H,S=2|1012,V={7}:R=I,S=1004,V={8}:\";$B$1;N$3;N$4;$H$7;$H$8;$B$2;$B$3;$C38;$B$5)": 33,_x000D_
    "=RIK_AC(\"INF06__;INF02@E=1,S=1021,G=0,T=0,P=0:@R=A,S=1027,V={0}:R=B,S=1019,V={1}:R=C,S=1020,V={2}:R=D,S=1006,V={3}:R=E,S=1011,V={4}:R=F,S=2001,V={5}:R=G,S=2|1011,V={6}:R=H,S=2|1012,V={7}:R=I,S=1004,V={8}:\";$B$1;J$3;J$4;$H$7;$H$8;$B$2;$B$3;$A40;$B$5)": 34,_x000D_
    "=RIK_AC(\"INF06__;INF02@E=1,S=1021,G=0,T=0,P=0:@R=A,S=1027,V={0}:R=B,S=1019,V={1}:R=C,S=1020,V={2}:R=D,S=1006,V={3}:R=E,S=1011,V={4}:R=F,S=2001,V={5}:R=G,S=2|1011,V={6}:R=H,S=2|1012,V={7}:R=I,S=1004,V={8}:\";$B$1;N$3;N$4;$H$7;$H$8;$B$2;$B$3;$C30;$B$5)": 35,_x000D_
    "=RIK_AC(\"INF06__;INF02@E=1,S=1021,G=0,T=0,P=0:@R=A,S=1027,V={0}:R=B,S=1019,V={1}:R=C,S=1020,V={2}:R=D,S=1006,V={3}:R=E,S=1011,V={4}:R=F,S=2001,V={5}:R=G,S=2|1011,V={6}:R=H,S=2|1012,V={7}:R=I,S=1004,V={8}:\";$B$1;N$3;N$4;$H$7;$H$8;$B$2;$B$3;$C51;$B$5)": 36,_x000D_
    "=RIK_AC(\"INF06__;INF02@E=1,S=1021,G=0,T=0,P=0:@R=A,S=1027,V={0}:R=B,S=1019,V={1}:R=C,S=1020,V={2}:R=D,S=1006,V={3}:R=E,S=1011,V={4}:R=F,S=2001,V={5}:R=G,S=2|1011,V={6}:R=H,S=2|1012,V={7}:R=I,S=1004,V={8}:\";$B$1;N$3;N$4;$H$7;$H$8;$B$2;$B$3;$C44;$B$5)": 37,_x000D_
    "=RIK_AC(\"INF06__;INF02@E=1,S=1021,G=0,T=0,P=0,C=*-1:@R=A,S=1027,V={0}:R=B,S=1019,V={1}:R=C,S=1020,V={2}:R=D,S=1006,V={3}:R=E,S=1011,V={4}:R=F,S=2001,V={5}:R=G,S=2|1011,V={6}:R=H,S=2|1012,V={7}:R=I,S=1004,V={8}:\";$B$1;L$3;L$4;$H$7;$H$8;$B$2;$B$3;$B38;$B$5)": 38,_x000D_
    "=RIK_AC(\"INF06__;INF02@E=1,S=1021,G=0,T=0,P=0:@R=A,S=1027,V={0}:R=B,S=1019,V={1}:R=C,S=1020,V={2}:R=D,S=1006,V={3}:R=E,S=1011,V={4}:R=F,S=2001,V={5}:R=G,S=2|1011,V={6}:R=H,S=2|1012,V={7}:R=I,S=1004,V={8}:\";$B$1;J$3;J$4;$H$7;$H$8;$B$2;$B$3;$A32;$B$5)": 39,_x000D_
    "=RIK_AC(\"INF06__;INF02@E=1,S=1021,G=0,T=0,P=0:@R=A,S=1027,V={0}:R=B,S=1019,V={1}:R=C,S=1020,V={2}:R=D,S=1006,V={3}:R=E,S=1011,V={4}:R=F,S=2001,V={5}:R=G,S=2|1011,V={6}:R=H,S=2|1012,V={7}:R=I,S=1004,V={8}:\";$B$1;N$3;N$4;$H$7;$H$8;$B$2;$B$3;$C27;$B$5)": 40,_x000D_
    "=RIK_AC(\"INF06__;INF02@E=1,S=1021,G=0,T=0,P=0,C=*-1:@R=A,S=1027,V={0}:R=B,S=1019,V={1}:R=C,S=1020,V={2}:R=D,S=1006,V={3}:R=E,S=1011,V={4}:R=F,S=2001,V={5}:R=G,S=2|1011,V={6}:R=H,S=2|1012,V={7}:R=I,S=1004,V={8}:\";$B$1;L$3;L$4;$H$7;$H$8;$B$2;$B$3;$B21;$B$5)": 41,_x000D_
    "=RIK_AC(\"INF06__;INF02@E=1,S=1021,G=0,T=0,P=0:@R=A,S=1027,V={0}:R=B,S=1019,V={1}:R=C,S=1020,V={2}:R=D,S=1006,V={3}:R=E,S=1011,V={4}:R=F,S=2001,V={5}:R=G,S=2|1011,V={6}:R=H,S=2|1012,V={7}:R=I,S=1004,V={8}:\";$B$1;N$3;N$4;$H$7;$H$8;$B$2;$B$3;$C50;$B$5)": 42,_x000D_
    "=RIK_AC(\"INF06__;INF13@E=1,S=14,G=0,T=0,P=0:@R=A,S=1,V={0}:R=B,S=21,V={1}:R=C,S=22,V={2}:R=D,S=4,V={3}:R=F,S=8,V={4}:R=G,S=9,V={5}:R=H,S=10,V={6}:R=I,S=16,V={7}:R=J,S=18,V={8}:\";$H$7;$B$4;$B$5;$A42;J$3;J$5;J$2;$B$1;$C$2)": 43,_x000D_
    "=RIK_AC(\"INF06__;INF02@E=1,S=1021,G=0,T=0,P=0,C=*-1:@R=A,S=1027,V={0}:R=B,S=1019,V={1}:R=C,S=1020,V={2}:R=D,S=1006,V={3}:R=E,S=1011,V={4}:R=F,S=2001,V={5}:R=G,S=2|1011,V={6}:R=H,S=2|1012,V={7}:R=I,S=1004,V={8}:\";$B$1;L$3;L$4;$H$7;$H$8;$B$2;$B$3;$B34;$B$5)": 44,_x000D_
    "=RIK_AC(\"INF06__;INF02@E=1,S=1021,G=0,T=0,P=0:@R=A,S=1027,V={0}:R=B,S=1019,V={1}:R=C,S=1020,V={2}:R=D,S=1006,V={3}:R=E,S=1011,V={4}:R=F,S=2001,V={5}:R=G,S=2|1011,V={6}:R=H,S=2|1012,V={7}:R=I,S=1004,V={8}:\";$B$1;N$3;N$4;$H$7;$H$8;$B$2;$B$3;$C28;$B$5)": 45,_x000D_
    "=RIK_AC(\"INF06__;INF02@E=1,S=1021,G=0,T=0,P=0:@R=A,S=1027,V={0}:R=B,S=1019,V={1}:R=C,S=1020,V={2}:R=D,S=1006,V={3}:R=E,S=1011,V={4}:R=F,S=2001,V={5}:R=G,S=2|1011,V={6}:R=H,S=2|1012,V={7}:R=I,S=1004,V={8}:\";$B$1;J$3;J$4;$H$7;$H$8;$B$2;$B$3;$A21;$B$5)": 46,_x000D_
    "=RIK_AC(\"INF06__;INF02@E=1,S=1021,G=0,T=0,P=0:@R=A,S=1027,V={0}:R=B,S=1019,V={1}:R=C,S=1020,V={2}:R=D,S=1006,V={3}:R=E,S=1011,V={4}:R=F,S=2001,V={5}:R=G,S=2|1011,V={6}:R=H,S=2|1012,V={7}:R=I,S=1004,V={8}:\";$B$1;N$3;N$4;$H$7;$H$8;$B$2;$B$3;$C16;$B$5)": 47,_x000D_
    "=RIK_AC(\"INF06__;INF02@E=1,S=1021,G=0,T=0,P=0,C=*-1:@R=A,S=1027,V={0}:R=B,S=1019,V={1}:R=C,S=1020,V={2}:R=D,S=1006,V={3}:R=E,S=1011,V={4}:R=F,S=2001,V={5}:R=G,S=2|1011,V={6}:R=H,S=2|1012,V={7}:R=I,S=1004,V={8}:\";$B$1;L$3;L$4;$H$7;$H$8;$B$2;$B$3;$B45;$B$5)": 48,_x000D_
    "=RIK_AC(\"INF06__;INF02@E=1,S=1021,G=0,T=0,P=0,C=*-1:@R=A,S=1027,V={0}:R=B,S=1019,V={1}:R=C,S=1020,V={2}:R=D,S=1006,V={3}:R=E,S=1011,V={4}:R=F,S=2001,V={5}:R=G,S=2|1011,V={6}:R=H,S=2|1012,V={7}:R=I,S=1004,V={8}:\";$B$1;L$3;L$4;$H$7;$H$8;$B$2;$B$3;$B37;$B$5)": 49,_x000D_
    "=RIK_AC(\"INF06__;INF02@E=1,S=1021,G=0,T=0,P=0:@R=A,S=1027,V={0}:R=B,S=1019,V={1}:R=C,S=1020,V={2}:R=D,S=1006,V={3}:R=E,S=1011,V={4}:R=F,S=2001,V={5}:R=G,S=2|1011,V={6}:R=H,S=2|1012,V={7}:R=I,S=1004,V={8}:\";$B$1;J$3;J$4;$H$7;$H$8;$B$2;$B$3;$A30;$B$5)": 50,_x000D_
    "=RIK_AC(\"INF06__;INF02@E=1,S=1021,G=0,T=0,P=0:@R=A,S=1027,V={0}:R=B,S=1019,V={1}:R=C,S=1020,V={2}:R=D,S=1006,V={3}:R=E,S=1011,V={4}:R=F,S=2001,V={5}:R=G,S=2|1011,V={6}:R=H,S=2|1012,V={7}:R=I,S=1004,V={8}:\";$B$1;J$3;J$4;$H$7;$H$8;$B$2;$B$3;$A22;$B$5)": 51,_x000D_
    "=RIK_AC(\"INF06__;INF02@E=1,S=1021,G=0,T=0,P=0:@R=A,S=1027,V={0}:R=B,S=1019,V={1}:R=C,S=1020,V={2}:R=D,S=1006,V={3}:R=E,S=1011,V={4}:R=F,S=2001,V={5}:R=G,S=2|1011,V={6}:R=H,S=2|1012,V={7}:R=I,S=1004,V={8}:\";$B$1;N$3;N$4;$H$7;$H$8;$B$2;$B$3;$C47;$B$5)": 52,_x000D_
    "=RIK_AC(\"INF06__;INF02@E=1,S=1021,G=0,T=0,P=0,C=*-1:@R=A,S=1027,V={0}:R=B,S=1019,V={1}:R=C,S=1020,V={2}:R=D,S=1006,V={3}:R=E,S=1011,V={4}:R=F,S=2001,V={5}:R=G,S=2|1011,V={6}:R=H,S=2|1012,V={7}:R=I,S=1004,V={8}:\";$B$1;L$3;L$4;$H$7;$H$8;$B$2;$B$3;$B27;$B$5)": 53,_x000D_
    "=RIK_AC(\"INF06__;INF02@E=1,S=1021,G=0,T=0,P=0:@R=A,S=1027,V={0}:R=B,S=1019,V={1}:R=C,S=1020,V={2}:R=D,S=1006,V={3}:R=E,S=1011,V={4}:R=F,S=2001,V={5}:R=G,S=2|1011,V={6}:R=H,S=2|1012,V={7}:R=I,S=1004,V={8}:\";$B$1;J$3;J$4;$H$7;$H$8;$B$2;$B$3;$A26;$B$5)": 54,_x000D_
    "=RIK_AC(\"INF06__;INF02@E=1,S=1021,G=0,T=0,P=0,C=*-1:@R=A,S=1027,V={0}:R=B,S=1019,V={1}:R=C,S=1020,V={2}:R=D,S=1006,V={3}:R=E,S=1011,V={4}:R=F,S=2001,V={5}:R=G,S=2|1011,V={6}:R=H,S=2|1012,V={7}:R=I,S=1004,V={8}:\";$B$1;L$3;L$4;$H$7;$H$8;$B$2;$B$3;$B41;$B$5)": 55,_x000D_
    "=RIK_AC(\"INF06__;INF02@E=1,S=1021,G=0,T=0,P=0:@R=A,S=1027,V={0}:R=B,S=1019,V={1}:R=C,S=1020,V={2}:R=D,S=1006,V={3}:R=E,S=1011,V={4}:R=F,S=2001,V={5}:R=G,S=2|1011,V={6}:R=H,S=2|1012,V={7}:R=I,S=1004,V={8}:\";$B$1;J$3;J$4;$H$7;$H$8;$B$2;$B$3;$A27;$B$5)": 56,_x000D_
    "=RIK_AC(\"INF06__;INF02@E=1,S=1021,G=0,T=0,P=0,C=*-1:@R=A,S=1027,V={0}:R=B,S=1019,V={1}:R=C,S=1020,V={2}:R=D,S=1006,V={3}:R=E,S=1011,V={4}:R=F,S=2001,V={5}:R=G,S=2|1011,V={6}:R=H,S=2|1012,V={7}:R=I,S=1004,V={8}:\";$B$1;L$3;L$4;$H$7;$H$8;$B$2;$B$3;$B31;$B$5)": 57,_x000D_
    "=RIK_AC(\"INF06__;INF02@E=1,S=1021,G=0,T=0,P=0:@R=A,S=1027,V={0}:R=B,S=1019,V={1}:R=C,S=1020,V={2}:R=D,S=1006,V={3}:R=E,S=1011,V={4}:R=F,S=2001,V={5}:R=G,S=2|1011,V={6}:R=H,S=2|1012,V={7}:R=I,S=1004,V={8}:\";$B$1;J$3;J$4;$H$7;$H$8;$B$2;$B$3;$A49;$B$5)": 58,_x000D_
    "=RIK_AC(\"INF06__;INF02@E=1,S=1021,G=0,T=0,P=0:@R=A,S=1027,V={0}:R=B,S=1019,V={1}:R=C,S=1020,V={2}:R=D,S=1006,V={3}:R=E,S=1011,V={4}:R=F,S=2001,V={5}:R=G,S=2|1011,V={6}:R=H,S=2|1012,V={7}:R=I,S=1004,V={8}:\";$B$1;J$3;J$4;$H$7;$H$8;$B$2;$B$3;$A37;$B$5)": 59,_x000D_
    "=RIK_AC(\"INF06__;INF02@E=1,S=1021,G=0,T=0,P=0,C=*-1:@R=A,S=1027,V={0}:R=B,S=1019,V={1}:R=C,S=1020,V={2}:R=D,S=1006,V={3}:R=E,S=1011,V={4}:R=F,S=2001,V={5}:R=G,S=2|1011,V={6}:R=H,S=2|1012,V={7}:R=I,S=1004,V={8}:\";$B$1;L$3;L$4;$H$7;$H$8;$B$2;$B$3;$B25;$B$5)": 60,_x000D_
    "=RIK_AC(\"INF06__;INF02@E=1,S=1021,G=0,T=0,P=0:@R=A,S=1027,V={0}:R=B,S=1019,V={1}:R=C,S=1020,V={2}:R=D,S=1006,V={3}:R=E,S=1011,V={4}:R=F,S=2001,V={5}:R=G,S=2|1011,V={6}:R=H,S=2|1012,V={7}:R=I,S=1004,V={8}:\";$B$1;N$3;N$4;$H$7;$H$8;$B$2;$B$3;$C41;$B$5)": 61,_x000D_
    "=RIK_AC(\"INF06__;INF02@E=1,S=1021,G=0,T=0,P=0,C=*-1:@R=A,S=1027,V={0}:R=B,S=1019,V={1}:R=C,S=1020,V={2}:R=D,S=1006,V={3}:R=E,S=1011,V={4}:R=F,S=2001,V={5}:R=G,S=2|1011,V={6}:R=H,S=2|1012,V={7}:R=I,S=1004,V={8}:\";$B$1;L$3;L$4;$H$7;$H$8;$B$2;$B$3;$B26;$B$5)": 62,_x000D_
    "=RIK_AC(\"INF06__;INF02@E=1,S=1021,G=0,T=0,P=0:@R=A,S=1027,V={0}:R=B,S=1019,V={1}:R=C,S=1020,V={2}:R=D,S=1006,V={3}:R=E,S=1011,V={4}:R=F,S=2001,V={5}:R=G,S=2|1011,V={6}:R=H,S=2|1012,V={7}:R=I,S=1004,V={8}:\";$B$1;J$3;J$4;$H$7;$H$8;$B$2;$B$3;$A36;$B$5)": 63,_x000D_
    "=RIK_AC(\"INF06__;INF02@E=1,S=1021,G=0,T=0,P=0:@R=A,S=1027,V={0}:R=B,S=1019,V={1}:R=C,S=1020,V={2}:R=D,S=1006,V={3}:R=E,S=1011,V={4}:R=F,S=2001,V={5}:R=G,S=2|1011,V={6}:R=H,S=2|1012,V={7}:R=I,S=1004,V={8}:\";$B$1;N$3;N$4;$H$7;$H$8;$B$2;$B$3;$C29;$B$5)": 64,_x000D_
    "=RIK_AC(\"INF06__;INF02@E=1,S=1021,G=0,T=0,P=0,C=*-1:@R=A,S=1027,V={0}:R=B,S=1019,V={1}:R=C,S=1020,V={2}:R=D,S=1006,V={3}:R=E,S=1011,V={4}:R=F,S=2001,V={5}:R=G,S=2|1011,V={6}:R=H,S=2|1012,V={7}:R=I,S=1004,V={8}:\";$B$1;L$3;L$4;$H$7;$H$8;$B$2;$B$3;$B40;$B$5)": 65,_x000D_
    "=RIK_AC(\"INF06__;INF02@E=1,S=1021,G=0,T=0,P=0:@R=A,S=1027,V={0}:R=B,S=1019,V={1}:R=C,S=1020,V={2}:R=D,S=1006,V={3}:R=E,S=1011,V={4}:R=F,S=2001,V={5}:R=G,S=2|1011,V={6}:R=H,S=2|1012,V={7}:R=I,S=1004,V={8}:\";$B$1;N$3;N$4;$H$7;$H$8;$B$2;$B$3;$C25;$B$5)": 66,_x000D_
    "=RIK_AC(\"INF06__;INF02@E=1,S=1021,G=0,T=0,P=0,C=*-1:@R=A,S=1027,V={0}:R=B,S=1019,V={1}:R=C,S=1020,V={2}:R=D,S=1006,V={3}:R=E,S=1011,V={4}:R=F,S=2001,V={5}:R=G,S=2|1011,V={6}:R=H,S=2|1012,V={7}:R=I,S=1004,V={8}:\";$B$1;L$3;L$4;$H$7;$H$8;$B$2;$B$3;$B20;$B$5)": 67,_x000D_
    "=RIK_AC(\"INF06__;INF02@E=1,S=1021,G=0,T=0,P=0,C=*-1:@R=A,S=1027,V={0}:R=B,S=1019,V={1}:R=C,S=1020,V={2}:R=D,S=1006,V={3}:R=E,S=1011,V={4}:R=F,S=2001,V={5}:R=G,S=2|1011,V={6}:R=H,S=2|1012,V={7}:R=I,S=1004,V={8}:\";$B$1;L$3;L$4;$H$7;$H$8;$B$2;$B$3;$B44;$B$5)": 68,_x000D_
    "=RIK_AC(\"INF06__;INF02@E=1,S=1021,G=0,T=0,P=0,C=*-1:@R=A,S=1027,V={0}:R=B,S=1019,V={1}:R=C,S=1020,V={2}:R=D,S=1006,V={3}:R=E,S=1011,V={4}:R=F,S=2001,V={5}:R=G,S=2|1011,V={6}:R=H,S=2|1012,V={7}:R=I,S=1004,V={8}:\";$B$1;L$3;L$4;$H$7;$H$8;$B$2;$B$3;$B46;$B$5)": 69,_x000D_
    "=RIK_AC(\"INF06__;INF02@E=1,S=1021,G=0,T=0,P=0:@R=A,S=1027,V={0}:R=B,S=1019,V={1}:R=C,S=1020,V={2}:R=D,S=1006,V={3}:R=E,S=1011,V={4}:R=F,S=2001,V={5}:R=G,S=2|1011,V={6}:R=H,S=2|1012,V={7}:R=I,S=1004,V={8}:\";$B$1;J$3;J$4;$H$7;$H$8;$B$2;$B$3;$A41;$B$5)": 70,_x000D_
    "=RIK_AC(\"INF06__;INF02@E=1,S=1021,G=0,T=0,P=0:@R=A,S=1027,V={0}:R=B,S=1019,V={1}:R=C,S=1020,V={2}:R=D,S=1006,V={3}:R=E,S=1011,V={4}:R=F,S=2001,V={5}:R=G,S=2|1011,V={6}:R=H,S=2|1012,V={7}:R=I,S=1004,V={8}:\";$B$1;N$3;N$4;$H$7;$H$8;$B$2;$B$3;$C36;$B$5)": 71,_x000D_
    "=RIK_AC(\"INF06__;INF02@E=1,S=1021,G=0,T=0,P=0:@R=A,S=1027,V={0}:R=B,S=1019,V={1}:R=C,S=1020,V={2}:R=D,S=1006,V={3}:R=E,S=1011,V={4}:R=F,S=2001,V={5}:R=G,S=2|1011,V={6}:R=H,S=2|1012,V={7}:R=I,S=1004,V={8}:\";$B$1;J$3;J$4;$H$7;$H$8;$B$2;$B$3;$A24;$B$5)": 72,_x000D_
    "=RIK_AC(\"INF06__;INF02@E=1,S=1021,G=0,T=0,P=0,C=*-1:@R=A,S=1027,V={0}:R=B,S=1019,V={1}:R=C,S=1020,V={2}:R=D,S=1006,V={3}:R=E,S=1011,V={4}:R=F,S=2001,V={5}:R=G,S=2|1011,V={6}:R=H,S=2|1012,V={7}:R=I,S=1004,V={8}:\";$B$1;L$3;L$4;$H$7;$H$8;$B$2;$B$3;$B30;$B$5)": 73,_x000D_
    "=RIK_AC(\"INF06__;INF02@E=1,S=1021,G=0,T=0,P=0,C=*-1:@R=A,S=1027,V={0}:R=B,S=1019,V={1}:R=C,S=1020,V={2}:R=D,S=1006,V={3}:R=E,S=1011,V={4}:R=F,S=2001,V={5}:R=G,S=2|1011,V={6}:R=H,S=2|1012,V={7}:R=I,S=1004,V={8}:\";$B$1;L$3;L$4;$H$7;$H$8;$B$2;$B$3;$B24;$B$5)": 74,_x000D_
    "=RIK_AC(\"INF06__;INF02@E=1,S=1021,G=0,T=0,P=0:@R=A,S=1027,V={0}:R=B,S=1019,V={1}:R=C,S=1020,V={2}:R=D,S=1006,V={3}:R=E,S=1011,V={4}:R=F,S=2001,V={5}:R=G,S=2|1011,V={6}:R=H,S=2|1012,V={7}:R=I,S=1004,V={8}:\";$B$1;N$3;N$4;$H$7;$H$8;$B$2;$B$3;$C22;$B$5)": 75,_x000D_
    "=RIK_AC(\"INF06__;INF02@E=1,S=1021,G=0,T=0,P=0:@R=A,S=1027,V={0}:R=B,S=1019,V={1}:R=C,S=1020,V={2}:R=D,S=1006,V={3}:R=E,S=1011,V={4}:R=F,S=2001,V={5}:R=G,S=2|1011,V={6}:R=H,S=2|1012,V={7}:R=I,S=1004,V={8}:\";$B$1;J$3;J$4;$H$7;$H$8;$B$2;$B$3;$A47;$B$5)": 76,_x000D_
    "=RIK_AC(\"INF06__;INF02@E=1,S=1021,G=0,T=0,P=0,C=*-1:@R=A,S=1027,V={0}:R=B,S=1019,V={1}:R=C,S=1020,V={2}:R=D,S=1006,V={3}:R=E,S=1011,V={4}:R=F,S=2001,V={5}:R=G,S=2|1011,V={6}:R=H,S=2|1012,V={7}:R=I,S=1004,V={8}:\";$B$1;L$3;L$4;$H$7;$H$8;$B$2;$B$3;$B23;$B$5)": 77,_x000D_
    "=RIK_AC(\"INF06__;INF02@E=1,S=1021,G=0,T=0,P=0:@R=A,S=1027,V={0}:R=B,S=1019,V={1}:R=C,S=1020,V={2}:R=D,S=1006,V={3}:R=E,S=1011,V={4}:R=F,S=2001,V={5}:R=G,S=2|1011,V={6}:R=H,S=2|1012,V={7}:R=I,S=1004,V={8}:\";$B$1;N$3;N$4;$H$7;$H$8;$B$2;$B$3;$C19;$B$5)": 78,_x000D_
    "=RIK_AC(\"INF06__;INF02@E=1,S=1021,G=0,T=0,P=0:@R=A,S=1027,V={0}:R=B,S=1019,V={1}:R=C,S=1020,V={2}:R=D,S=1006,V={3}:R=E,S=1011,V={4}:R=F,S=2001,V={5}:R=G,S=2|1011,V={6}:R=H,S=2|1012,V={7}:R=I,S=1004,V={8}:\";$B$1;J$3;J$4;$H$7;$H$8;$B$2;$B$3;$A25;$B$5)": 79,_x000D_
    "=RIK_AC(\"INF06__;INF02@E=1,S=1021,G=0,T=0,P=0:@R=A,S=1027,V={0}:R=B,S=1019,V={1}:R=C,S=1020,V={2}:R=D,S=1006,V={3}:R=E,S=1011,V={4}:R=F,S=2001,V={5}:R=G,S=2|1011,V={6}:R=H,S=2|1012,V={7}:R=I,S=1004,V={8}:\";$B$1;J$3;J$4;$H$7;$H$8;$B$2;$B$3;$A16;$B$5)": 80,_x000D_
    "=RIK_AC(\"INF06__;INF02@E=1,S=1021,G=0,T=0,P=0:@R=A,S=1027,V={0}:R=B,S=1019,V={1}:R=C,S=1020,V={2}:R=D,S=1006,V={3}:R=E,S=1011,V={4}:R=F,S=2001,V={5}:R=G,S=2|1011,V={6}:R=H,S=2|1012,V={7}:R=I,S=1004,V={8}:\";$B$1;J$3;J$4;$H$7;$H$8;$B$2;$B$3;$A34;$B$5)": 81,_x000D_
    "=RIK_AC(\"INF06__;INF13@E=1,S=14,G=0,T=0,P=0:@R=A,S=1,V={0}:R=B,S=21,V={1}:R=C,S=22,V={2}:R=D,S=4,V={3}:R=F,S=8,V={4}:R=G,S=9,V={5}:R=H,S=10,V={6}:R=I,S=16,V={7}:R=J,S=18,V={8}:\";$H$7;$B$4;$B$5;$A46;J$3;J$5;J$2;$B$1;$C$2)": 82,_x000D_
    "=RIK_AC(\"INF06__;INF02@E=1,S=1021,G=0,T=0,P=0,C=*-1:@R=A,S=1027,V={0}:R=B,S=1019,V={1}:R=C,S=1020,V={2}:R=D,S=1006,V={3}:R=E,S=1011,V={4}:R=F,S=2001,V={5}:R=G,S=2|1011,V={6}:R=H,S=2|1012,V={7}:R=I,S=1004,V={8}:\";$B$1;L$3;L$4;$H$7;$H$8;$B$2;$B$3;$B18;$B$5)": 83,_x000D_
    "=RIK_AC(\"INF06__;INF13@E=1,S=14,G=0,T=0,P=0:@R=A,S=1,V={0}:R=B,S=21,V={1}:R=C,S=22,V={2}:R=D,S=4,V={3}:R=F,S=8,V={4}:R=G,S=9,V={5}:R=H,S=10,V={6}:R=I,S=16,V={7}:R=J,S=18,V={8}:\";$H$7;$B$4;$B$5;$A43;J$3;J$5;J$2;$B$1;$C$2)": 84,_x000D_
    "=RIK_AC(\"INF06__;INF02@E=1,S=1021,G=0,T=0,P=0:@R=A,S=1027,V={0}:R=B,S=1019,V={1}:R=C,S=1020,V={2}:R=D,S=1006,V={3}:R=E,S=1011,V={4}:R=F,S=2001,V={5}:R=G,S=2|1011,V={6}:R=H,S=2|1012,V={7}:R=I,S=1004,V={8}:\";$B$1;N$3;N$4;$H$7;$H$8;$B$2;$B$3;$C39;$B$5)": 85,_x000D_
    "=RIK_AC(\"INF06__;INF02@E=1,S=1021,G=0,T=0,P=0:@R=A,S=1027,V={0}:R=B,S=1019,V={1}:R=C,S=1020,V={2}:R=D,S=1006,V={3}:R=E,S=1011,V={4}:R=F,S=2001,V={5}:R=G,S=2|1011,V={6}:R=H,S=2|1012,V={7}:R=I,S=1004,V={8}:\";$B$1;J$3;J$4;$H$7;$H$8;$B$2;$B$3;$A18;$B$5)": 86,_x000D_
    "=RIK_AC(\"INF06__;INF02@E=1,S=1021,G=0,T=0,P=0:@R=A,S=1027,V={0}:R=B,S=1019,V={1}:R=C,S=1020,V={2}:R=D,S=1006,V={3}:R=E,S=1011,V={4}:R=F,S=2001,V={5}:R=G,S=2|1011,V={6}:R=H,S=2|1012,V={7}:R=I,S=1004,V={8}:\";$B$1;J$3;J$4;$H$7;$H$8;$B$2;$B$3;$A19;$B$5)": 87,_x000D_
    "=RIK_AC(\"INF06__;INF02@E=1,S=1021,G=0,T=0,P=0,C=*-1:@R=A,S=1027,V={0}:R=B,S=1019,V={1}:R=C,S=1020,V={2}:R=D,S=1006,V={3}:R=E,S=1011,V={4}:R=F,S=2001,V={5}:R=G,S=2|1011,V={6}:R=H,S=2|1012,V={7}:R=I,S=1004,V={8}:\";$B$1;L$3;L$4;$H$7;$H$8;$B$2;$B$3;$B29;$B$5)": 88,_x000D_
    "=RIK_AC(\"INF06__;INF02@E=1,S=1021,G=0,T=0,P=0,C=*-1:@R=A,S=1027,V={0}:R=B,S=1019,V={1}:R=C,S=1020,V={2}:R=D,S=1006,V={3}:R=E,S=1011,V={4}:R=F,S=2001,V={5}:R=G,S=2|1011,V={6}:R=H,S=2|1012,V={7}:R=I,S=1004,V={8}:\";$B$1;L$3;L$4;$H$7;$H$8;$B$2;$B$3;$B39;$B$5)": 89,_x000D_
    "=RIK_AC(\"INF06__;INF02@E=1,S=1021,G=0,T=0,P=0,C=*-1:@R=A,S=1027,V={0}:R=B,S=1019,V={1}:R=C,S=1020,V={2}:R=D,S=1006,V={3}:R=E,S=1011,V={4}:R=F,S=2001,V={5}:R=G,S=2|1011,V={6}:R=H,S=2|1012,V={7}:R=I,S=1004,V={8}:\";$B$1;L$3;L$4;$H$7;$H$8;$B$2;$B$3;$B32;$B$5)": 90,_x000D_
    "=RIK_AC(\"INF06__;INF02@E=1,S=1021,G=0,T=0,P=0,C=*-1:@R=A,S=1027,V={0}:R=B,S=1019,V={1}:R=C,S=1020,V={2}:R=D,S=1006,V={3}:R=E,S=1011,V={4}:R=F,S=2001,V={5}:R=G,S=2|1011,V={6}:R=H,S=2|1012,V={7}:R=I,S=1004,V={8}:\";$B$1;L$3;L$4;$H$7;$H$8;$B$2;$B$3;$B19;$B$5)": 91,_x000D_
    "=RIK_AC(\"INF06__;INF13@E=1,S=14,G=0,T=0,P=0:@R=A,S=1,V={0}:R=B,S=21,V={1}:R=C,S=22,V={2}:R=D,S=4,V={3}:R=F,S=8,V={4}:R=G,S=9,V={5}:R=H,S=10,V={6}:R=I,S=16,V={7}:R=J,S=18,V={8}:\";$H$7;$B$4;$B$5;$A43;N$3;N$5;N$2;$B$1;$C$2)": 92,_x000D_
    "=RIK_AC(\"INF06__;INF02@E=1,S=1021,G=0,T=0,P=0:@R=A,S=1027,V={0}:R=B,S=1019,V={1}:R=C,S=1020,V={2}:R=D,S=1006,V={3}:R=E,S=1011,V={4}:R=F,S=2001,V={5}:R=G,S=2|1011,V={6}:R=H,S=2|1012,V={7}:R=I,S=1004,V={8}:\";$B$1;J$3;J$4;$H$7;$H$8;$B$2;$B$3;$A51;$B$5)": 93,_x000D_
    "=RIK_AC(\"INF06__;INF02@E=1,S=1021,G=0,T=0,P=0:@R=A,S=1027,V={0}:R=B,S=1019,V={1}:R=C,S=1020,V={2}:R=D,S=1006,V={3}:R=E,S=1011,V={4}:R=F,S=2001,V={5}:R=G,S=2|1011,V={6}:R=H,S=2|1012,V={7}:R=I,S=1004,V={8}:\";$B$1;J$3;J$4;$H$7;$H$8;$B$2;$B$3;$A39;$B$5)": 94,_x000D_
    "=RIK_AC(\"INF06__;INF02@E=1,S=1021,G=0,T=0,P=0:@R=A,S=1027,V={0}:R=B,S=1019,V={1}:R=C,S=1020,V={2}:R=D,S=1006,V={3}:R=E,S=1011,V={4}:R=F,S=2001,V={5}:R=G,S=2|1011,V={6}:R=H,S=2|1012,V={7}:R=I,S=1004,V={8}:\";$B$1;N$3;N$4;$H$7;$H$8;$B$2;$B$3;$C24;$B$5)": 95,_x000D_
    "=RIK_AC(\"INF06__;INF02@E=1,S=1021,G=0,T=0,P=0:@R=A,S=1027,V={0}:R=B,S=1019,V={1}:R=C,S=1020,V={2}:R=D,S=1006,V={3}:R=E,S=1011,V={4}:R=F,S=2001,V={5}:R=G,S=2|1011,V={6}:R=H,S=2|1012,V={7}:R=I,S=1004,V={8}:\";$B$1;N$3;N$4;$H$7;$H$8;$B$2;$B$3;$C32;$B$5)": 96,_x000D_
    "=RIK_AC(\"INF06__;INF02@E=1,S=1021,G=0,T=0,P=0:@R=A,S=1027,V={0}:R=B,S=1019,V={1}:R=C,S=1020,V={2}:R=D,S=1006,V={3}:R=E,S=1011,V={4}:R=F,S=2001,V={5}:R=G,S=2|1011,V={6}:R=H,S=2|1012,V={7}:R=I,S=1004,V={8}:\";$B$1;N$3;N$4;$H$7;$H$8;$B$2;$B$3;$C37;$B$5)": 97,_x000D_
    "=RIK_AC(\"INF06__;INF02@E=1,S=1021,G=0,T=0,P=0:@R=A,S=1027,V={0}:R=B,S=1019,V={1}:R=C,S=1020,V={2}:R=D,S=1006,V={3}:R=E,S=1011,V={4}:R=F,S=2001,V={5}:R=G,S=2|1011,V={6}:R=H,S=2|1012,V={7}:R=I,S=1004,V={8}:\";$B$1;N$3;N$4;$H$7;$H$8;$B$2;$B$3;$C45;$B$5)": 98,_x000D_
    "=RIK_AC(\"INF06__;INF02@E=1,S=1021,G=0,T=0,P=0:@R=A,S=1027,V={0}:R=B,S=1019,V={1}:R=C,S=1020,V={2}:R=D,S=1006,V={3}:R=E,S=1011,V={4}:R=G,S=2|1011,V={5}:R=H,S=2|1012,V={6}:R=I,S=1004,V={7}:\";$B$1;J$3;J$4;$H$7;$H$8;$B$3;$A16;$B$5)": 99,_x000D_
    "=RIK_AC(\"INF06__;INF02@E=1,S=1021,G=0,T=0,P=0:@R=A,S=1027,V={0}:R=B,S=1019,V={1}:R=C,S=1020,V={2}:R=D,S=1006,V={3}:R=E,S=1011,V={4}:R=F,S=2|1011,V={5}:R=G,S=2|1012,V={6}:R=H,S=1004,V={7}:R=I,S=2000,V={8}:\";$B$1;J$3;J$4;$H$7;$H$8;$B$3;$A16;$B$5;$B$2)": 100,_x000D_
    "=RIK_AC(\"INF06__;INF13@E=1,S=14,G=0,T=0,P=0:@R=A,S=1,V={0}:R=B,S=21,V={1}:R=C,S=22,V={2}:R=D,S=4,V={3}:R=E,S=8,V={4}:R=F,S=9,V={5}:R=G,S=10,V={6}:R=H,S=16,V={7}:R=I,S=18,V={8}:\";$H$7;$B$4;$B$5;$A42;J$3;J$5;J$2;$B$1;$B$2)": 101,_x000D_
    "=RIK_AC(\"INF06__;INF02@E=1,S=1021,G=0,T=0,P=0:@R=A,S=1027,V={0}:R=B,S=1019,V={1}:R=C,S=1020,V={2}:R=D,S=1006,V={3}:R=E,S=1011,V={4}:R=F,S=2|1011,V={5}:R=G,S=2|1012,V={6}:R=H,S=1004,V={7}:R=I,S=2000,V={8}:\";$B$1;J$3;J$4;$H$7;$H$8;$B$3;$A17;$B$5;$B$2)": 102,_x000D_
    "=RIK_AC(\"INF06__;INF02@E=1,S=1021,G=0,T=0,P=0:@R=A,S=1027,V={0}:R=B,S=1019,V={1}:R=C,S=1020,V={2}:R=D,S=1006,V={3}:R=E,S=1011,V={4}:R=F,S=2|1011,V={5}:R=G,S=2|1012,V={6}:R=H,S=1004,V={7}:R=I,S=2000,V={8}:\";$B$1;J$3;J$4;$H$7;$H$8;$B$3;$A18;$B$5;$B$2)": 103,_x000D_
    "=RIK_AC(\"INF06__;INF02@E=1,S=1021,G=0,T=0,P=0:@R=A,S=1027,V={0}:R=B,S=1019,V={1}:R=C,S=1020,V={2}:R=D,S=1006,V={3}:R=E,S=1011,V={4}:R=F,S=2|1011,V={5}:R=G,S=2|1012,V={6}:R=H,S=1004,V={7}:R=I,S=2000,V={8}:\";$B$1;J$3;J$4;$H$7;$H$8;$B$3;$A19;$B$5;$B$2)": 104,_x000D_
    "=RIK_AC(\"INF06__;INF02@E=1,S=1021,G=0,T=0,P=0:@R=A,S=1027,V={0}:R=B,S=1019,V={1}:R=C,S=1020,V={2}:R=D,S=1006,V={3}:R=E,S=1011,V={4}:R=F,S=2|1011,V={5}:R=G,S=2|1012,V={6}:R=H,S=1004,V={7}:R=I,S=2000,V={8}:\";$B$1;J$3;J$4;$H$7;$H$8;$B$3;$A20;$B$5;$B$2)": 105,_x000D_
    "=RIK_AC(\"INF06__;INF02@E=1,S=1021,G=0,T=0,P=0:@R=A,S=1027,V={0}:R=B,S=1019,V={1}:R=C,S=1020,V={2}:R=D,S=1006,V={3}:R=E,S=1011,V={4}:R=F,S=2|1011,V={5}:R=G,S=2|1012,V={6}:R=H,S=1004,V={7}:R=I,S=2000,V={8}:\";$B$1;J$3;J$4;$H$7;$H$8;$B$3;$A21;$B$5;$B$2)": 106,_x000D_
    "=RIK_AC(\"INF06__;INF02@E=1,S=1021,G=0,T=0,P=0:@R=A,S=1027,V={0}:R=B,S=1019,V={1}:R=C,S=1020,V={2}:R=D,S=1006,V={3}:R=E,S=1011,V={4}:R=F,S=2|1011,V={5}:R=G,S=2|1012,V={6}:R=H,S=1004,V={7}:R=I,S=2000,V={8}:\";$B$1;J$3;J$4;$H$7;$H$8;$B$3;$A22;$B$5;$B$2)": 107,_x000D_
    "=RIK_AC(\"INF06__;INF02@E=1,S=1021,G=0,T=0,P=0:@R=A,S=1027,V={0}:R=B,S=1019,V={1}:R=C,S=1020,V={2}:R=D,S=1006,V={3}:R=E,S=1011,V={4}:R=F,S=2|1011,V={5}:R=G,S=2|1012,V={6}:R=H,S=1004,V={7}:R=I,S=2000,V={8}:\";$B$1;J$3;J$4;$H$7;$H$8;$B$3;$A23;$B$5;$B$2)": 108,_x000D_
    "=RIK_AC(\"INF06__;INF02@E=1,S=1021,G=0,T=0,P=0:@R=A,S=1027,V={0}:R=B,S=1019,V={1}:R=C,S=1020,V={2}:R=D,S=1006,V={3}:R=E,S=1011,V={4}:R=F,S=2|1011,V={5}:R=G,S=2|1012,V={6}:R=H,S=1004,V={7}:R=I,S=2000,V={8}:\";$B$1;J$3;J$4;$H$7;$H$8;$B$3;$A24;$B$5;$B$2)": 109,_x000D_
    "=RIK_AC(\"INF06__;INF02@E=1,S=1021,G=0,T=0,P=0:@R=A,S=1027,V={0}:R=B,S=1019,V={1}:R=C,S=1020,V={2}:R=D,S=1006,V={3}:R=E,S=1011,V={4}:R=F,S=2|1011,V={5}:R=G,S=2|1012,V={6}:R=H,S=1004,V={7}:R=I,S=2000,V={8}:\";$B$1;J$3;J$4;$H$7;$H$8;$B$3;$A25;$B$5;$B$2)": 110,_x000D_
    "=RIK_AC(\"INF06__;INF02@E=1,S=1021,G=0,T=0,P=0:@R=A,S=1027,V={0}:R=B,S=1019,V={1}:R=C,S=1020,V={2}:R=D,S=1006,V={3}:R=E,S=1011,V={4}:R=F,S=2|1011,V={5}:R=G,S=2|1012,V={6}:R=H,S=1004,V={7}:R=I,S=2000,V={8}:\";$B$1;J$3;J$4;$H$7;$H$8;$B$3;$A26;$B$5;$B$2)": 111,_x000D_
    "=RIK_AC(\"INF06__;INF02@E=1,S=1021,G=0,T=0,P=0:@R=A,S=1027,V={0}:R=B,S=1019,V={1}:R=C,S=1020,V={2}:R=D,S=1006,V={3}:R=E,S=1011,V={4}:R=F,S=2|1011,V={5}:R=G,S=2|1012,V={6}:R=H,S=1004,V={7}:R=I,S=2000,V={8}:\";$B$1;J$3;J$4;$H$7;$H$8;$B$3;$A27;$B$5;$B$2)": 112,_x000D_
    "=RIK_AC(\"INF06__;INF02@E=1,S=1021,G=0,T=0,P=0:@R=A,S=1027,V={0}:R=B,S=1019,V={1}:R=C,S=1020,V={2}:R=D,S=1006,V={3}:R=E,S=1011,V={4}:R=F,S=2|1011,V={5}:R=G,S=2|1012,V={6}:R=H,S=1004,V={7}:R=I,S=2000,V={8}:\";$B$1;J$3;J$4;$H$7;$H$8;$B$3;$A28;$B$5;$B$2)": 113,_x000D_
    "=RIK_AC(\"INF06__;INF02@E=1,S=1021,G=0,T=0,P=0:@R=A,S=1027,V={0}:R=B,S=1019,V={1}:R=C,S=1020,V={2}:R=D,S=1006,V={3}:R=E,S=1011,V={4}:R=F,S=2|1011,V={5}:R=G,S=2|1012,V={6}:R=H,S=1004,V={7}:R=I,S=2000,V={8}:\";$B$1;J$3;J$4;$H$7;$H$8;$B$3;$A29;$B$5;$B$2)": 114,_x000D_
    "=RIK_AC(\"INF06__;INF02@E=1,S=1021,G=0,T=0,P=0:@R=A,S=1027,V={0}:R=B,S=1019,V={1}:R=C,S=1020,V={2}:R=D,S=1006,V={3}:R=E,S=1011,V={4}:R=F,S=2|1011,V={5}:R=G,S=2|1012,V={6}:R=H,S=1004,V={7}:R=I,S=2000,V={8}:\";$B$1;J$3;J$4;$H$7;$H$8;$B$3;$A30;$B$5;$B$2)": 115,_x000D_
    "=RIK_AC(\"INF06__;INF02@E=1,S=1021,G=0,T=0,P=0:@R=A,S=1027,V={0}:R=B,S=1019,V={1}:R=C,S=1020,V={2}:R=D,S=1006,V={3}:R=E,S=1011,V={4}:R=F,S=2|1011,V={5}:R=G,S=2|1012,V={6}:R=H,S=1004,V={7}:R=I,S=2000,V={8}:\";$B$1;J$3;J$4;$H$7;$H$8;$B$3;$A31;$B$5;$B$2)": 116,_x000D_
    "=RIK_AC(\"INF06__;INF02@E=1,S=1021,G=0,T=0,P=0:@R=A,S=1027,V={0}:R=B,S=1019,V={1}:R=C,S=1020,V={2}:R=D,S=1006,V={3}:R=E,S=1011,V={4}:R=F,S=2|1011,V={5}:R=G,S=2|1012,V={6}:R=H,S=1004,V={7}:R=I,S=2000,V={8}:\";$B$1;J$3;J$4;$H$7;$H$8;$B$3;$A32;$B$5;$B$2)": 117,_x000D_
    "=RIK_AC(\"INF06__;INF02@E=1,S=1021,G=0,T=0,P=0:@R=A,S=1027,V={0}:R=B,S=1019,V={1}:R=C,S=1020,V={2}:R=D,S=1006,V={3}:R=E,S=1011,V={4}:R=F,S=2|1011,V={5}:R=G,S=2|1012,V={6}:R=H,S=1004,V={7}:R=I,S=2000,V={8}:\";$B$1;J$3;J$4;$H$7;$H$8;$B$3;$A33;$B$5;$B$2)": 118,_x000D_
    "=RIK_AC(\"INF06__;INF02@E=1,S=1021,G=0,T=0,P=0:@R=A,S=1027,V={0}:R=B,S=1019,V={1}:R=C,S=1020,V={2}:R=D,S=1006,V={3}:R=E,S=1011,V={4}:R=F,S=2|1011,V={5}:R=G,S=2|1012,V={6}:R=H,S=1004,V={7}:R=I,S=2000,V={8}:\";$B$1;J$3;J$4;$H$7;$H$8;$B$3;$A34;$B$5;$B$2)": 119,_x000D_
    "=RIK_AC(\"INF06__;INF02@E=1,S=1021,G=0,T=0,P=0:@R=A,S=1027,V={0}:R=B,S=1019,V={1}:R=C,S=1020,V={2}:R=D,S=1006,V={3}:R=E,S=1011,V={4}:R=F,S=2|1011,V={5}:R=G,S=2|1012,V={6}:R=H,S=1004,V={7}:R=I,S=2000,V={8}:\";$B$1;J$3;J$4;$H$7;$H$8;$B$3;$A36;$B$5;$B$2)": 120,_x000D_
    "=RIK_AC(\"INF06__;INF02@E=1,S=1021,G=0,T=0,P=0:@R=A,S=1027,V={0}:R=B,S=1019,V={1}:R=C,S=1020,V={2}:R=D,S=1006,V={3}:R=E,S=1011,V={4}:R=F,S=2|1011,V={5}:R=G,S=2|1012,V={6}:R=H,S=1004,V={7}:R=I,S=2000,V={8}:\";$B$1;J$3;J$4;$H$7;$H$8;$B$3;$A37;$B$5;$B$2)": 121,_x000D_
    "=RIK_AC(\"INF06__;INF02@E=1,S=1021,G=0,T=0,P=0:@R=A,S=1027,V={0}:R=B,S=1019,V={1}:R=C,S=1020,V={2}:R=D,S=1006,V={3}:R=E,S=1011,V={4}:R=F,S=2|1011,V={5}:R=G,S=2|1012,V={6}:R=H,S=1004,V={7}:R=I,S=2000,V={8}:\";$B$1;J$3;J$4;$H$7;$H$8;$B$3;$A38;$B$5;$B$2)": 122,_x000D_
    "=RIK_AC(\"INF06__;INF02@E=1,S=1021,G=0,T=0,P=0:@R=A,S=1027,V={0}:R=B,S=1019,V={1}:R=C,S=1020,V={2}:R=D,S=1006,V={3}:R=E,S=1011,V={4}:R=F,S=2|1011,V={5}:R=G,S=2|1012,V={6}:R=H,S=1004,V={7}:R=I,S=2000,V={8}:\";$B$1;J$3;J$4;$H$7;$H$8;$B$3;$A39;$B$5;$B$2)": 123,_x000D_
    "=RIK_AC(\"INF06__;INF02@E=1,S=1021,G=0,T=0,P=0:@R=A,S=1027,V={0}:R=B,S=1019,V={1}:R=C,S=1020,V={2}:R=D,S=1006,V={3}:R=E,S=1011,V={4}:R=F,S=2|1011,V={5}:R=G,S=2|1012,V={6}:R=H,S=1004,V={7}:R=I,S=2000,V={8}:\";$B$1;J$3;J$4;$H$7;$H$8;$B$3;$A40;$B$5;$B$2)": 124,_x000D_
    "=RIK_AC(\"INF06__;INF02@E=1,S=1021,</t>
  </si>
  <si>
    <t>{_x000D_
  "Name": "CacheManager_Etats Fiscaux - Passif",_x000D_
  "Column": 5,_x000D_
  "Length": 3,_x000D_
  "IsEncrypted": false_x000D_
}</t>
  </si>
  <si>
    <t>{_x000D_
  "Name": "CacheManager_Etats Fiscaux -Résultat1 Partie",_x000D_
  "Column": 6,_x000D_
  "Length": 4,_x000D_
  "IsEncrypted": false_x000D_
}</t>
  </si>
  <si>
    <t>{_x000D_
  "Formulas": {_x000D_
    "=RIK_AC(\"INF06__;INF02@E=1,S=1021,G=0,T=0,P=0:@R=A,S=1027,V={0}:R=B,S=1019,V={1}:R=C,S=1020,V={2}:R=D,S=1006,V={3}:R=E,S=1011,V={4}:R=F,S=2001,V={5}:R=G,S=2|1011,V={6}:R=H,S=2|1012,V={7}:R=I,S=1004,V={8}:\";$B$1;O$3;O$4;$G$7;$G$8;$B$2;$B$3;$B35;$B$5)": 1,_x000D_
    "=RIK_AC(\"INF06__;INF02@E=1,S=1021,G=0,T=0,P=0:@R=A,S=1027,V={0}:R=B,S=1019,V={1}:R=C,S=1020,V={2}:R=D,S=1006,V={3}:R=E,S=1011,V={4}:R=F,S=2001,V={5}:R=G,S=2|1011,V={6}:R=H,S=2|1012,V={7}:R=I,S=1004,V={8}:\";$B$1;O$3;O$4;$G$7;$G$8;$B$2;$B$3;$B27;$B$5)": 2,_x000D_
    "=RIK_AC(\"INF06__;INF02@E=1,S=1021,G=0,T=0,P=0,C=*-1:@R=A,S=1027,V={0}:R=B,S=1019,V={1}:R=C,S=1020,V={2}:R=D,S=1006,V={3}:R=E,S=1011,V={4}:R=F,S=2001,V={5}:R=G,S=2|1011,V={6}:R=H,S=2|1012,V={7}:R=I,S=1004,V={8}:\";$B$1;L$3;L$4;$G$7;$G$8;$B$2;$B$3;$B19;$B$5)": 3,_x000D_
    "=RIK_AC(\"INF06__;INF02@E=1,S=1021,G=0,T=0,P=0:@R=A,S=1027,V={0}:R=B,S=1019,V={1}:R=C,S=1020,V={2}:R=D,S=1006,V={3}:R=E,S=1011,V={4}:R=F,S=2001,V={5}:R=G,S=2|1011,V={6}:R=H,S=2|1012,V={7}:R=I,S=1004,V={8}:\";$B$1;L$3;L$4;$G$7;$G$8;$B$2;$B$3;$B35;$B$5)": 4,_x000D_
    "=RIK_AC(\"INF06__;INF02@E=1,S=1021,G=0,T=0,P=0:@R=A,S=1027,V={0}:R=B,S=1019,V={1}:R=C,S=1020,V={2}:R=D,S=1006,V={3}:R=E,S=1011,V={4}:R=F,S=2001,V={5}:R=G,S=2|1011,V={6}:R=H,S=2|1012,V={7}:R=I,S=1004,V={8}:\";$B$1;L$3;L$4;$G$7;$G$8;$B$2;$B$3;$B27;$B$5)": 5,_x000D_
    "=RIK_AC(\"INF06__;INF02@E=1,S=1021,G=0,T=0,P=0:@R=A,S=1027,V={0}:R=B,S=1019,V={1}:R=C,S=1020,V={2}:R=D,S=1006,V={3}:R=E,S=1011,V={4}:R=F,S=2001,V={5}:R=G,S=2|1011,V={6}:R=H,S=2|1012,V={7}:R=I,S=1004,V={8}:\";$B$1;L$3;L$4;$G$7;$G$8;$B$2;$B$3;$B36;$B$5)": 6,_x000D_
    "=RIK_AC(\"INF06__;INF02@E=1,S=1021,G=0,T=0,P=0,C=*-1:@R=A,S=1027,V={0}:R=B,S=1019,V={1}:R=C,S=1020,V={2}:R=D,S=1006,V={3}:R=E,S=1011,V={4}:R=F,S=2001,V={5}:R=G,S=2|1011,V={6}:R=H,S=2|1012,V={7}:R=I,S=1004,V={8}:\";$B$1;L$3;L$4;$G$7;$G$8;$B$2;$B$3;$B22;$B$5)": 7,_x000D_
    "=RIK_AC(\"INF06__;INF02@E=1,S=1021,G=0,T=0,P=0:@R=A,S=1027,V={0}:R=B,S=1019,V={1}:R=C,S=1020,V={2}:R=D,S=1006,V={3}:R=E,S=1011,V={4}:R=F,S=2001,V={5}:R=G,S=2|1011,V={6}:R=H,S=2|1012,V={7}:R=I,S=1004,V={8}:\";$B$1;O$3;O$4;$G$7;$G$8;$B$2;$B$3;$B33;$B$5)": 8,_x000D_
    "=RIK_AC(\"INF06__;INF02@E=1,S=1021,G=0,T=0,P=0,C=*-1:@R=A,S=1027,V={0}:R=B,S=1019,V={1}:R=C,S=1020,V={2}:R=D,S=1006,V={3}:R=E,S=1011,V={4}:R=F,S=2001,V={5}:R=G,S=2|1011,V={6}:R=H,S=2|1012,V={7}:R=I,S=1004,V={8}:\";$B$1;O$3;O$4;$G$7;$G$8;$B$2;$B$3;$B19;$B$5)": 9,_x000D_
    "=RIK_AC(\"INF06__;INF02@E=1,S=1021,G=0,T=0,P=0:@R=A,S=1027,V={0}:R=B,S=1019,V={1}:R=C,S=1020,V={2}:R=D,S=1006,V={3}:R=E,S=1011,V={4}:R=F,S=2001,V={5}:R=G,S=2|1011,V={6}:R=H,S=2|1012,V={7}:R=I,S=1004,V={8}:\";$B$1;L$3;L$4;$G$7;$G$8;$B$2;$B$3;$B25;$B$5)": 10,_x000D_
    "=RIK_AC(\"INF06__;INF02@E=1,S=1021,G=0,T=0,P=0:@R=A,S=1027,V={0}:R=B,S=1019,V={1}:R=C,S=1020,V={2}:R=D,S=1006,V={3}:R=E,S=1011,V={4}:R=F,S=2001,V={5}:R=G,S=2|1011,V={6}:R=H,S=2|1012,V={7}:R=I,S=1004,V={8}:\";$B$1;O$3;O$4;$G$7;$G$8;$B$2;$B$3;$B34;$B$5)": 11,_x000D_
    "=RIK_AC(\"INF06__;INF02@E=1,S=1021,G=0,T=0,P=0:@R=A,S=1027,V={0}:R=B,S=1019,V={1}:R=C,S=1020,V={2}:R=D,S=1006,V={3}:R=E,S=1011,V={4}:R=F,S=2001,V={5}:R=G,S=2|1011,V={6}:R=H,S=2|1012,V={7}:R=I,S=1004,V={8}:\";$B$1;O$3;O$4;$G$7;$G$8;$B$2;$B$3;$B31;$B$5)": 12,_x000D_
    "=RIK_AC(\"INF06__;INF02@E=1,S=1021,G=0,T=0,P=0,C=*-1:@R=A,S=1027,V={0}:R=B,S=1019,V={1}:R=C,S=1020,V={2}:R=D,S=1006,V={3}:R=E,S=1011,V={4}:R=F,S=2001,V={5}:R=G,S=2|1011,V={6}:R=H,S=2|1012,V={7}:R=I,S=1004,V={8}:\";$B$1;O$3;O$4;$G$7;$G$8;$B$2;$B$3;$B16;$B$5)": 13,_x000D_
    "=RIK_AC(\"INF06__;INF02@E=1,S=1021,G=0,T=0,P=0:@R=A,S=1027,V={0}:R=B,S=1019,V={1}:R=C,S=1020,V={2}:R=D,S=1006,V={3}:R=E,S=1011,V={4}:R=F,S=2001,V={5}:R=G,S=2|1011,V={6}:R=H,S=2|1012,V={7}:R=I,S=1004,V={8}:\";$B$1;L$3;L$4;$G$7;$G$8;$B$2;$B$3;$B31;$B$5)": 14,_x000D_
    "=RIK_AC(\"INF06__;INF02@E=1,S=1021,G=0,T=0,P=0,C=*-1:@R=A,S=1027,V={0}:R=B,S=1019,V={1}:R=C,S=1020,V={2}:R=D,S=1006,V={3}:R=E,S=1011,V={4}:R=F,S=2001,V={5}:R=G,S=2|1011,V={6}:R=H,S=2|1012,V={7}:R=I,S=1004,V={8}:\";$B$1;J$3;J$4;$G$7;$G$8;$B$2;$B$3;$A16;$B$5)": 15,_x000D_
    "=RIK_AC(\"INF06__;INF02@E=1,S=1021,G=0,T=0,P=0:@R=A,S=1027,V={0}:R=B,S=1019,V={1}:R=C,S=1020,V={2}:R=D,S=1006,V={3}:R=E,S=1011,V={4}:R=F,S=2001,V={5}:R=G,S=2|1011,V={6}:R=H,S=2|1012,V={7}:R=I,S=1004,V={8}:\";$B$1;L$3;L$4;$G$7;$G$8;$B$2;$B$3;$B33;$B$5)": 16,_x000D_
    "=RIK_AC(\"INF06__;INF02@E=1,S=1021,G=0,T=0,P=0,C=*-1:@R=A,S=1027,V={0}:R=B,S=1019,V={1}:R=C,S=1020,V={2}:R=D,S=1006,V={3}:R=E,S=1011,V={4}:R=F,S=2001,V={5}:R=G,S=2|1011,V={6}:R=H,S=2|1012,V={7}:R=I,S=1004,V={8}:\";$B$1;O$3;O$4;$G$7;$G$8;$B$2;$B$3;$B22;$B$5)": 17,_x000D_
    "=RIK_AC(\"INF06__;INF02@E=1,S=1021,G=0,T=0,P=0:@R=A,S=1027,V={0}:R=B,S=1019,V={1}:R=C,S=1020,V={2}:R=D,S=1006,V={3}:R=E,S=1011,V={4}:R=F,S=2001,V={5}:R=G,S=2|1011,V={6}:R=H,S=2|1012,V={7}:R=I,S=1004,V={8}:\";$B$1;L$3;L$4;$G$7;$G$8;$B$2;$B$3;$B34;$B$5)": 18,_x000D_
    "=RIK_AC(\"INF06__;INF02@E=1,S=1021,G=0,T=0,P=0:@R=A,S=1027,V={0}:R=B,S=1019,V={1}:R=C,S=1020,V={2}:R=D,S=1006,V={3}:R=E,S=1011,V={4}:R=F,S=2001,V={5}:R=G,S=2|1011,V={6}:R=H,S=2|1012,V={7}:R=I,S=1004,V={8}:\";$B$1;L$3;L$4;$G$7;$G$8;$B$2;$B$3;$B26;$B$5)": 19,_x000D_
    "=RIK_AC(\"INF06__;INF02@E=1,S=1021,G=0,T=0,P=0,C=*-1:@R=A,S=1027,V={0}:R=B,S=1019,V={1}:R=C,S=1020,V={2}:R=D,S=1006,V={3}:R=E,S=1011,V={4}:R=F,S=2001,V={5}:R=G,S=2|1011,V={6}:R=H,S=2|1012,V={7}:R=I,S=1004,V={8}:\";$B$1;J$3;J$4;$G$7;$G$8;$B$2;$B$3;$A17;$B$5)": 20,_x000D_
    "=RIK_AC(\"INF06__;INF02@E=1,S=1021,G=0,T=0,P=0:@R=A,S=1027,V={0}:R=B,S=1019,V={1}:R=C,S=1020,V={2}:R=D,S=1006,V={3}:R=E,S=1011,V={4}:R=F,S=2001,V={5}:R=G,S=2|1011,V={6}:R=H,S=2|1012,V={7}:R=I,S=1004,V={8}:\";$B$1;O$3;O$4;$G$7;$G$8;$B$2;$B$3;$B32;$B$5)": 21,_x000D_
    "=RIK_AC(\"INF06__;INF02@E=1,S=1021,G=0,T=0,P=0,C=*-1:@R=A,S=1027,V={0}:R=B,S=1019,V={1}:R=C,S=1020,V={2}:R=D,S=1006,V={3}:R=E,S=1011,V={4}:R=F,S=2001,V={5}:R=G,S=2|1011,V={6}:R=H,S=2|1012,V={7}:R=I,S=1004,V={8}:\";$B$1;O$3;O$4;$G$7;$G$8;$B$2;$B$3;$B21;$B$5)": 22,_x000D_
    "=RIK_AC(\"INF06__;INF02@E=1,S=1021,G=0,T=0,P=0:@R=A,S=1027,V={0}:R=B,S=1019,V={1}:R=C,S=1020,V={2}:R=D,S=1006,V={3}:R=E,S=1011,V={4}:R=F,S=2001,V={5}:R=G,S=2|1011,V={6}:R=H,S=2|1012,V={7}:R=I,S=1004,V={8}:\";$B$1;O$3;O$4;$G$7;$G$8;$B$2;$B$3;$B29;$B$5)": 23,_x000D_
    "=RIK_AC(\"INF06__;INF02@E=1,S=1021,G=0,T=0,P=0,C=*-1:@R=A,S=1027,V={0}:R=B,S=1019,V={1}:R=C,S=1020,V={2}:R=D,S=1006,V={3}:R=E,S=1011,V={4}:R=F,S=2001,V={5}:R=G,S=2|1011,V={6}:R=H,S=2|1012,V={7}:R=I,S=1004,V={8}:\";$B$1;O$3;O$4;$G$7;$G$8;$B$2;$B$3;$B17;$B$5)": 24,_x000D_
    "=RIK_AC(\"INF06__;INF02@E=1,S=1021,G=0,T=0,P=0,C=*-1:@R=A,S=1027,V={0}:R=B,S=1019,V={1}:R=C,S=1020,V={2}:R=D,S=1006,V={3}:R=E,S=1011,V={4}:R=F,S=2001,V={5}:R=G,S=2|1011,V={6}:R=H,S=2|1012,V={7}:R=I,S=1004,V={8}:\";$B$1;L$3;L$4;$G$7;$G$8;$B$2;$B$3;$B21;$B$5)": 25,_x000D_
    "=RIK_AC(\"INF06__;INF02@E=1,S=1021,G=0,T=0,P=0:@R=A,S=1027,V={0}:R=B,S=1019,V={1}:R=C,S=1020,V={2}:R=D,S=1006,V={3}:R=E,S=1011,V={4}:R=F,S=2001,V={5}:R=G,S=2|1011,V={6}:R=H,S=2|1012,V={7}:R=I,S=1004,V={8}:\";$B$1;O$3;O$4;$G$7;$G$8;$B$2;$B$3;$B30;$B$5)": 26,_x000D_
    "=RIK_AC(\"INF06__;INF02@E=1,S=1021,G=0,T=0,P=0,C=*-1:@R=A,S=1027,V={0}:R=B,S=1019,V={1}:R=C,S=1020,V={2}:R=D,S=1006,V={3}:R=E,S=1011,V={4}:R=F,S=2001,V={5}:R=G,S=2|1011,V={6}:R=H,S=2|1012,V={7}:R=I,S=1004,V={8}:\";$B$1;L$3;L$4;$G$7;$G$8;$B$2;$B$3;$B23;$B$5)": 27,_x000D_
    "=RIK_AC(\"INF06__;INF02@E=1,S=1021,G=0,T=0,P=0,C=*-1:@R=A,S=1027,V={0}:R=B,S=1019,V={1}:R=C,S=1020,V={2}:R=D,S=1006,V={3}:R=E,S=1011,V={4}:R=F,S=2001,V={5}:R=G,S=2|1011,V={6}:R=H,S=2|1012,V={7}:R=I,S=1004,V={8}:\";$B$1;L$3;L$4;$G$7;$G$8;$B$2;$B$3;$B20;$B$5)": 28,_x000D_
    "=RIK_AC(\"INF06__;INF02@E=1,S=1021,G=0,T=0,P=0:@R=A,S=1027,V={0}:R=B,S=1019,V={1}:R=C,S=1020,V={2}:R=D,S=1006,V={3}:R=E,S=1011,V={4}:R=F,S=2001,V={5}:R=G,S=2|1011,V={6}:R=H,S=2|1012,V={7}:R=I,S=1004,V={8}:\";$B$1;L$3;L$4;$G$7;$G$8;$B$2;$B$3;$B32;$B$5)": 29,_x000D_
    "=RIK_AC(\"INF06__;INF02@E=1,S=1021,G=0,T=0,P=0:@R=A,S=1027,V={0}:R=B,S=1019,V={1}:R=C,S=1020,V={2}:R=D,S=1006,V={3}:R=E,S=1011,V={4}:R=F,S=2001,V={5}:R=G,S=2|1011,V={6}:R=H,S=2|1012,V={7}:R=I,S=1004,V={8}:\";$B$1;O$3;O$4;$G$7;$G$8;$B$2;$B$3;$B25;$B$5)": 30,_x000D_
    "=RIK_AC(\"INF06__;INF02@E=1,S=1021,G=0,T=0,P=0,C=*-1:@R=A,S=1027,V={0}:R=B,S=1019,V={1}:R=C,S=1020,V={2}:R=D,S=1006,V={3}:R=E,S=1011,V={4}:R=F,S=2001,V={5}:R=G,S=2|1011,V={6}:R=H,S=2|1012,V={7}:R=I,S=1004,V={8}:\";$B$1;L$3;L$4;$G$7;$G$8;$B$2;$B$3;$B17;$B$5)": 31,_x000D_
    "=RIK_AC(\"INF06__;INF02@E=1,S=1021,G=0,T=0,P=0:@R=A,S=1027,V={0}:R=B,S=1019,V={1}:R=C,S=1020,V={2}:R=D,S=1006,V={3}:R=E,S=1011,V={4}:R=F,S=2001,V={5}:R=G,S=2|1011,V={6}:R=H,S=2|1012,V={7}:R=I,S=1004,V={8}:\";$B$1;L$3;L$4;$G$7;$G$8;$B$2;$B$3;$B30;$B$5)": 32,_x000D_
    "=RIK_AC(\"INF06__;INF02@E=1,S=1021,G=0,T=0,P=0,C=*-1:@R=A,S=1027,V={0}:R=B,S=1019,V={1}:R=C,S=1020,V={2}:R=D,S=1006,V={3}:R=E,S=1011,V={4}:R=F,S=2001,V={5}:R=G,S=2|1011,V={6}:R=H,S=2|1012,V={7}:R=I,S=1004,V={8}:\";$B$1;O$3;O$4;$G$7;$G$8;$B$2;$B$3;$B20;$B$5)": 33,_x000D_
    "=RIK_AC(\"INF06__;INF02@E=1,S=1021,G=0,T=0,P=0,C=*-1:@R=A,S=1027,V={0}:R=B,S=1019,V={1}:R=C,S=1020,V={2}:R=D,S=1006,V={3}:R=E,S=1011,V={4}:R=F,S=2001,V={5}:R=G,S=2|1011,V={6}:R=H,S=2|1012,V={7}:R=I,S=1004,V={8}:\";$B$1;J$3;J$4;$G$7;$G$8;$B$2;$B$3;$A15;$B$5)": 34,_x000D_
    "=RIK_AC(\"INF06__;INF02@E=1,S=1021,G=0,T=0,P=0:@R=A,S=1027,V={0}:R=B,S=1019,V={1}:R=C,S=1020,V={2}:R=D,S=1006,V={3}:R=E,S=1011,V={4}:R=F,S=2001,V={5}:R=G,S=2|1011,V={6}:R=H,S=2|1012,V={7}:R=I,S=1004,V={8}:\";$B$1;O$3;O$4;$G$7;$G$8;$B$2;$B$3;$B36;$B$5)": 35,_x000D_
    "=RIK_AC(\"INF06__;INF02@E=1,S=1021,G=0,T=0,P=0:@R=A,S=1027,V={0}:R=B,S=1019,V={1}:R=C,S=1020,V={2}:R=D,S=1006,V={3}:R=E,S=1011,V={4}:R=F,S=2001,V={5}:R=G,S=2|1011,V={6}:R=H,S=2|1012,V={7}:R=I,S=1004,V={8}:\";$B$1;O$3;O$4;$G$7;$G$8;$B$2;$B$3;$B26;$B$5)": 36,_x000D_
    "=RIK_AC(\"INF06__;INF02@E=1,S=1021,G=0,T=0,P=0:@R=A,S=1027,V={0}:R=B,S=1019,V={1}:R=C,S=1020,V={2}:R=D,S=1006,V={3}:R=E,S=1011,V={4}:R=F,S=2001,V={5}:R=G,S=2|1011,V={6}:R=H,S=2|1012,V={7}:R=I,S=1004,V={8}:\";$B$1;L$3;L$4;$G$7;$G$8;$B$2;$B$3;$B37;$B$5)": 37,_x000D_
    "=RIK_AC(\"INF06__;INF02@E=1,S=1021,G=0,T=0,P=0:@R=A,S=1027,V={0}:R=B,S=1019,V={1}:R=C,S=1020,V={2}:R=D,S=1006,V={3}:R=E,S=1011,V={4}:R=F,S=2001,V={5}:R=G,S=2|1011,V={6}:R=H,S=2|1012,V={7}:R=I,S=1004,V={8}:\";$B$1;O$3;O$4;$G$7;$G$8;$B$2;$B$3;$B28;$B$5)": 38,_x000D_
    "=RIK_AC(\"INF06__;INF02@E=1,S=1021,G=0,T=0,P=0:@R=A,S=1027,V={0}:R=B,S=1019,V={1}:R=C,S=1020,V={2}:R=D,S=1006,V={3}:R=E,S=1011,V={4}:R=F,S=2001,V={5}:R=G,S=2|1011,V={6}:R=H,S=2|1012,V={7}:R=I,S=1004,V={8}:\";$B$1;L$3;L$4;$G$7;$G$8;$B$2;$B$3;$B29;$B$5)": 39,_x000D_
    "=RIK_AC(\"INF06__;INF02@E=1,S=1021,G=0,T=0,P=0,C=*-1:@R=A,S=1027,V={0}:R=B,S=1019,V={1}:R=C,S=1020,V={2}:R=D,S=1006,V={3}:R=E,S=1011,V={4}:R=F,S=2001,V={5}:R=G,S=2|1011,V={6}:R=H,S=2|1012,V={7}:R=I,S=1004,V={8}:\";$B$1;L$3;L$4;$G$7;$G$8;$B$2;$B$3;$B16;$B$5)": 40,_x000D_
    "=RIK_AC(\"INF06__;INF02@E=1,S=1021,G=0,T=0,P=0:@R=A,S=1027,V={0}:R=B,S=1019,V={1}:R=C,S=1020,V={2}:R=D,S=1006,V={3}:R=E,S=1011,V={4}:R=F,S=2001,V={5}:R=G,S=2|1011,V={6}:R=H,S=2|1012,V={7}:R=I,S=1004,V={8}:\";$B$1;O$3;O$4;$G$7;$G$8;$B$2;$B$3;$B37;$B$5)": 41,_x000D_
    "=RIK_AC(\"INF06__;INF02@E=1,S=1021,G=0,T=0,P=0,C=*-1:@R=A,S=1027,V={0}:R=B,S=1019,V={1}:R=C,S=1020,V={2}:R=D,S=1006,V={3}:R=E,S=1011,V={4}:R=F,S=2001,V={5}:R=G,S=2|1011,V={6}:R=H,S=2|1012,V={7}:R=I,S=1004,V={8}:\";$B$1;O$3;O$4;$G$7;$G$8;$B$2;$B$3;$B23;$B$5)": 42,_x000D_
    "=RIK_AC(\"INF06__;INF02@E=1,S=1021,G=0,T=0,P=0,C=*-1:@R=A,S=1027,V={0}:R=B,S=1019,V={1}:R=C,S=1020,V={2}:R=D,S=1006,V={3}:R=E,S=1011,V={4}:R=F,S=2001,V={5}:R=G,S=2|1011,V={6}:R=H,S=2|1012,V={7}:R=I,S=1004,V={8}:\";$B$1;L$3;L$4;$G$7;$G$8;$B$2;$B$3;$B15;$B$5)": 43,_x000D_
    "=RIK_AC(\"INF06__;INF02@E=1,S=1021,G=0,T=0,P=0:@R=A,S=1027,V={0}:R=B,S=1019,V={1}:R=C,S=1020,V={2}:R=D,S=1006,V={3}:R=E,S=1011,V={4}:R=F,S=2001,V={5}:R=G,S=2|1011,V={6}:R=H,S=2|1012,V={7}:R=I,S=1004,V={8}:\";$B$1;L$3;L$4;$G$7;$G$8;$B$2;$B$3;$B28;$B$5)": 44,_x000D_
    "=RIK_AC(\"INF06__;INF02@E=1,S=1021,G=0,T=0,P=0,C=*-1:@R=A,S=1027,V={0}:R=B,S=1019,V={1}:R=C,S=1020,V={2}:R=D,S=1006,V={3}:R=E,S=1011,V={4}:R=F,S=2001,V={5}:R=G,S=2|1011,V={6}:R=H,S=2|1012,V={7}:R=I,S=1004,V={8}:\";$B$1;O$3;O$4;$G$7;$G$8;$B$2;$B$3;$B15;$B$5)": 45,_x000D_
    "=RIK_AC(\"INF06__;INF02@E=1,S=1021,G=0,T=0,P=0,C=*-1:@R=A,S=1027,V={0}:R=B,S=1019,V={1}:R=C,S=1020,V={2}:R=D,S=1006,V={3}:R=E,S=1011,V={4}:R=G,S=2|1011,V={5}:R=H,S=2|1012,V={6}:R=I,S=1004,V={7}:R=I,S=1010,V={8}:\";$B$1;J$3;J$4;$G$7;$G$8;$B$3;$A15;$B$5;$B$2)": 46,_x000D_
    "=RIK_AC(\"INF06__;INF02@E=1,S=1021,G=0,T=0,P=0,C=*-1:@R=A,S=1027,V={0}:R=B,S=1019,V={1}:R=C,S=1020,V={2}:R=D,S=1006,V={3}:R=E,S=1011,V={4}:R=G,S=2|1011,V={5}:R=H,S=2|1012,V={6}:R=I,S=1004,V={7}:R=I,S=1010,V={8}:\";$B$1;J$3;J$4;$G$7;$G$8;$B$3;$A16;$B$5;$B$2)": 47,_x000D_
    "=RIK_AC(\"INF06__;INF02@E=1,S=1021,G=0,T=0,P=0,C=*-1:@R=A,S=1027,V={0}:R=B,S=1019,V={1}:R=C,S=1020,V={2}:R=D,S=1006,V={3}:R=E,S=1011,V={4}:R=G,S=2|1011,V={5}:R=H,S=2|1012,V={6}:R=I,S=1004,V={7}:R=I,S=1010,V={8}:\";$B$1;J$3;J$4;$G$7;$G$8;$B$3;$A17;$B$5;$B$2)": 48,_x000D_
    "=RIK_AC(\"INF06__;INF02@E=1,S=1021,G=0,T=0,P=0,C=*-1:@R=A,S=1027,V={0}:R=B,S=1019,V={1}:R=C,S=1020,V={2}:R=D,S=1006,V={3}:R=E,S=1011,V={4}:R=G,S=2|1011,V={5}:R=H,S=2|1012,V={6}:R=I,S=1004,V={7}:R=I,S=1005,V={8}:\";$B$1;L$3;L$4;$G$7;$G$8;$B$3;$B15;$B$5;$B$2)": 49,_x000D_
    "=RIK_AC(\"INF06__;INF02@E=1,S=1021,G=0,T=0,P=0,C=*-1:@R=A,S=1027,V={0}:R=B,S=1019,V={1}:R=C,S=1020,V={2}:R=D,S=1006,V={3}:R=E,S=1011,V={4}:R=G,S=2|1011,V={5}:R=H,S=2|1012,V={6}:R=I,S=1004,V={7}:R=I,S=1005,V={8}:\";$B$1;O$3;O$4;$G$7;$G$8;$B$3;$B15;$B$5;$B$2)": 50,_x000D_
    "=RIK_AC(\"INF06__;INF02@E=1,S=1021,G=0,T=0,P=0,C=*-1:@R=A,S=1027,V={0}:R=B,S=1019,V={1}:R=C,S=1020,V={2}:R=D,S=1006,V={3}:R=E,S=1011,V={4}:R=G,S=2|1011,V={5}:R=H,S=2|1012,V={6}:R=I,S=1004,V={7}:R=I,S=1005,V={8}:\";$B$1;L$3;L$4;$G$7;$G$8;$B$3;$B16;$B$5;$B$2)": 51,_x000D_
    "=RIK_AC(\"INF06__;INF02@E=1,S=1021,G=0,T=0,P=0,C=*-1:@R=A,S=1027,V={0}:R=B,S=1019,V={1}:R=C,S=1020,V={2}:R=D,S=1006,V={3}:R=E,S=1011,V={4}:R=G,S=2|1011,V={5}:R=H,S=2|1012,V={6}:R=I,S=1004,V={7}:R=I,S=1005,V={8}:\";$B$1;O$3;O$4;$G$7;$G$8;$B$3;$B16;$B$5;$B$2)": 52,_x000D_
    "=RIK_AC(\"INF06__;INF02@E=1,S=1021,G=0,T=0,P=0,C=*-1:@R=A,S=1027,V={0}:R=B,S=1019,V={1}:R=C,S=1020,V={2}:R=D,S=1006,V={3}:R=E,S=1011,V={4}:R=G,S=2|1011,V={5}:R=H,S=2|1012,V={6}:R=I,S=1004,V={7}:R=I,S=1005,V={8}:\";$B$1;L$3;L$4;$G$7;$G$8;$B$3;$B17;$B$5;$B$2)": 53,_x000D_
    "=RIK_AC(\"INF06__;INF02@E=1,S=1021,G=0,T=0,P=0,C=*-1:@R=A,S=1027,V={0}:R=B,S=1019,V={1}:R=C,S=1020,V={2}:R=D,S=1006,V={3}:R=E,S=1011,V={4}:R=G,S=2|1011,V={5}:R=H,S=2|1012,V={6}:R=I,S=1004,V={7}:R=I,S=1005,V={8}:\";$B$1;O$3;O$4;$G$7;$G$8;$B$3;$B17;$B$5;$B$2)": 54,_x000D_
    "=RIK_AC(\"INF06__;INF02@E=1,S=1021,G=0,T=0,P=0,C=*-1:@R=A,S=1027,V={0}:R=B,S=1019,V={1}:R=C,S=1020,V={2}:R=D,S=1006,V={3}:R=E,S=1011,V={4}:R=G,S=2|1011,V={5}:R=H,S=2|1012,V={6}:R=I,S=1004,V={7}:R=I,S=1005,V={8}:\";$B$1;L$3;L$4;$G$7;$G$8;$B$3;$B19;$B$5;$B$2)": 55,_x000D_
    "=RIK_AC(\"INF06__;INF02@E=1,S=1021,G=0,T=0,P=0,C=*-1:@R=A,S=1027,V={0}:R=B,S=1019,V={1}:R=C,S=1020,V={2}:R=D,S=1006,V={3}:R=E,S=1011,V={4}:R=G,S=2|1011,V={5}:R=H,S=2|1012,V={6}:R=I,S=1004,V={7}:R=I,S=1005,V={8}:\";$B$1;O$3;O$4;$G$7;$G$8;$B$3;$B19;$B$5;$B$2)": 56,_x000D_
    "=RIK_AC(\"INF06__;INF02@E=1,S=1021,G=0,T=0,P=0,C=*-1:@R=A,S=1027,V={0}:R=B,S=1019,V={1}:R=C,S=1020,V={2}:R=D,S=1006,V={3}:R=E,S=1011,V={4}:R=G,S=2|1011,V={5}:R=H,S=2|1012,V={6}:R=I,S=1004,V={7}:R=I,S=1005,V={8}:\";$B$1;L$3;L$4;$G$7;$G$8;$B$3;$B20;$B$5;$B$2)": 57,_x000D_
    "=RIK_AC(\"INF06__;INF02@E=1,S=1021,G=0,T=0,P=0,C=*-1:@R=A,S=1027,V={0}:R=B,S=1019,V={1}:R=C,S=1020,V={2}:R=D,S=1006,V={3}:R=E,S=1011,V={4}:R=G,S=2|1011,V={5}:R=H,S=2|1012,V={6}:R=I,S=1004,V={7}:R=I,S=1005,V={8}:\";$B$1;O$3;O$4;$G$7;$G$8;$B$3;$B20;$B$5;$B$2)": 58,_x000D_
    "=RIK_AC(\"INF06__;INF02@E=1,S=1021,G=0,T=0,P=0,C=*-1:@R=A,S=1027,V={0}:R=B,S=1019,V={1}:R=C,S=1020,V={2}:R=D,S=1006,V={3}:R=E,S=1011,V={4}:R=G,S=2|1011,V={5}:R=H,S=2|1012,V={6}:R=I,S=1004,V={7}:R=I,S=1005,V={8}:\";$B$1;L$3;L$4;$G$7;$G$8;$B$3;$B21;$B$5;$B$2)": 59,_x000D_
    "=RIK_AC(\"INF06__;INF02@E=1,S=1021,G=0,T=0,P=0,C=*-1:@R=A,S=1027,V={0}:R=B,S=1019,V={1}:R=C,S=1020,V={2}:R=D,S=1006,V={3}:R=E,S=1011,V={4}:R=G,S=2|1011,V={5}:R=H,S=2|1012,V={6}:R=I,S=1004,V={7}:R=I,S=1005,V={8}:\";$B$1;O$3;O$4;$G$7;$G$8;$B$3;$B21;$B$5;$B$2)": 60,_x000D_
    "=RIK_AC(\"INF06__;INF02@E=1,S=1021,G=0,T=0,P=0,C=*-1:@R=A,S=1027,V={0}:R=B,S=1019,V={1}:R=C,S=1020,V={2}:R=D,S=1006,V={3}:R=E,S=1011,V={4}:R=G,S=2|1011,V={5}:R=H,S=2|1012,V={6}:R=I,S=1004,V={7}:R=I,S=1005,V={8}:\";$B$1;L$3;L$4;$G$7;$G$8;$B$3;$B22;$B$5;$B$2)": 61,_x000D_
    "=RIK_AC(\"INF06__;INF02@E=1,S=1021,G=0,T=0,P=0,C=*-1:@R=A,S=1027,V={0}:R=B,S=1019,V={1}:R=C,S=1020,V={2}:R=D,S=1006,V={3}:R=E,S=1011,V={4}:R=G,S=2|1011,V={5}:R=H,S=2|1012,V={6}:R=I,S=1004,V={7}:R=I,S=1005,V={8}:\";$B$1;O$3;O$4;$G$7;$G$8;$B$3;$B22;$B$5;$B$2)": 62,_x000D_
    "=RIK_AC(\"INF06__;INF02@E=1,S=1021,G=0,T=0,P=0,C=*-1:@R=A,S=1027,V={0}:R=B,S=1019,V={1}:R=C,S=1020,V={2}:R=D,S=1006,V={3}:R=E,S=1011,V={4}:R=G,S=2|1011,V={5}:R=H,S=2|1012,V={6}:R=I,S=1004,V={7}:R=I,S=1005,V={8}:\";$B$1;L$3;L$4;$G$7;$G$8;$B$3;$B23;$B$5;$B$2)": 63,_x000D_
    "=RIK_AC(\"INF06__;INF02@E=1,S=1021,G=0,T=0,P=0,C=*-1:@R=A,S=1027,V={0}:R=B,S=1019,V={1}:R=C,S=1020,V={2}:R=D,S=1006,V={3}:R=E,S=1011,V={4}:R=G,S=2|1011,V={5}:R=H,S=2|1012,V={6}:R=I,S=1004,V={7}:R=I,S=1005,V={8}:\";$B$1;O$3;O$4;$G$7;$G$8;$B$3;$B23;$B$5;$B$2)": 64,_x000D_
    "=RIK_AC(\"INF06__;INF02@E=1,S=1021,G=0,T=0,P=0,C=*-1:@R=A,S=1027,V={0}:R=B,S=1019,V={1}:R=C,S=1020,V={2}:R=D,S=1006,V={3}:R=E,S=1011,V={4}:R=G,S=2|1011,V={5}:R=H,S=2|1012,V={6}:R=I,S=1004,V={7}:R=I,S=1005,V={8}:\";$B$1;L$3;L$4;$G$7;$G$8;$B$3;$B25;$B$5;$B$2)": 65,_x000D_
    "=RIK_AC(\"INF06__;INF02@E=1,S=1021,G=0,T=0,P=0,C=*-1:@R=A,S=1027,V={0}:R=B,S=1019,V={1}:R=C,S=1020,V={2}:R=D,S=1006,V={3}:R=E,S=1011,V={4}:R=G,S=2|1011,V={5}:R=H,S=2|1012,V={6}:R=I,S=1004,V={7}:R=I,S=1005,V={8}:\";$B$1;O$3;O$4;$G$7;$G$8;$B$3;$B25;$B$5;$B$2)": 66,_x000D_
    "=RIK_AC(\"INF06__;INF02@E=1,S=1021,G=0,T=0,P=0,C=*-1:@R=A,S=1027,V={0}:R=B,S=1019,V={1}:R=C,S=1020,V={2}:R=D,S=1006,V={3}:R=E,S=1011,V={4}:R=G,S=2|1011,V={5}:R=H,S=2|1012,V={6}:R=I,S=1004,V={7}:R=I,S=1005,V={8}:\";$B$1;L$3;L$4;$G$7;$G$8;$B$3;$B26;$B$5;$B$2)": 67,_x000D_
    "=RIK_AC(\"INF06__;INF02@E=1,S=1021,G=0,T=0,P=0,C=*-1:@R=A,S=1027,V={0}:R=B,S=1019,V={1}:R=C,S=1020,V={2}:R=D,S=1006,V={3}:R=E,S=1011,V={4}:R=G,S=2|1011,V={5}:R=H,S=2|1012,V={6}:R=I,S=1004,V={7}:R=I,S=1005,V={8}:\";$B$1;O$3;O$4;$G$7;$G$8;$B$3;$B26;$B$5;$B$2)": 68,_x000D_
    "=RIK_AC(\"INF06__;INF02@E=1,S=1021,G=0,T=0,P=0,C=*-1:@R=A,S=1027,V={0}:R=B,S=1019,V={1}:R=C,S=1020,V={2}:R=D,S=1006,V={3}:R=E,S=1011,V={4}:R=G,S=2|1011,V={5}:R=H,S=2|1012,V={6}:R=I,S=1004,V={7}:R=I,S=1005,V={8}:\";$B$1;L$3;L$4;$G$7;$G$8;$B$3;$B27;$B$5;$B$2)": 69,_x000D_
    "=RIK_AC(\"INF06__;INF02@E=1,S=1021,G=0,T=0,P=0,C=*-1:@R=A,S=1027,V={0}:R=B,S=1019,V={1}:R=C,S=1020,V={2}:R=D,S=1006,V={3}:R=E,S=1011,V={4}:R=G,S=2|1011,V={5}:R=H,S=2|1012,V={6}:R=I,S=1004,V={7}:R=I,S=1005,V={8}:\";$B$1;O$3;O$4;$G$7;$G$8;$B$3;$B27;$B$5;$B$2)": 70,_x000D_
    "=RIK_AC(\"INF06__;INF02@E=1,S=1021,G=0,T=0,P=0,C=*-1:@R=A,S=1027,V={0}:R=B,S=1019,V={1}:R=C,S=1020,V={2}:R=D,S=1006,V={3}:R=E,S=1011,V={4}:R=G,S=2|1011,V={5}:R=H,S=2|1012,V={6}:R=I,S=1004,V={7}:R=I,S=1005,V={8}:\";$B$1;L$3;L$4;$G$7;$G$8;$B$3;$B28;$B$5;$B$2)": 71,_x000D_
    "=RIK_AC(\"INF06__;INF02@E=1,S=1021,G=0,T=0,P=0,C=*-1:@R=A,S=1027,V={0}:R=B,S=1019,V={1}:R=C,S=1020,V={2}:R=D,S=1006,V={3}:R=E,S=1011,V={4}:R=G,S=2|1011,V={5}:R=H,S=2|1012,V={6}:R=I,S=1004,V={7}:R=I,S=1005,V={8}:\";$B$1;O$3;O$4;$G$7;$G$8;$B$3;$B28;$B$5;$B$2)": 72,_x000D_
    "=RIK_AC(\"INF06__;INF02@E=1,S=1021,G=0,T=0,P=0,C=*-1:@R=A,S=1027,V={0}:R=B,S=1019,V={1}:R=C,S=1020,V={2}:R=D,S=1006,V={3}:R=E,S=1011,V={4}:R=G,S=2|1011,V={5}:R=H,S=2|1012,V={6}:R=I,S=1004,V={7}:R=I,S=1005,V={8}:\";$B$1;L$3;L$4;$G$7;$G$8;$B$3;$B29;$B$5;$B$2)": 73,_x000D_
    "=RIK_AC(\"INF06__;INF02@E=1,S=1021,G=0,T=0,P=0,C=*-1:@R=A,S=1027,V={0}:R=B,S=1019,V={1}:R=C,S=1020,V={2}:R=D,S=1006,V={3}:R=E,S=1011,V={4}:R=G,S=2|1011,V={5}:R=H,S=2|1012,V={6}:R=I,S=1004,V={7}:R=I,S=1005,V={8}:\";$B$1;O$3;O$4;$G$7;$G$8;$B$3;$B29;$B$5;$B$2)": 74,_x000D_
    "=RIK_AC(\"INF06__;INF02@E=1,S=1021,G=0,T=0,P=0,C=*-1:@R=A,S=1027,V={0}:R=B,S=1019,V={1}:R=C,S=1020,V={2}:R=D,S=1006,V={3}:R=E,S=1011,V={4}:R=G,S=2|1011,V={5}:R=H,S=2|1012,V={6}:R=I,S=1004,V={7}:R=I,S=1005,V={8}:\";$B$1;L$3;L$4;$G$7;$G$8;$B$3;$B30;$B$5;$B$2)": 75,_x000D_
    "=RIK_AC(\"INF06__;INF02@E=1,S=1021,G=0,T=0,P=0,C=*-1:@R=A,S=1027,V={0}:R=B,S=1019,V={1}:R=C,S=1020,V={2}:R=D,S=1006,V={3}:R=E,S=1011,V={4}:R=G,S=2|1011,V={5}:R=H,S=2|1012,V={6}:R=I,S=1004,V={7}:R=I,S=1005,V={8}:\";$B$1;O$3;O$4;$G$7;$G$8;$B$3;$B30;$B$5;$B$2)": 76,_x000D_
    "=RIK_AC(\"INF06__;INF02@E=1,S=1021,G=0,T=0,P=0,C=*-1:@R=A,S=1027,V={0}:R=B,S=1019,V={1}:R=C,S=1020,V={2}:R=D,S=1006,V={3}:R=E,S=1011,V={4}:R=G,S=2|1011,V={5}:R=H,S=2|1012,V={6}:R=I,S=1004,V={7}:R=I,S=1005,V={8}:\";$B$1;L$3;L$4;$G$7;$G$8;$B$3;$B31;$B$5;$B$2)": 77,_x000D_
    "=RIK_AC(\"INF06__;INF02@E=1,S=1021,G=0,T=0,P=0,C=*-1:@R=A,S=1027,V={0}:R=B,S=1019,V={1}:R=C,S=1020,V={2}:R=D,S=1006,V={3}:R=E,S=1011,V={4}:R=G,S=2|1011,V={5}:R=H,S=2|1012,V={6}:R=I,S=1004,V={7}:R=I,S=1005,V={8}:\";$B$1;O$3;O$4;$G$7;$G$8;$B$3;$B31;$B$5;$B$2)": 78,_x000D_
    "=RIK_AC(\"INF06__;INF02@E=1,S=1021,G=0,T=0,P=0,C=*-1:@R=A,S=1027,V={0}:R=B,S=1019,V={1}:R=C,S=1020,V={2}:R=D,S=1006,V={3}:R=E,S=1011,V={4}:R=G,S=2|1011,V={5}:R=H,S=2|1012,V={6}:R=I,S=1004,V={7}:R=I,S=1005,V={8}:\";$B$1;L$3;L$4;$G$7;$G$8;$B$3;$B32;$B$5;$B$2)": 79,_x000D_
    "=RIK_AC(\"INF06__;INF02@E=1,S=1021,G=0,T=0,P=0,C=*-1:@R=A,S=1027,V={0}:R=B,S=1019,V={1}:R=C,S=1020,V={2}:R=D,S=1006,V={3}:R=E,S=1011,V={4}:R=G,S=2|1011,V={5}:R=H,S=2|1012,V={6}:R=I,S=1004,V={7}:R=I,S=1005,V={8}:\";$B$1;O$3;O$4;$G$7;$G$8;$B$3;$B32;$B$5;$B$2)": 80,_x000D_
    "=RIK_AC(\"INF06__;INF02@E=1,S=1021,G=0,T=0,P=0,C=*-1:@R=A,S=1027,V={0}:R=B,S=1019,V={1}:R=C,S=1020,V={2}:R=D,S=1006,V={3}:R=E,S=1011,V={4}:R=G,S=2|1011,V={5}:R=H,S=2|1012,V={6}:R=I,S=1004,V={7}:R=I,S=1005,V={8}:\";$B$1;L$3;L$4;$G$7;$G$8;$B$3;$B33;$B$5;$B$2)": 81,_x000D_
    "=RIK_AC(\"INF06__;INF02@E=1,S=1021,G=0,T=0,P=0,C=*-1:@R=A,S=1027,V={0}:R=B,S=1019,V={1}:R=C,S=1020,V={2}:R=D,S=1006,V={3}:R=E,S=1011,V={4}:R=G,S=2|1011,V={5}:R=H,S=2|1012,V={6}:R=I,S=1004,V={7}:R=I,S=1005,V={8}:\";$B$1;O$3;O$4;$G$7;$G$8;$B$3;$B33;$B$5;$B$2)": 82,_x000D_
    "=RIK_AC(\"INF06__;INF02@E=1,S=1021,G=0,T=0,P=0,C=*-1:@R=A,S=1027,V={0}:R=B,S=1019,V={1}:R=C,S=1020,V={2}:R=D,S=1006,V={3}:R=E,S=1011,V={4}:R=G,S=2|1011,V={5}:R=H,S=2|1012,V={6}:R=I,S=1004,V={7}:R=I,S=1005,V={8}:\";$B$1;L$3;L$4;$G$7;$G$8;$B$3;$B34;$B$5;$B$2)": 83,_x000D_
    "=RIK_AC(\"INF06__;INF02@E=1,S=1021,G=0,T=0,P=0,C=*-1:@R=A,S=1027,V={0}:R=B,S=1019,V={1}:R=C,S=1020,V={2}:R=D,S=1006,V={3}:R=E,S=1011,V={4}:R=G,S=2|1011,V={5}:R=H,S=2|1012,V={6}:R=I,S=1004,V={7}:R=I,S=1005,V={8}:\";$B$1;O$3;O$4;$G$7;$G$8;$B$3;$B34;$B$5;$B$2)": 84,_x000D_
    "=RIK_AC(\"INF06__;INF02@E=1,S=1021,G=0,T=0,P=0,C=*-1:@R=A,S=1027,V={0}:R=B,S=1019,V={1}:R=C,S=1020,V={2}:R=D,S=1006,V={3}:R=E,S=1011,V={4}:R=G,S=2|1011,V={5}:R=H,S=2|1012,V={6}:R=I,S=1004,V={7}:R=I,S=1005,V={8}:\";$B$1;L$3;L$4;$G$7;$G$8;$B$3;$B35;$B$5;$B$2)": 85,_x000D_
    "=RIK_AC(\"INF06__;INF02@E=1,S=1021,G=0,T=0,P=0,C=*-1:@R=A,S=1027,V={0}:R=B,S=1019,V={1}:R=C,S=1020,V={2}:R=D,S=1006,V={3}:R=E,S=1011,V={4}:R=G,S=2|1011,V={5}:R=H,S=2|1012,V={6}:R=I,S=1004,V={7}:R=I,S=1005,V={8}:\";$B$1;O$3;O$4;$G$7;$G$8;$B$3;$B35;$B$5;$B$2)": 86,_x000D_
    "=RIK_AC(\"INF06__;INF02@E=1,S=1021,G=0,T=0,P=0,C=*-1:@R=A,S=1027,V={0}:R=B,S=1019,V={1}:R=C,S=1020,V={2}:R=D,S=1006,V={3}:R=E,S=1011,V={4}:R=G,S=2|1011,V={5}:R=H,S=2|1012,V={6}:R=I,S=1004,V={7}:R=I,S=1005,V={8}:\";$B$1;L$3;L$4;$G$7;$G$8;$B$3;$B36;$B$5;$B$2)": 87,_x000D_
    "=RIK_AC(\"INF06__;INF02@E=1,S=1021,G=0,T=0,P=0,C=*-1:@R=A,S=1027,V={0}:R=B,S=1019,V={1}:R=C,S=1020,V={2}:R=D,S=1006,V={3}:R=E,S=1011,V={4}:R=G,S=2|1011,V={5}:R=H,S=2|1012,V={6}:R=I,S=1004,V={7}:R=I,S=1005,V={8}:\";$B$1;O$3;O$4;$G$7;$G$8;$B$3;$B36;$B$5;$B$2)": 88,_x000D_
    "=RIK_AC(\"INF06__;INF02@E=1,S=1021,G=0,T=0,P=0,C=*-1:@R=A,S=1027,V={0}:R=B,S=1019,V={1}:R=C,S=1020,V={2}:R=D,S=1006,V={3}:R=E,S=1011,V={4}:R=G,S=2|1011,V={5}:R=H,S=2|1012,V={6}:R=I,S=1004,V={7}:R=I,S=1005,V={8}:\";$B$1;L$3;L$4;$G$7;$G$8;$B$3;$B37;$B$5;$B$2)": 89,_x000D_
    "=RIK_AC(\"INF06__;INF02@E=1,S=1021,G=0,T=0,P=0,C=*-1:@R=A,S=1027,V={0}:R=B,S=1019,V={1}:R=C,S=1020,V={2}:R=D,S=1006,V={3}:R=E,S=1011,V={4}:R=G,S=2|1011,V={5}:R=H,S=2|1012,V={6}:R=I,S=1004,V={7}:R=I,S=1005,V={8}:\";$B$1;O$3;O$4;$G$7;$G$8;$B$3;$B37;$B$5;$B$2)": 90,_x000D_
    "=RIK_AC(\"INF06__;INF02@E=1,S=1021,G=0,T=0,P=0,C=*-1:@R=A,S=1027,V={0}:R=B,S=1019,V={1}:R=C,S=1020,V={2}:R=D,S=1006,V={3}:R=E,S=1011,V={4}:R=F,S=2|1011,V={5}:R=G,S=2|1012,V={6}:R=H,S=1004,V={7}:R=I,S=2000,V={8}:\";$B$1;L$3;L$4;$G$7;$G$8;$B$3;$B15;$B$5;$B$2)": 91,_x000D_
    "=RIK_AC(\"INF06__;INF02@E=1,S=1021,G=0,T=0,P=0,C=*-1:@R=A,S=1027,V={0}:R=B,S=1019,V={1}:R=C,S=1020,V={2}:R=D,S=1006,V={3}:R=E,S=1011,V={4}:R=F,S=2|1011,V={5}:R=G,S=2|1012,V={6}:R=H,S=1004,V={7}:R=I,S=2000,V={8}:\";$B$1;O$3;O$4;$G$7;$G$8;$B$3;$B15;$B$5;$B$2)": 92,_x000D_
    "=RIK_AC(\"INF06__;INF02@E=1,S=1021,G=0,T=0,P=0,C=*-1:@R=A,S=1027,V={0}:R=B,S=1019,V={1}:R=C,S=1020,V={2}:R=D,S=1006,V={3}:R=E,S=1011,V={4}:R=F,S=2|1011,V={5}:R=G,S=2|1012,V={6}:R=H,S=1004,V={7}:R=I,S=2000,V={8}:\";$B$1;L$3;L$4;$G$7;$G$8;$B$3;$B16;$B$5;$B$2)": 93,_x000D_
    "=RIK_AC(\"INF06__;INF02@E=1,S=1021,G=0,T=0,P=0,C=*-1:@R=A,S=1027,V={0}:R=B,S=1019,V={1}:R=C,S=1020,V={2}:R=D,S=1006,V={3}:R=E,S=1011,V={4}:R=F,S=2|1011,V={5}:R=G,S=2|1012,V={6}:R=H,S=1004,V={7}:R=I,S=2000,V={8}:\";$B$1;O$3;O$4;$G$7;$G$8;$B$3;$B16;$B$5;$B$2)": 94,_x000D_
    "=RIK_AC(\"INF06__;INF02@E=1,S=1021,G=0,T=0,P=0,C=*-1:@R=A,S=1027,V={0}:R=B,S=1019,V={1}:R=C,S=1020,V={2}:R=D,S=1006,V={3}:R=E,S=1011,V={4}:R=F,S=2|1011,V={5}:R=G,S=2|1012,V={6}:R=H,S=1004,V={7}:R=I,S=2000,V={8}:\";$B$1;L$3;L$4;$G$7;$G$8;$B$3;$B17;$B$5;$B$2)": 95,_x000D_
    "=RIK_AC(\"INF06__;INF02@E=1,S=1021,G=0,T=0,P=0,C=*-1:@R=A,S=1027,V={0}:R=B,S=1019,V={1}:R=C,S=1020,V={2}:R=D,S=1006,V={3}:R=E,S=1011,V={4}:R=F,S=2|1011,V={5}:R=G,S=2|1012,V={6}:R=H,S=1004,V={7}:R=I,S=2000,V={8}:\";$B$1;O$3;O$4;$G$7;$G$8;$B$3;$B17;$B$5;$B$2)": 96,_x000D_
    "=RIK_AC(\"INF06__;INF02@E=1,S=1021,G=0,T=0,P=0,C=*-1:@R=A,S=1027,V={0}:R=B,S=1019,V={1}:R=C,S=1020,V={2}:R=D,S=1006,V={3}:R=E,S=1011,V={4}:R=F,S=2|1011,V={5}:R=G,S=2|1012,V={6}:R=H,S=1004,V={7}:R=I,S=2000,V={8}:\";$B$1;L$3;L$4;$G$7;$G$8;$B$3;$B19;$B$5;$B$2)": 97,_x000D_
    "=RIK_AC(\"INF06__;INF02@E=1,S=1021,G=0,T=0,P=0,C=*-1:@R=A,S=1027,V={0}:R=B,S=1019,V={1}:R=C,S=1020,V={2}:R=D,S=1006,V={3}:R=E,S=1011,V={4}:R=F,S=2|1011,V={5}:R=G,S=2|1012,V={6}:R=H,S=1004,V={7}:R=I,S=2000,V={8}:\";$B$1;O$3;O$4;$G$7;$G$8;$B$3;$B19;$B$5;$B$2)": 98,_x000D_
    "=RIK_AC(\"INF06__;INF02@E=1,S=1021,G=0,T=0,P=0,C=*-1:@R=A,S=1027,V={0}:R=B,S=1019,V={1}:R=C,S=1020,V={2}:R=D,S=1006,V={3}:R=E,S=1011,V={4}:R=F,S=2|1011,V={5}:R=G,S=2|1012,V={6}:R=H,S=1004,V={7}:R=I,S=2000,V={8}:\";$B$1;L$3;L$4;$G$7;$G$8;$B$3;$B20;$B$5;$B$2)": 99,_x000D_
    "=RIK_AC(\"INF06__;INF02@E=1,S=1021,G=0,T=0,P=0,C=*-1:@R=A,S=1027,V={0}:R=B,S=1019,V={1}:R=C,S=1020,V={2}:R=D,S=1006,V={3}:R=E,S=1011,V={4}:R=F,S=2|1011,V={5}:R=G,S=2|1012,V={6}:R=H,S=1004,V={7}:R=I,S=2000,V={8}:\";$B$1;O$3;O$4;$G$7;$G$8;$B$3;$B20;$B$5;$B$2)": 100,_x000D_
    "=RIK_AC(\"INF06__;INF02@E=1,S=1021,G=0,T=0,P=0,C=*-1:@R=A,S=1027,V={0}:R=B,S=1019,V={1}:R=C,S=1020,V={2}:R=D,S=1006,V={3}:R=E,S=1011,V={4}:R=F,S=2|1011,V={5}:R=G,S=2|1012,V={6}:R=H,S=1004,V={7}:R=I,S=2000,V={8}:\";$B$1;L$3;L$4;$G$7;$G$8;$B$3;$B21;$B$5;$B$2)": 101,_x000D_
    "=RIK_AC(\"INF06__;INF02@E=1,S=1021,G=0,T=0,P=0,C=*-1:@R=A,S=1027,V={0}:R=B,S=1019,V={1}:R=C,S=1020,V={2}:R=D,S=1006,V={3}:R=E,S=1011,V={4}:R=F,S=2|1011,V={5}:R=G,S=2|1012,V={6}:R=H,S=1004,V={7}:R=I,S=2000,V={8}:\";$B$1;O$3;O$4;$G$7;$G$8;$B$3;$B21;$B$5;$B$2)": 102,_x000D_
    "=RIK_AC(\"INF06__;INF02@E=1,S=1021,G=0,T=0,P=0,C=*-1:@R=A,S=1027,V={0}:R=B,S=1019,V={1}:R=C,S=1020,V={2}:R=D,S=1006,V={3}:R=E,S=1011,V={4}:R=F,S=2|1011,V={5}:R=G,S=2|1012,V={6}:R=H,S=1004,V={7}:R=I,S=2000,V={8}:\";$B$1;L$3;L$4;$G$7;$G$8;$B$3;$B22;$B$5;$B$2)": 103,_x000D_
    "=RIK_AC(\"INF06__;INF02@E=1,S=1021,G=0,T=0,P=0,C=*-1:@R=A,S=1027,V={0}:R=B,S=1019,V={1}:R=C,S=1020,V={2}:R=D,S=1006,V={3}:R=E,S=1011,V={4}:R=F,S=2|1011,V={5}:R=G,S=2|1012,V={6}:R=H,S=1004,V={7}:R=I,S=2000,V={8}:\";$B$1;O$3;O$4;$G$7;$G$8;$B$3;$B22;$B$5;$B$2)": 104,_x000D_
    "=RIK_AC(\"INF06__;INF02@E=1,S=1021,G=0,T=0,P=0,C=*-1:@R=A,S=1027,V={0}:R=B,S=1019,V={1}:R=C,S=1020,V={2}:R=D,S=1006,V={3}:R=E,S=1011,V={4}:R=F,S=2|1011,V={5}:R=G,S=2|1012,V={6}:R=H,S=1004,V={7}:R=I,S=2000,V={8}:\";$B$1;L$3;L$4;$G$7;$G$8;$B$3;$B23;$B$5;$B$2)": 105,_x000D_
    "=RIK_AC(\"INF06__;INF02@E=1,S=1021,G=0,T=0,P=0,C=*-1:@R=A,S=1027,V={0}:R=B,S=1019,V={1}:R=C,S=1020,V={2}:R=D,S=1006,V={3}:R=E,S=1011,V={4}:R=F,S=2|1011,V={5}:R=G,S=2|1012,V={6}:R=H,S=1004,V={7}:R=I,S=2000,V={8}:\";$B$1;O$3;O$4;$G$7;$G$8;$B$3;$B23;$B$5;$B$2)": 106,_x000D_
    "=RIK_AC(\"INF06__;INF02@E=1,S=1021,G=0,T=0,P=0,C=*-1:@R=A,S=1027,V={0}:R=B,S=1019,V={1}:R=C,S=1020,V={2}:R=D,S=1006,V={3}:R=E,S=1011,V={4}:R=F,S=2|1011,V={5}:R=G,S=2|1012,V={6}:R=H,S=1004,V={7}:R=I,S=2000,V={8}:\";$B$1;L$3;L$4;$G$7;$G$8;$B$3;$B25;$B$5;$B$2)": 107,_x000D_
    "=RIK_AC(\"INF06__;INF02@E=1,S=1021,G=0,T=0,P=0,C=*-1:@R=A,S=1027,V={0}:R=B,S=1019,V={1}:R=C,S=1020,V={2}:R=D,S=1006,V={3}:R=E,S=1011,V={4}:R=F,S=2|1011,V={5}:R=G,S=2|1012,V={6}:R=H,S=1004,V={7}:R=I,S=2000,V={8}:\";$B$1;O$3;O$4;$G$7;$G$8;$B$3;$B25;$B$5;$B$2)": 108,_x000D_
    "=RIK_AC(\"INF06__;INF02@E=1,S=1021,G=0,T=0,P=0,C=*-1:@R=A,S=1027,V={0}:R=B,S=1019,V={1}:R=C,S=1020,V={2}:R=D,S=1006,V={3}:R=E,S=1011,V={4}:R=F,S=2|1011,V={5}:R=G,S=2|1012,V={6}:R=H,S=1004,V={7}:R=I,S=2000,V={8}:\";$B$1;L$3;L$4;$G$7;$G$8;$B$3;$B26;$B$5;$B$2)": 109,_x000D_
    "=RIK_AC(\"INF06__;INF02@E=1,S=1021,G=0,T=0,P=0,C=*-1:@R=A,S=1027,V={0}:R=B,S=1019,V={1}:R=C,S=1020,V={2}:R=D,S=1006,V={3}:R=E,S=1011,V={4}:R=F,S=2|1011,V={5}:R=G,S=2|1012,V={6}:R=H,S=1004,V={7}:R=I,S=2000,V={8}:\";$B$1;O$3;O$4;$G$7;$G$8;$B$3;$B26;$B$5;$B$2)": 110,_x000D_
    "=RIK_AC(\"INF06__;INF02@E=1,S=1021,G=0,T=0,P=0,C=*-1:@R=A,S=1027,V={0}:R=B,S=1019,V={1}:R=C,S=1020,V={2}:R=D,S=1006,V={3}:R=E,S=1011,V={4}:R=F,S=2|1011,V={5}:R=G,S=2|1012,V={6}:R=H,S=1004,V={7}:R=I,S=2000,V={8}:\";$B$1;L$3;L$4;$G$7;$G$8;$B$3;$B27;$B$5;$B$2)": 111,_x000D_
    "=RIK_AC(\"INF06__;INF02@E=1,S=1021,G=0,T=0,P=0,C=*-1:@R=A,S=1027,V={0}:R=B,S=1019,V={1}:R=C,S=1020,V={2}:R=D,S=1006,V={3}:R=E,S=1011,V={4}:R=F,S=2|1011,V={5}:R=G,S=2|1012,V={6}:R=H,S=1004,V={7}:R=I,S=2000,V={8}:\";$B$1;O$3;O$4;$G$7;$G$8;$B$3;$B27;$B$5;$B$2)": 112,_x000D_
    "=RIK_AC(\"INF06__;INF02@E=1,S=1021,G=0,T=0,P=0,C=*-1:@R=A,S=1027,V={0}:R=B,S=1019,V={1}:R=C,S=1020,V={2}:R=D,S=1006,V={3}:R=E,S=1011,V={4}:R=F,S=2|1011,V={5}:R=G,S=2|1012,V={6}:R=H,S=1004,V={7}:R=I,S=2000,V={8}:\";$B$1;L$3;L$4;$G$7;$G$8;$B$3;$B28;$B$5;$B$2)": 113,_x000D_
    "=RIK_AC(\"INF06__;INF02@E=1,S=1021,G=0,T=0,P=0,C=*-1:@R=A,S=1027,V={0}:R=B,S=1019,V={1}:R=C,S=1020,V={2}:R=D,S=1006,V={3}:R=E,S=1011,V={4}:R=F,S=2|1011,V={5}:R=G,S=2|1012,V={6}:R=H,S=1004,V={7}:R=I,S=2000,V={8}:\";$B$1;O$3;O$4;$G$7;$G$8;$B$3;$B28;$B$5;$B$2)": 114,_x000D_
    "=RIK_AC(\"INF06__;INF02@E=1,S=1021,G=0,T=0,P=0,C=*-1:@R=A,S=1027,V={0}:R=B,S=1019,V={1}:R=C,S=1020,V={2}:R=D,S=1006,V={3}:R=E,S=1011,V={4}:R=F,S=2|1011,V={5}:R=G,S=2|1012,V={6}:R=H,S=1004,V={7}:R=I,S=2000,V={8}:\";$B$1;L$3;L$4;$G$7;$G$8;$B$3;$B29;$B$5;$B$2)": 115,_x000D_
    "=RIK_AC(\"INF06__;INF02@E=1,S=1021,G=0,T=0,P=0,C=*-1:@R=A,S=1027,V={0}:R=B,S=1019,V={1}:R=C,S=1020,V={2}:R=D,S=1006,V={3}:R=E,S=1011,V={4}:R=F,S=2|1011,V={5}:R=G,S=2|1012,V={6}:R=H,S=1004,V={7}:R=I,S=2000,V={8}:\";$B$1;O$3;O$4;$G$7;$G$8;$B$3;$B29;$B$5;$B$2)": 116,_x000D_
    "=RIK_AC(\"INF06__;INF02@E=1,S=1021,G=0,T=0,P=0,C=*-1:@R=A,S=1027,V={0}:R=B,S=1019,V={1}:R=C,S=1020,V={2}:R=D,S=1006,V={3}:R=E,S=1011,V={4}:R=F,S=2|1011,V={5}:R=G,S=2|1012,V={6}:R=H,S=1004,V={7}:R=I,S=2000,V={8}:\";$B$1;L$3;L$4;$G$7;$G$8;$B$3;$B30;$B$5;$B$2)": 117,_x000D_
    "=RIK_AC(\"INF06__;INF02@E=1,S=1021,G=0,T=0,P=0,C=*-1:@R=A,S=1027,V={0}:R=B,S=1019,V={1}:R=C,S=1020,V={2}:R=D,S=1006,V={3}:R=E,S=1011,V={4}:R=F,S=2|1011,V={5}:R=G,S=2|1012,V={6}:R=H,S=1004,V={7}:R=I,S=2000,V={8}:\";$B$1;O$3;O$4;$G$7;$G$8;$B$3;$B30;$B$5;$B$2)": 118,_x000D_
    "=RIK_AC(\"INF06__;INF02@E=1,S=1021,G=0,T=0,P=0,C=*-1:@R=A,S=1027,V={0}:R=B,S=1019,V={1}:R=C,S=1020,V={2}:R=D,S=1006,V={3}:R=E,S=1011,V={4}:R=F,S=2|1011,V={5}:R=G,S=2|1012,V={6}:R=H,S=1004,V={7}:R=I,S=2000,V={8}:\";$B$1;L$3;L$4;$G$7;$G$8;$B$3;$B31;$B$5;$B$2)": 119,_x000D_
    "=RIK_AC(\"INF06__;INF02@E=1,S=1021,G=0,T=0,P=0,C=*-1:@R=A,S=1027,V={0}:R=B,S=1019,V={1}:R=C,S=1020,V={2}:R=D,S=1006,V={3}:R=E,S=1011,V={4}:R=F,S=2|1011,V={5}:R=G,S=2|1012,V={6}:R=H,S=1004,V={7}:R=I,S=2000,V={8}:\";$B$1;O$3;O$4;$G$7;$G$8;$B$3;$B31;$B$5;$B$2)": 120,_x000D_
    "=RIK_AC(\"INF06__;INF02@E=1,S=1021,G=0,T=0,P=0,C=*-1:@R=A,S=1027,V={0}:R=B,S=1019,V={1}:R=C,S=1020,V={2}:R=D,S=1006,V={3}:R=E,S=1011,V={4}:R=F,S=2|1011,V={5}:R=G,S=2|1012,V={6}:R=H,S=1004,V={7}:R=I,S=2000,V={8}:\";$B$1;L$3;L$4;$G$7;$G$8;$B$3;$B32;$B$5;$B$2)": 121,_x000D_
    "=RIK_AC(\"INF06__;INF02@E=1,S=1021,G=0,T=0,P=0,C=*-1:@R=A,S=1027,V={0}:R=B,S=1019,V={1}:R=C,S=1020,V={2}:R=D,S=1006,V={3}:R=E,S=1011,V={4}:R=F,S=2|1011,V={5}:R=G,S=2|1012,V={6}:R=H,S=1004,V={7}:R=I,S=2000,V={8}:\";$</t>
  </si>
  <si>
    <t>{_x000D_
  "Name": "CacheManager_Etats Fiscaux -Résultat2 Partie",_x000D_
  "Column": 7,_x000D_
  "Length": 2,_x000D_
  "IsEncrypted": false_x000D_
}</t>
  </si>
  <si>
    <t>Dossier - Code</t>
  </si>
  <si>
    <t>Société - Libellé</t>
  </si>
  <si>
    <t>Etablissement - Libellé</t>
  </si>
  <si>
    <t>Approche Comptable - Code</t>
  </si>
  <si>
    <t>ST_CPT_900_INF</t>
  </si>
  <si>
    <t>{_x000D_
  "Formulas": {_x000D_
    "=RIK_AC(\"INF06__;INF02@E=1,S=1021,G=0,T=0,P=0:@R=A,S=1027,V={0}:R=D,S=1002,V={1}:R=E,S=1004,V={2}:R=F,S=1011,V={3}:R=E,S=1006,V={4}:\";C$11;C$15;C$14;C$13;C$12)": 1,_x000D_
    "=RIK_AC(\"INF06__;INF02@E=1,S=1021,G=0,T=0,P=0:@R=A,S=1027,V={0}:R=D,S=1002,V={1}:R=E,S=1004,V={2}:R=F,S=1011,V={3}:R=E,S=1006,V={4}:\";D$11;D$15;D$14;D$13;D$12)": 2_x000D_
  },_x000D_
  "ItemPool": {_x000D_
    "Items": {_x000D_
      "1": {_x000D_
        "$type": "Inside.Core.Formula.Definition.DefinitionAC, Inside.Core.Formula",_x000D_
        "ID": 1,_x000D_
        "Results": [_x000D_
          [_x000D_
            null_x000D_
          ]_x000D_
        ],_x000D_
        "Statistics": {_x000D_
          "CreationDate": "2022-01-05T16:30:16.4115187+01:00",_x000D_
          "LastRefreshDate": "0001-01-01T00:00:00",_x000D_
          "TotalRefreshCount": 0,_x000D_
          "CustomInfo": {}_x000D_
        }_x000D_
      },_x000D_
      "2": {_x000D_
        "$type": "Inside.Core.Formula.Definition.DefinitionAC, Inside.Core.Formula",_x000D_
        "ID": 2,_x000D_
        "Results": [_x000D_
          [_x000D_
            null_x000D_
          ]_x000D_
        ],_x000D_
        "Statistics": {_x000D_
          "CreationDate": "2022-01-05T17:25:08.8125005+01:00",_x000D_
          "LastRefreshDate": "0001-01-01T00:00:00",_x000D_
          "TotalRefreshCount": 0,_x000D_
          "CustomInfo": {}_x000D_
        }_x000D_
      }_x000D_
    },_x000D_
    "LastID": 2_x000D_
  }_x000D_
}</t>
  </si>
  <si>
    <t>{_x000D_
  "Formulas": {_x000D_
    "=RIK_AC(\"INF06__;INF02@E=1,S=1021,G=0,T=0,P=0,C=*-1:@R=A,S=1027,V={0}:R=B,S=1019,V={1}:R=C,S=1020,V={2}:R=D,S=1006,V={3}:R=E,S=1011,V={4}:R=F,S=2001,V={5}:R=G,S=2|1011,V={6}:R=H,S=2|1012,V={7}:R=I,S=1004,V={8}:\";$B$1;H$3;H$4;$D$7;$D$8;$B$2;$B$3;$A42;$B$5)": 1,_x000D_
    "=RIK_AC(\"INF06__;INF02@E=1,S=1021,G=0,T=0,P=0,C=*-1:@R=A,S=1027,V={0}:R=B,S=1019,V={1}:R=C,S=1020,V={2}:R=D,S=1006,V={3}:R=E,S=1011,V={4}:R=F,S=2001,V={5}:R=G,S=2|1011,V={6}:R=H,S=2|1012,V={7}:R=I,S=1004,V={8}:\";$B$1;F$3;F$4;$D$7;$D$8;$B$2;$B$3;$A36;$B$5)": 2,_x000D_
    "=RIK_AC(\"INF06__;INF02@E=1,S=1021,G=0,T=0,P=0,C=*-1:@R=A,S=1027,V={0}:R=B,S=1019,V={1}:R=C,S=1020,V={2}:R=D,S=1006,V={3}:R=E,S=1011,V={4}:R=F,S=2001,V={5}:R=G,S=2|1011,V={6}:R=H,S=2|1012,V={7}:R=I,S=1004,V={8}:\";$B$1;H$3;H$4;$D$7;$D$8;$B$2;$B$3;$A30;$B$5)": 3,_x000D_
    "=RIK_AC(\"INF06__;INF02@E=1,S=1021,G=0,T=0,P=0,C=*-1:@R=A,S=1027,V={0}:R=B,S=1019,V={1}:R=C,S=1020,V={2}:R=D,S=1006,V={3}:R=E,S=1011,V={4}:R=F,S=2001,V={5}:R=G,S=2|1011,V={6}:R=H,S=2|1012,V={7}:R=I,S=1004,V={8}:\";$B$1;F$3;F$4;$D$7;$D$8;$B$2;$B$3;$A51;$B$5)": 4,_x000D_
    "=RIK_AC(\"INF06__;INF02@E=1,S=1021,G=0,T=0,P=0,C=*-1:@R=A,S=1027,V={0}:R=B,S=1019,V={1}:R=C,S=1020,V={2}:R=D,S=1006,V={3}:R=E,S=1011,V={4}:R=F,S=2001,V={5}:R=G,S=2|1011,V={6}:R=H,S=2|1012,V={7}:R=I,S=1004,V={8}:\";$B$1;F$3;F$4;$D$7;$D$8;$B$2;$B$3;$A55;$B$5)": 5,_x000D_
    "=RIK_AC(\"INF06__;INF02@E=1,S=1021,G=0,T=0,P=0,C=*-1:@R=A,S=1027,V={0}:R=B,S=1019,V={1}:R=C,S=1020,V={2}:R=D,S=1006,V={3}:R=E,S=1011,V={4}:R=F,S=2001,V={5}:R=G,S=2|1011,V={6}:R=H,S=2|1012,V={7}:R=I,S=1004,V={8}:\";$B$1;F$3;F$4;$D$7;$D$8;$B$2;$B$3;$A31;$B$5)": 6,_x000D_
    "=RIK_AC(\"INF06__;INF02@E=1,S=1021,G=0,T=0,P=0,C=*-1:@R=A,S=1027,V={0}:R=B,S=1019,V={1}:R=C,S=1020,V={2}:R=D,S=1006,V={3}:R=E,S=1011,V={4}:R=F,S=2001,V={5}:R=G,S=2|1011,V={6}:R=H,S=2|1012,V={7}:R=I,S=1004,V={8}:\";$B$1;H$3;H$4;$D$7;$D$8;$B$2;$B$3;$A18;$B$5)": 7,_x000D_
    "=RIK_AC(\"INF06__;INF02@E=1,S=1021,G=0,T=0,P=0,C=*-1:@R=A,S=1027,V={0}:R=B,S=1019,V={1}:R=C,S=1020,V={2}:R=D,S=1006,V={3}:R=E,S=1011,V={4}:R=F,S=2001,V={5}:R=G,S=2|1011,V={6}:R=H,S=2|1012,V={7}:R=I,S=1004,V={8}:\";$B$1;H$3;H$4;$D$7;$D$8;$B$2;$B$3;$A37;$B$5)": 8,_x000D_
    "=RIK_AC(\"INF06__;INF02@E=1,S=1021,G=0,T=0,P=0,C=*-1:@R=A,S=1027,V={0}:R=B,S=1019,V={1}:R=C,S=1020,V={2}:R=D,S=1006,V={3}:R=E,S=1011,V={4}:R=F,S=2001,V={5}:R=G,S=2|1011,V={6}:R=H,S=2|1012,V={7}:R=I,S=1004,V={8}:\";$B$1;H$3;H$4;$D$7;$D$8;$B$2;$B$3;$A51;$B$5)": 9,_x000D_
    "=RIK_AC(\"INF06__;INF02@E=1,S=1021,G=0,T=0,P=0,C=*-1:@R=A,S=1027,V={0}:R=B,S=1019,V={1}:R=C,S=1020,V={2}:R=D,S=1006,V={3}:R=E,S=1011,V={4}:R=F,S=2001,V={5}:R=G,S=2|1011,V={6}:R=H,S=2|1012,V={7}:R=I,S=1004,V={8}:\";$B$1;F$3;F$4;$D$7;$D$8;$B$2;$B$3;$A18;$B$5)": 10,_x000D_
    "=RIK_AC(\"INF06__;INF02@E=1,S=1021,G=0,T=0,P=0,C=*-1:@R=A,S=1027,V={0}:R=B,S=1019,V={1}:R=C,S=1020,V={2}:R=D,S=1006,V={3}:R=E,S=1011,V={4}:R=F,S=2001,V={5}:R=G,S=2|1011,V={6}:R=H,S=2|1012,V={7}:R=I,S=1004,V={8}:\";$B$1;F$3;F$4;$D$7;$D$8;$B$2;$B$3;$A54;$B$5)": 11,_x000D_
    "=RIK_AC(\"INF06__;INF02@E=1,S=1021,G=0,T=0,P=0,C=*-1:@R=A,S=1027,V={0}:R=B,S=1019,V={1}:R=C,S=1020,V={2}:R=D,S=1006,V={3}:R=E,S=1011,V={4}:R=F,S=2001,V={5}:R=G,S=2|1011,V={6}:R=H,S=2|1012,V={7}:R=I,S=1004,V={8}:\";$B$1;H$3;H$4;$D$7;$D$8;$B$2;$B$3;$A40;$B$5)": 12,_x000D_
    "=RIK_AC(\"INF06__;INF02@E=1,S=1021,G=0,T=0,P=0,C=*-1:@R=A,S=1027,V={0}:R=B,S=1019,V={1}:R=C,S=1020,V={2}:R=D,S=1006,V={3}:R=E,S=1011,V={4}:R=F,S=2001,V={5}:R=G,S=2|1011,V={6}:R=H,S=2|1012,V={7}:R=I,S=1004,V={8}:\";$B$1;F$3;F$4;$D$7;$D$8;$B$2;$B$3;$A26;$B$5)": 13,_x000D_
    "=RIK_AC(\"INF06__;INF02@E=1,S=1021,G=0,T=0,P=0,C=*-1:@R=A,S=1027,V={0}:R=B,S=1019,V={1}:R=C,S=1020,V={2}:R=D,S=1006,V={3}:R=E,S=1011,V={4}:R=F,S=2001,V={5}:R=G,S=2|1011,V={6}:R=H,S=2|1012,V={7}:R=I,S=1004,V={8}:\";$B$1;H$3;H$4;$D$7;$D$8;$B$2;$B$3;$A20;$B$5)": 14,_x000D_
    "=RIK_AC(\"INF06__;INF02@E=1,S=1021,G=0,T=0,P=0,C=*-1:@R=A,S=1027,V={0}:R=B,S=1019,V={1}:R=C,S=1020,V={2}:R=D,S=1006,V={3}:R=E,S=1011,V={4}:R=F,S=2001,V={5}:R=G,S=2|1011,V={6}:R=H,S=2|1012,V={7}:R=I,S=1004,V={8}:\";$B$1;F$3;F$4;$D$7;$D$8;$B$2;$B$3;$A29;$B$5)": 15,_x000D_
    "=RIK_AC(\"INF06__;INF02@E=1,S=1021,G=0,T=0,P=0,C=*-1:@R=A,S=1027,V={0}:R=B,S=1019,V={1}:R=C,S=1020,V={2}:R=D,S=1006,V={3}:R=E,S=1011,V={4}:R=F,S=2001,V={5}:R=G,S=2|1011,V={6}:R=H,S=2|1012,V={7}:R=I,S=1004,V={8}:\";$B$1;F$3;F$4;$D$7;$D$8;$B$2;$B$3;$A19;$B$5)": 16,_x000D_
    "=RIK_AC(\"INF06__;INF02@E=1,S=1021,G=0,T=0,P=0,C=*-1:@R=A,S=1027,V={0}:R=B,S=1019,V={1}:R=C,S=1020,V={2}:R=D,S=1006,V={3}:R=E,S=1011,V={4}:R=F,S=2001,V={5}:R=G,S=2|1011,V={6}:R=H,S=2|1012,V={7}:R=I,S=1004,V={8}:\";$B$1;F$3;F$4;$D$7;$D$8;$B$2;$B$3;$A47;$B$5)": 17,_x000D_
    "=RIK_AC(\"INF06__;INF02@E=1,S=1021,G=0,T=0,P=0,C=*-1:@R=A,S=1027,V={0}:R=B,S=1019,V={1}:R=C,S=1020,V={2}:R=D,S=1006,V={3}:R=E,S=1011,V={4}:R=F,S=2001,V={5}:R=G,S=2|1011,V={6}:R=H,S=2|1012,V={7}:R=I,S=1004,V={8}:\";$B$1;H$3;H$4;$D$7;$D$8;$B$2;$B$3;$A41;$B$5)": 18,_x000D_
    "=RIK_AC(\"INF06__;INF02@E=1,S=1021,G=0,T=0,P=0,C=*-1:@R=A,S=1027,V={0}:R=B,S=1019,V={1}:R=C,S=1020,V={2}:R=D,S=1006,V={3}:R=E,S=1011,V={4}:R=F,S=2001,V={5}:R=G,S=2|1011,V={6}:R=H,S=2|1012,V={7}:R=I,S=1004,V={8}:\";$B$1;F$3;F$4;$D$7;$D$8;$B$2;$B$3;$A35;$B$5)": 19,_x000D_
    "=RIK_AC(\"INF06__;INF02@E=1,S=1021,G=0,T=0,P=0,C=*-1:@R=A,S=1027,V={0}:R=B,S=1019,V={1}:R=C,S=1020,V={2}:R=D,S=1006,V={3}:R=E,S=1011,V={4}:R=F,S=2001,V={5}:R=G,S=2|1011,V={6}:R=H,S=2|1012,V={7}:R=I,S=1004,V={8}:\";$B$1;H$3;H$4;$D$7;$D$8;$B$2;$B$3;$A29;$B$5)": 20,_x000D_
    "=RIK_AC(\"INF06__;INF02@E=1,S=1021,G=0,T=0,P=0,C=*-1:@R=A,S=1027,V={0}:R=B,S=1019,V={1}:R=C,S=1020,V={2}:R=D,S=1006,V={3}:R=E,S=1011,V={4}:R=F,S=2001,V={5}:R=G,S=2|1011,V={6}:R=H,S=2|1012,V={7}:R=I,S=1004,V={8}:\";$B$1;F$3;F$4;$D$7;$D$8;$B$2;$B$3;$A50;$B$5)": 21,_x000D_
    "=RIK_AC(\"INF06__;INF02@E=1,S=1021,G=0,T=0,P=0,C=*-1:@R=A,S=1027,V={0}:R=B,S=1019,V={1}:R=C,S=1020,V={2}:R=D,S=1006,V={3}:R=E,S=1011,V={4}:R=F,S=2001,V={5}:R=G,S=2|1011,V={6}:R=H,S=2|1012,V={7}:R=I,S=1004,V={8}:\";$B$1;H$3;H$4;$D$7;$D$8;$B$2;$B$3;$A46;$B$5)": 22,_x000D_
    "=RIK_AC(\"INF06__;INF02@E=1,S=1021,G=0,T=0,P=0,C=*-1:@R=A,S=1027,V={0}:R=B,S=1019,V={1}:R=C,S=1020,V={2}:R=D,S=1006,V={3}:R=E,S=1011,V={4}:R=F,S=2001,V={5}:R=G,S=2|1011,V={6}:R=H,S=2|1012,V={7}:R=I,S=1004,V={8}:\";$B$1;H$3;H$4;$D$7;$D$8;$B$2;$B$3;$A26;$B$5)": 23,_x000D_
    "=RIK_AC(\"INF06__;INF02@E=1,S=1021,G=0,T=0,P=0,C=*-1:@R=A,S=1027,V={0}:R=B,S=1019,V={1}:R=C,S=1020,V={2}:R=D,S=1006,V={3}:R=E,S=1011,V={4}:R=F,S=2001,V={5}:R=G,S=2|1011,V={6}:R=H,S=2|1012,V={7}:R=I,S=1004,V={8}:\";$B$1;F$3;F$4;$D$7;$D$8;$B$2;$B$3;$A15;$B$5)": 24,_x000D_
    "=RIK_AC(\"INF06__;INF02@E=1,S=1021,G=0,T=0,P=0,C=*-1:@R=A,S=1027,V={0}:R=B,S=1019,V={1}:R=C,S=1020,V={2}:R=D,S=1006,V={3}:R=E,S=1011,V={4}:R=F,S=2001,V={5}:R=G,S=2|1011,V={6}:R=H,S=2|1012,V={7}:R=I,S=1004,V={8}:\";$B$1;H$3;H$4;$D$7;$D$8;$B$2;$B$3;$A50;$B$5)": 25,_x000D_
    "=RIK_AC(\"INF06__;INF02@E=1,S=1021,G=0,T=0,P=0,C=*-1:@R=A,S=1027,V={0}:R=B,S=1019,V={1}:R=C,S=1020,V={2}:R=D,S=1006,V={3}:R=E,S=1011,V={4}:R=F,S=2001,V={5}:R=G,S=2|1011,V={6}:R=H,S=2|1012,V={7}:R=I,S=1004,V={8}:\";$B$1;H$3;H$4;$D$7;$D$8;$B$2;$B$3;$A21;$B$5)": 26,_x000D_
    "=RIK_AC(\"INF06__;INF02@E=1,S=1021,G=0,T=0,P=0,C=*-1:@R=A,S=1027,V={0}:R=B,S=1019,V={1}:R=C,S=1020,V={2}:R=D,S=1006,V={3}:R=E,S=1011,V={4}:R=F,S=2001,V={5}:R=G,S=2|1011,V={6}:R=H,S=2|1012,V={7}:R=I,S=1004,V={8}:\";$B$1;F$3;F$4;$D$7;$D$8;$B$2;$B$3;$A43;$B$5)": 27,_x000D_
    "=RIK_AC(\"INF06__;INF02@E=1,S=1021,G=0,T=0,P=0,C=*-1:@R=A,S=1027,V={0}:R=B,S=1019,V={1}:R=C,S=1020,V={2}:R=D,S=1006,V={3}:R=E,S=1011,V={4}:R=F,S=2001,V={5}:R=G,S=2|1011,V={6}:R=H,S=2|1012,V={7}:R=I,S=1004,V={8}:\";$B$1;H$3;H$4;$D$7;$D$8;$B$2;$B$3;$A14;$B$5)": 28,_x000D_
    "=RIK_AC(\"INF06__;INF02@E=1,S=1021,G=0,T=0,P=0,C=*-1:@R=A,S=1027,V={0}:R=B,S=1019,V={1}:R=C,S=1020,V={2}:R=D,S=1006,V={3}:R=E,S=1011,V={4}:R=F,S=2001,V={5}:R=G,S=2|1011,V={6}:R=H,S=2|1012,V={7}:R=I,S=1004,V={8}:\";$B$1;H$3;H$4;$D$7;$D$8;$B$2;$B$3;$A34;$B$5)": 29,_x000D_
    "=RIK_AC(\"INF06__;INF02@E=1,S=1021,G=0,T=0,P=0,C=*-1:@R=A,S=1027,V={0}:R=B,S=1019,V={1}:R=C,S=1020,V={2}:R=D,S=1006,V={3}:R=E,S=1011,V={4}:R=F,S=2001,V={5}:R=G,S=2|1011,V={6}:R=H,S=2|1012,V={7}:R=I,S=1004,V={8}:\";$B$1;F$3;F$4;$D$7;$D$8;$B$2;$B$3;$A40;$B$5)": 30,_x000D_
    "=RIK_AC(\"INF06__;INF02@E=1,S=1021,G=0,T=0,P=0,C=*-1:@R=A,S=1027,V={0}:R=B,S=1019,V={1}:R=C,S=1020,V={2}:R=D,S=1006,V={3}:R=E,S=1011,V={4}:R=F,S=2001,V={5}:R=G,S=2|1011,V={6}:R=H,S=2|1012,V={7}:R=I,S=1004,V={8}:\";$B$1;F$3;F$4;$D$7;$D$8;$B$2;$B$3;$A46;$B$5)": 31,_x000D_
    "=RIK_AC(\"INF06__;INF02@E=1,S=1021,G=0,T=0,P=0,C=*-1:@R=A,S=1027,V={0}:R=B,S=1019,V={1}:R=C,S=1020,V={2}:R=D,S=1006,V={3}:R=E,S=1011,V={4}:R=F,S=2001,V={5}:R=G,S=2|1011,V={6}:R=H,S=2|1012,V={7}:R=I,S=1004,V={8}:\";$B$1;F$3;F$4;$D$7;$D$8;$B$2;$B$3;$A34;$B$5)": 32,_x000D_
    "=RIK_AC(\"INF06__;INF02@E=1,S=1021,G=0,T=0,P=0,C=*-1:@R=A,S=1027,V={0}:R=B,S=1019,V={1}:R=C,S=1020,V={2}:R=D,S=1006,V={3}:R=E,S=1011,V={4}:R=F,S=2001,V={5}:R=G,S=2|1011,V={6}:R=H,S=2|1012,V={7}:R=I,S=1004,V={8}:\";$B$1;H$3;H$4;$D$7;$D$8;$B$2;$B$3;$A55;$B$5)": 33,_x000D_
    "=RIK_AC(\"INF06__;INF02@E=1,S=1021,G=0,T=0,P=0,C=*-1:@R=A,S=1027,V={0}:R=B,S=1019,V={1}:R=C,S=1020,V={2}:R=D,S=1006,V={3}:R=E,S=1011,V={4}:R=F,S=2001,V={5}:R=G,S=2|1011,V={6}:R=H,S=2|1012,V={7}:R=I,S=1004,V={8}:\";$B$1;F$3;F$4;$D$7;$D$8;$B$2;$B$3;$A41;$B$5)": 34,_x000D_
    "=RIK_AC(\"INF06__;INF02@E=1,S=1021,G=0,T=0,P=0,C=*-1:@R=A,S=1027,V={0}:R=B,S=1019,V={1}:R=C,S=1020,V={2}:R=D,S=1006,V={3}:R=E,S=1011,V={4}:R=F,S=2001,V={5}:R=G,S=2|1011,V={6}:R=H,S=2|1012,V={7}:R=I,S=1004,V={8}:\";$B$1;F$3;F$4;$D$7;$D$8;$B$2;$B$3;$A14;$B$5)": 35,_x000D_
    "=RIK_AC(\"INF06__;INF02@E=1,S=1021,G=0,T=0,P=0,C=*-1:@R=A,S=1027,V={0}:R=B,S=1019,V={1}:R=C,S=1020,V={2}:R=D,S=1006,V={3}:R=E,S=1011,V={4}:R=F,S=2001,V={5}:R=G,S=2|1011,V={6}:R=H,S=2|1012,V={7}:R=I,S=1004,V={8}:\";$B$1;H$3;H$4;$D$7;$D$8;$B$2;$B$3;$A47;$B$5)": 36,_x000D_
    "=RIK_AC(\"INF06__;INF02@E=1,S=1021,G=0,T=0,P=0,C=*-1:@R=A,S=1027,V={0}:R=B,S=1019,V={1}:R=C,S=1020,V={2}:R=D,S=1006,V={3}:R=E,S=1011,V={4}:R=F,S=2001,V={5}:R=G,S=2|1011,V={6}:R=H,S=2|1012,V={7}:R=I,S=1004,V={8}:\";$B$1;H$3;H$4;$D$7;$D$8;$B$2;$B$3;$A35;$B$5)": 37,_x000D_
    "=RIK_AC(\"INF06__;INF02@E=1,S=1021,G=0,T=0,P=0,C=*-1:@R=A,S=1027,V={0}:R=B,S=1019,V={1}:R=C,S=1020,V={2}:R=D,S=1006,V={3}:R=E,S=1011,V={4}:R=F,S=2001,V={5}:R=G,S=2|1011,V={6}:R=H,S=2|1012,V={7}:R=I,S=1004,V={8}:\";$B$1;H$3;H$4;$D$7;$D$8;$B$2;$B$3;$A31;$B$5)": 38,_x000D_
    "=RIK_AC(\"INF06__;INF02@E=1,S=1021,G=0,T=0,P=0,C=*-1:@R=A,S=1027,V={0}:R=B,S=1019,V={1}:R=C,S=1020,V={2}:R=D,S=1006,V={3}:R=E,S=1011,V={4}:R=F,S=2001,V={5}:R=G,S=2|1011,V={6}:R=H,S=2|1012,V={7}:R=I,S=1004,V={8}:\";$B$1;F$3;F$4;$D$7;$D$8;$B$2;$B$3;$A42;$B$5)": 39,_x000D_
    "=RIK_AC(\"INF06__;INF02@E=1,S=1021,G=0,T=0,P=0,C=*-1:@R=A,S=1027,V={0}:R=B,S=1019,V={1}:R=C,S=1020,V={2}:R=D,S=1006,V={3}:R=E,S=1011,V={4}:R=F,S=2001,V={5}:R=G,S=2|1011,V={6}:R=H,S=2|1012,V={7}:R=I,S=1004,V={8}:\";$B$1;F$3;F$4;$D$7;$D$8;$B$2;$B$3;$A21;$B$5)": 40,_x000D_
    "=RIK_AC(\"INF06__;INF02@E=1,S=1021,G=0,T=0,P=0,C=*-1:@R=A,S=1027,V={0}:R=B,S=1019,V={1}:R=C,S=1020,V={2}:R=D,S=1006,V={3}:R=E,S=1011,V={4}:R=F,S=2001,V={5}:R=G,S=2|1011,V={6}:R=H,S=2|1012,V={7}:R=I,S=1004,V={8}:\";$B$1;H$3;H$4;$D$7;$D$8;$B$2;$B$3;$A43;$B$5)": 41,_x000D_
    "=RIK_AC(\"INF06__;INF02@E=1,S=1021,G=0,T=0,P=0,C=*-1:@R=A,S=1027,V={0}:R=B,S=1019,V={1}:R=C,S=1020,V={2}:R=D,S=1006,V={3}:R=E,S=1011,V={4}:R=F,S=2001,V={5}:R=G,S=2|1011,V={6}:R=H,S=2|1012,V={7}:R=I,S=1004,V={8}:\";$B$1;H$3;H$4;$D$7;$D$8;$B$2;$B$3;$A36;$B$5)": 42,_x000D_
    "=RIK_AC(\"INF06__;INF02@E=1,S=1021,G=0,T=0,P=0,C=*-1:@R=A,S=1027,V={0}:R=B,S=1019,V={1}:R=C,S=1020,V={2}:R=D,S=1006,V={3}:R=E,S=1011,V={4}:R=F,S=2001,V={5}:R=G,S=2|1011,V={6}:R=H,S=2|1012,V={7}:R=I,S=1004,V={8}:\";$B$1;F$3;F$4;$D$7;$D$8;$B$2;$B$3;$A37;$B$5)": 43,_x000D_
    "=RIK_AC(\"INF06__;INF02@E=1,S=1021,G=0,T=0,P=0,C=*-1:@R=A,S=1027,V={0}:R=B,S=1019,V={1}:R=C,S=1020,V={2}:R=D,S=1006,V={3}:R=E,S=1011,V={4}:R=F,S=2001,V={5}:R=G,S=2|1011,V={6}:R=H,S=2|1012,V={7}:R=I,S=1004,V={8}:\";$B$1;H$3;H$4;$D$7;$D$8;$B$2;$B$3;$A54;$B$5)": 44,_x000D_
    "=RIK_AC(\"INF06__;INF02@E=1,S=1021,G=0,T=0,P=0,C=*-1:@R=A,S=1027,V={0}:R=B,S=1019,V={1}:R=C,S=1020,V={2}:R=D,S=1006,V={3}:R=E,S=1011,V={4}:R=F,S=2001,V={5}:R=G,S=2|1011,V={6}:R=H,S=2|1012,V={7}:R=I,S=1004,V={8}:\";$B$1;H$3;H$4;$D$7;$D$8;$B$2;$B$3;$A19;$B$5)": 45,_x000D_
    "=RIK_AC(\"INF06__;INF02@E=1,S=1021,G=0,T=0,P=0,C=*-1:@R=A,S=1027,V={0}:R=B,S=1019,V={1}:R=C,S=1020,V={2}:R=D,S=1006,V={3}:R=E,S=1011,V={4}:R=F,S=2001,V={5}:R=G,S=2|1011,V={6}:R=H,S=2|1012,V={7}:R=I,S=1004,V={8}:\";$B$1;F$3;F$4;$D$7;$D$8;$B$2;$B$3;$A20;$B$5)": 46,_x000D_
    "=RIK_AC(\"INF06__;INF02@E=1,S=1021,G=0,T=0,P=0,C=*-1:@R=A,S=1027,V={0}:R=B,S=1019,V={1}:R=C,S=1020,V={2}:R=D,S=1006,V={3}:R=E,S=1011,V={4}:R=F,S=2001,V={5}:R=G,S=2|1011,V={6}:R=H,S=2|1012,V={7}:R=I,S=1004,V={8}:\";$B$1;H$3;H$4;$D$7;$D$8;$B$2;$B$3;$A15;$B$5)": 47,_x000D_
    "=RIK_AC(\"INF06__;INF02@E=1,S=1021,G=0,T=0,P=0,C=*-1:@R=A,S=1027,V={0}:R=B,S=1019,V={1}:R=C,S=1020,V={2}:R=D,S=1006,V={3}:R=E,S=1011,V={4}:R=F,S=2001,V={5}:R=G,S=2|1011,V={6}:R=H,S=2|1012,V={7}:R=I,S=1004,V={8}:\";$B$1;F$3;F$4;$D$7;$D$8;$B$2;$B$3;$A30;$B$5)": 48,_x000D_
    "=RIK_AC(\"INF06__;INF02@E=1,S=1021,G=0,T=0,P=0,C=*-1:@R=A,S=1027,V={0}:R=B,S=1019,V={1}:R=C,S=1020,V={2}:R=D,S=1006,V={3}:R=E,S=1011,V={4}:R=G,S=2|1011,V={5}:R=H,S=2|1012,V={6}:R=I,S=1004,V={7}:R=I,S=2000,V={8}:\";$B$1;F$3;F$4;$D$7;$D$8;$B$3;$A14;$B$5;$B$2)": 49,_x000D_
    "=RIK_AC(\"INF06__;INF02@E=1,S=1021,G=0,T=0,P=0,C=*-1:@R=A,S=1027,V={0}:R=B,S=1019,V={1}:R=C,S=1020,V={2}:R=D,S=1006,V={3}:R=E,S=1011,V={4}:R=G,S=2|1011,V={5}:R=H,S=2|1012,V={6}:R=I,S=1004,V={7}:R=I,S=2000,V={8}:\";$B$1;H$3;H$4;$D$7;$D$8;$B$3;$A14;$B$5;$B$2)": 50,_x000D_
    "=RIK_AC(\"INF06__;INF02@E=1,S=1021,G=0,T=0,P=0,C=*-1:@R=A,S=1027,V={0}:R=B,S=1019,V={1}:R=C,S=1020,V={2}:R=D,S=1006,V={3}:R=E,S=1011,V={4}:R=G,S=2|1011,V={5}:R=H,S=2|1012,V={6}:R=I,S=1004,V={7}:R=I,S=2000,V={8}:\";$B$1;F$3;F$4;$D$7;$D$8;$B$3;$A15;$B$5;$B$2)": 51,_x000D_
    "=RIK_AC(\"INF06__;INF02@E=1,S=1021,G=0,T=0,P=0,C=*-1:@R=A,S=1027,V={0}:R=B,S=1019,V={1}:R=C,S=1020,V={2}:R=D,S=1006,V={3}:R=E,S=1011,V={4}:R=G,S=2|1011,V={5}:R=H,S=2|1012,V={6}:R=I,S=1004,V={7}:R=I,S=2000,V={8}:\";$B$1;H$3;H$4;$D$7;$D$8;$B$3;$A15;$B$5;$B$2)": 52,_x000D_
    "=RIK_AC(\"INF06__;INF02@E=1,S=1021,G=0,T=0,P=0,C=*-1:@R=A,S=1027,V={0}:R=B,S=1019,V={1}:R=C,S=1020,V={2}:R=D,S=1006,V={3}:R=E,S=1011,V={4}:R=G,S=2|1011,V={5}:R=H,S=2|1012,V={6}:R=I,S=1004,V={7}:R=I,S=2000,V={8}:\";$B$1;F$3;F$4;$D$7;$D$8;$B$3;$A18;$B$5;$B$2)": 53,_x000D_
    "=RIK_AC(\"INF06__;INF02@E=1,S=1021,G=0,T=0,P=0,C=*-1:@R=A,S=1027,V={0}:R=B,S=1019,V={1}:R=C,S=1020,V={2}:R=D,S=1006,V={3}:R=E,S=1011,V={4}:R=G,S=2|1011,V={5}:R=H,S=2|1012,V={6}:R=I,S=1004,V={7}:R=I,S=2000,V={8}:\";$B$1;H$3;H$4;$D$7;$D$8;$B$3;$A18;$B$5;$B$2)": 54,_x000D_
    "=RIK_AC(\"INF06__;INF02@E=1,S=1021,G=0,T=0,P=0,C=*-1:@R=A,S=1027,V={0}:R=B,S=1019,V={1}:R=C,S=1020,V={2}:R=D,S=1006,V={3}:R=E,S=1011,V={4}:R=G,S=2|1011,V={5}:R=H,S=2|1012,V={6}:R=I,S=1004,V={7}:R=I,S=2000,V={8}:\";$B$1;F$3;F$4;$D$7;$D$8;$B$3;$A19;$B$5;$B$2)": 55,_x000D_
    "=RIK_AC(\"INF06__;INF02@E=1,S=1021,G=0,T=0,P=0,C=*-1:@R=A,S=1027,V={0}:R=B,S=1019,V={1}:R=C,S=1020,V={2}:R=D,S=1006,V={3}:R=E,S=1011,V={4}:R=G,S=2|1011,V={5}:R=H,S=2|1012,V={6}:R=I,S=1004,V={7}:R=I,S=2000,V={8}:\";$B$1;H$3;H$4;$D$7;$D$8;$B$3;$A19;$B$5;$B$2)": 56,_x000D_
    "=RIK_AC(\"INF06__;INF02@E=1,S=1021,G=0,T=0,P=0,C=*-1:@R=A,S=1027,V={0}:R=B,S=1019,V={1}:R=C,S=1020,V={2}:R=D,S=1006,V={3}:R=E,S=1011,V={4}:R=G,S=2|1011,V={5}:R=H,S=2|1012,V={6}:R=I,S=1004,V={7}:R=I,S=2000,V={8}:\";$B$1;F$3;F$4;$D$7;$D$8;$B$3;$A20;$B$5;$B$2)": 57,_x000D_
    "=RIK_AC(\"INF06__;INF02@E=1,S=1021,G=0,T=0,P=0,C=*-1:@R=A,S=1027,V={0}:R=B,S=1019,V={1}:R=C,S=1020,V={2}:R=D,S=1006,V={3}:R=E,S=1011,V={4}:R=G,S=2|1011,V={5}:R=H,S=2|1012,V={6}:R=I,S=1004,V={7}:R=I,S=2000,V={8}:\";$B$1;H$3;H$4;$D$7;$D$8;$B$3;$A20;$B$5;$B$2)": 58,_x000D_
    "=RIK_AC(\"INF06__;INF02@E=1,S=1021,G=0,T=0,P=0,C=*-1:@R=A,S=1027,V={0}:R=B,S=1019,V={1}:R=C,S=1020,V={2}:R=D,S=1006,V={3}:R=E,S=1011,V={4}:R=G,S=2|1011,V={5}:R=H,S=2|1012,V={6}:R=I,S=1004,V={7}:R=I,S=2000,V={8}:\";$B$1;F$3;F$4;$D$7;$D$8;$B$3;$A21;$B$5;$B$2)": 59,_x000D_
    "=RIK_AC(\"INF06__;INF02@E=1,S=1021,G=0,T=0,P=0,C=*-1:@R=A,S=1027,V={0}:R=B,S=1019,V={1}:R=C,S=1020,V={2}:R=D,S=1006,V={3}:R=E,S=1011,V={4}:R=G,S=2|1011,V={5}:R=H,S=2|1012,V={6}:R=I,S=1004,V={7}:R=I,S=2000,V={8}:\";$B$1;H$3;H$4;$D$7;$D$8;$B$3;$A21;$B$5;$B$2)": 60,_x000D_
    "=RIK_AC(\"INF06__;INF02@E=1,S=1021,G=0,T=0,P=0,C=*-1:@R=A,S=1027,V={0}:R=B,S=1019,V={1}:R=C,S=1020,V={2}:R=D,S=1006,V={3}:R=E,S=1011,V={4}:R=G,S=2|1011,V={5}:R=H,S=2|1012,V={6}:R=I,S=1004,V={7}:R=I,S=2000,V={8}:\";$B$1;F$3;F$4;$D$7;$D$8;$B$3;$A26;$B$5;$B$2)": 61,_x000D_
    "=RIK_AC(\"INF06__;INF02@E=1,S=1021,G=0,T=0,P=0,C=*-1:@R=A,S=1027,V={0}:R=B,S=1019,V={1}:R=C,S=1020,V={2}:R=D,S=1006,V={3}:R=E,S=1011,V={4}:R=G,S=2|1011,V={5}:R=H,S=2|1012,V={6}:R=I,S=1004,V={7}:R=I,S=2000,V={8}:\";$B$1;H$3;H$4;$D$7;$D$8;$B$3;$A26;$B$5;$B$2)": 62,_x000D_
    "=RIK_AC(\"INF06__;INF02@E=1,S=1021,G=0,T=0,P=0,C=*-1:@R=A,S=1027,V={0}:R=B,S=1019,V={1}:R=C,S=1020,V={2}:R=D,S=1006,V={3}:R=E,S=1011,V={4}:R=G,S=2|1011,V={5}:R=H,S=2|1012,V={6}:R=I,S=1004,V={7}:R=I,S=2000,V={8}:\";$B$1;F$3;F$4;$D$7;$D$8;$B$3;$A29;$B$5;$B$2)": 63,_x000D_
    "=RIK_AC(\"INF06__;INF02@E=1,S=1021,G=0,T=0,P=0,C=*-1:@R=A,S=1027,V={0}:R=B,S=1019,V={1}:R=C,S=1020,V={2}:R=D,S=1006,V={3}:R=E,S=1011,V={4}:R=G,S=2|1011,V={5}:R=H,S=2|1012,V={6}:R=I,S=1004,V={7}:R=I,S=2000,V={8}:\";$B$1;H$3;H$4;$D$7;$D$8;$B$3;$A29;$B$5;$B$2)": 64,_x000D_
    "=RIK_AC(\"INF06__;INF02@E=1,S=1021,G=0,T=0,P=0,C=*-1:@R=A,S=1027,V={0}:R=B,S=1019,V={1}:R=C,S=1020,V={2}:R=D,S=1006,V={3}:R=E,S=1011,V={4}:R=G,S=2|1011,V={5}:R=H,S=2|1012,V={6}:R=I,S=1004,V={7}:R=I,S=2000,V={8}:\";$B$1;F$3;F$4;$D$7;$D$8;$B$3;$A30;$B$5;$B$2)": 65,_x000D_
    "=RIK_AC(\"INF06__;INF02@E=1,S=1021,G=0,T=0,P=0,C=*-1:@R=A,S=1027,V={0}:R=B,S=1019,V={1}:R=C,S=1020,V={2}:R=D,S=1006,V={3}:R=E,S=1011,V={4}:R=G,S=2|1011,V={5}:R=H,S=2|1012,V={6}:R=I,S=1004,V={7}:R=I,S=2000,V={8}:\";$B$1;H$3;H$4;$D$7;$D$8;$B$3;$A30;$B$5;$B$2)": 66,_x000D_
    "=RIK_AC(\"INF06__;INF02@E=1,S=1021,G=0,T=0,P=0,C=*-1:@R=A,S=1027,V={0}:R=B,S=1019,V={1}:R=C,S=1020,V={2}:R=D,S=1006,V={3}:R=E,S=1011,V={4}:R=G,S=2|1011,V={5}:R=H,S=2|1012,V={6}:R=I,S=1004,V={7}:R=I,S=2000,V={8}:\";$B$1;F$3;F$4;$D$7;$D$8;$B$3;$A31;$B$5;$B$2)": 67,_x000D_
    "=RIK_AC(\"INF06__;INF02@E=1,S=1021,G=0,T=0,P=0,C=*-1:@R=A,S=1027,V={0}:R=B,S=1019,V={1}:R=C,S=1020,V={2}:R=D,S=1006,V={3}:R=E,S=1011,V={4}:R=G,S=2|1011,V={5}:R=H,S=2|1012,V={6}:R=I,S=1004,V={7}:R=I,S=2000,V={8}:\";$B$1;H$3;H$4;$D$7;$D$8;$B$3;$A31;$B$5;$B$2)": 68,_x000D_
    "=RIK_AC(\"INF06__;INF02@E=1,S=1021,G=0,T=0,P=0,C=*-1:@R=A,S=1027,V={0}:R=B,S=1019,V={1}:R=C,S=1020,V={2}:R=D,S=1006,V={3}:R=E,S=1011,V={4}:R=G,S=2|1011,V={5}:R=H,S=2|1012,V={6}:R=I,S=1004,V={7}:R=I,S=2000,V={8}:\";$B$1;F$3;F$4;$D$7;$D$8;$B$3;$A34;$B$5;$B$2)": 69,_x000D_
    "=RIK_AC(\"INF06__;INF02@E=1,S=1021,G=0,T=0,P=0,C=*-1:@R=A,S=1027,V={0}:R=B,S=1019,V={1}:R=C,S=1020,V={2}:R=D,S=1006,V={3}:R=E,S=1011,V={4}:R=G,S=2|1011,V={5}:R=H,S=2|1012,V={6}:R=I,S=1004,V={7}:R=I,S=2000,V={8}:\";$B$1;H$3;H$4;$D$7;$D$8;$B$3;$A34;$B$5;$B$2)": 70,_x000D_
    "=RIK_AC(\"INF06__;INF02@E=1,S=1021,G=0,T=0,P=0,C=*-1:@R=A,S=1027,V={0}:R=B,S=1019,V={1}:R=C,S=1020,V={2}:R=D,S=1006,V={3}:R=E,S=1011,V={4}:R=G,S=2|1011,V={5}:R=H,S=2|1012,V={6}:R=I,S=1004,V={7}:R=I,S=2000,V={8}:\";$B$1;F$3;F$4;$D$7;$D$8;$B$3;$A35;$B$5;$B$2)": 71,_x000D_
    "=RIK_AC(\"INF06__;INF02@E=1,S=1021,G=0,T=0,P=0,C=*-1:@R=A,S=1027,V={0}:R=B,S=1019,V={1}:R=C,S=1020,V={2}:R=D,S=1006,V={3}:R=E,S=1011,V={4}:R=G,S=2|1011,V={5}:R=H,S=2|1012,V={6}:R=I,S=1004,V={7}:R=I,S=2000,V={8}:\";$B$1;H$3;H$4;$D$7;$D$8;$B$3;$A35;$B$5;$B$2)": 72,_x000D_
    "=RIK_AC(\"INF06__;INF02@E=1,S=1021,G=0,T=0,P=0,C=*-1:@R=A,S=1027,V={0}:R=B,S=1019,V={1}:R=C,S=1020,V={2}:R=D,S=1006,V={3}:R=E,S=1011,V={4}:R=G,S=2|1011,V={5}:R=H,S=2|1012,V={6}:R=I,S=1004,V={7}:R=I,S=2000,V={8}:\";$B$1;F$3;F$4;$D$7;$D$8;$B$3;$A36;$B$5;$B$2)": 73,_x000D_
    "=RIK_AC(\"INF06__;INF02@E=1,S=1021,G=0,T=0,P=0,C=*-1:@R=A,S=1027,V={0}:R=B,S=1019,V={1}:R=C,S=1020,V={2}:R=D,S=1006,V={3}:R=E,S=1011,V={4}:R=G,S=2|1011,V={5}:R=H,S=2|1012,V={6}:R=I,S=1004,V={7}:R=I,S=2000,V={8}:\";$B$1;H$3;H$4;$D$7;$D$8;$B$3;$A36;$B$5;$B$2)": 74,_x000D_
    "=RIK_AC(\"INF06__;INF02@E=1,S=1021,G=0,T=0,P=0,C=*-1:@R=A,S=1027,V={0}:R=B,S=1019,V={1}:R=C,S=1020,V={2}:R=D,S=1006,V={3}:R=E,S=1011,V={4}:R=G,S=2|1011,V={5}:R=H,S=2|1012,V={6}:R=I,S=1004,V={7}:R=I,S=2000,V={8}:\";$B$1;F$3;F$4;$D$7;$D$8;$B$3;$A37;$B$5;$B$2)": 75,_x000D_
    "=RIK_AC(\"INF06__;INF02@E=1,S=1021,G=0,T=0,P=0,C=*-1:@R=A,S=1027,V={0}:R=B,S=1019,V={1}:R=C,S=1020,V={2}:R=D,S=1006,V={3}:R=E,S=1011,V={4}:R=G,S=2|1011,V={5}:R=H,S=2|1012,V={6}:R=I,S=1004,V={7}:R=I,S=2000,V={8}:\";$B$1;H$3;H$4;$D$7;$D$8;$B$3;$A37;$B$5;$B$2)": 76,_x000D_
    "=RIK_AC(\"INF06__;INF02@E=1,S=1021,G=0,T=0,P=0,C=*-1:@R=A,S=1027,V={0}:R=B,S=1019,V={1}:R=C,S=1020,V={2}:R=D,S=1006,V={3}:R=E,S=1011,V={4}:R=G,S=2|1011,V={5}:R=H,S=2|1012,V={6}:R=I,S=1004,V={7}:R=I,S=2000,V={8}:\";$B$1;F$3;F$4;$D$7;$D$8;$B$3;$A40;$B$5;$B$2)": 77,_x000D_
    "=RIK_AC(\"INF06__;INF02@E=1,S=1021,G=0,T=0,P=0,C=*-1:@R=A,S=1027,V={0}:R=B,S=1019,V={1}:R=C,S=1020,V={2}:R=D,S=1006,V={3}:R=E,S=1011,V={4}:R=G,S=2|1011,V={5}:R=H,S=2|1012,V={6}:R=I,S=1004,V={7}:R=I,S=2000,V={8}:\";$B$1;H$3;H$4;$D$7;$D$8;$B$3;$A40;$B$5;$B$2)": 78,_x000D_
    "=RIK_AC(\"INF06__;INF02@E=1,S=1021,G=0,T=0,P=0,C=*-1:@R=A,S=1027,V={0}:R=B,S=1019,V={1}:R=C,S=1020,V={2}:R=D,S=1006,V={3}:R=E,S=1011,V={4}:R=G,S=2|1011,V={5}:R=H,S=2|1012,V={6}:R=I,S=1004,V={7}:R=I,S=2000,V={8}:\";$B$1;F$3;F$4;$D$7;$D$8;$B$3;$A41;$B$5;$B$2)": 79,_x000D_
    "=RIK_AC(\"INF06__;INF02@E=1,S=1021,G=0,T=0,P=0,C=*-1:@R=A,S=1027,V={0}:R=B,S=1019,V={1}:R=C,S=1020,V={2}:R=D,S=1006,V={3}:R=E,S=1011,V={4}:R=G,S=2|1011,V={5}:R=H,S=2|1012,V={6}:R=I,S=1004,V={7}:R=I,S=2000,V={8}:\";$B$1;H$3;H$4;$D$7;$D$8;$B$3;$A41;$B$5;$B$2)": 80,_x000D_
    "=RIK_AC(\"INF06__;INF02@E=1,S=1021,G=0,T=0,P=0,C=*-1:@R=A,S=1027,V={0}:R=B,S=1019,V={1}:R=C,S=1020,V={2}:R=D,S=1006,V={3}:R=E,S=1011,V={4}:R=G,S=2|1011,V={5}:R=H,S=2|1012,V={6}:R=I,S=1004,V={7}:R=I,S=2000,V={8}:\";$B$1;F$3;F$4;$D$7;$D$8;$B$3;$A42;$B$5;$B$2)": 81,_x000D_
    "=RIK_AC(\"INF06__;INF02@E=1,S=1021,G=0,T=0,P=0,C=*-1:@R=A,S=1027,V={0}:R=B,S=1019,V={1}:R=C,S=1020,V={2}:R=D,S=1006,V={3}:R=E,S=1011,V={4}:R=G,S=2|1011,V={5}:R=H,S=2|1012,V={6}:R=I,S=1004,V={7}:R=I,S=2000,V={8}:\";$B$1;H$3;H$4;$D$7;$D$8;$B$3;$A42;$B$5;$B$2)": 82,_x000D_
    "=RIK_AC(\"INF06__;INF02@E=1,S=1021,G=0,T=0,P=0,C=*-1:@R=A,S=1027,V={0}:R=B,S=1019,V={1}:R=C,S=1020,V={2}:R=D,S=1006,V={3}:R=E,S=1011,V={4}:R=G,S=2|1011,V={5}:R=H,S=2|1012,V={6}:R=I,S=1004,V={7}:R=I,S=2000,V={8}:\";$B$1;F$3;F$4;$D$7;$D$8;$B$3;$A43;$B$5;$B$2)": 83,_x000D_
    "=RIK_AC(\"INF06__;INF02@E=1,S=1021,G=0,T=0,P=0,C=*-1:@R=A,S=1027,V={0}:R=B,S=1019,V={1}:R=C,S=1020,V={2}:R=D,S=1006,V={3}:R=E,S=1011,V={4}:R=G,S=2|1011,V={5}:R=H,S=2|1012,V={6}:R=I,S=1004,V={7}:R=I,S=2000,V={8}:\";$B$1;H$3;H$4;$D$7;$D$8;$B$3;$A43;$B$5;$B$2)": 84,_x000D_
    "=RIK_AC(\"INF06__;INF02@E=1,S=1021,G=0,T=0,P=0,C=*-1:@R=A,S=1027,V={0}:R=B,S=1019,V={1}:R=C,S=1020,V={2}:R=D,S=1006,V={3}:R=E,S=1011,V={4}:R=G,S=2|1011,V={5}:R=H,S=2|1012,V={6}:R=I,S=1004,V={7}:R=I,S=2000,V={8}:\";$B$1;F$3;F$4;$D$7;$D$8;$B$3;$A46;$B$5;$B$2)": 85,_x000D_
    "=RIK_AC(\"INF06__;INF02@E=1,S=1021,G=0,T=0,P=0,C=*-1:@R=A,S=1027,V={0}:R=B,S=1019,V={1}:R=C,S=1020,V={2}:R=D,S=1006,V={3}:R=E,S=1011,V={4}:R=G,S=2|1011,V={5}:R=H,S=2|1012,V={6}:R=I,S=1004,V={7}:R=I,S=2000,V={8}:\";$B$1;H$3;H$4;$D$7;$D$8;$B$3;$A46;$B$5;$B$2)": 86,_x000D_
    "=RIK_AC(\"INF06__;INF02@E=1,S=1021,G=0,T=0,P=0,C=*-1:@R=A,S=1027,V={0}:R=B,S=1019,V={1}:R=C,S=1020,V={2}:R=D,S=1006,V={3}:R=E,S=1011,V={4}:R=G,S=2|1011,V={5}:R=H,S=2|1012,V={6}:R=I,S=1004,V={7}:R=I,S=2000,V={8}:\";$B$1;F$3;F$4;$D$7;$D$8;$B$3;$A47;$B$5;$B$2)": 87,_x000D_
    "=RIK_AC(\"INF06__;INF02@E=1,S=1021,G=0,T=0,P=0,C=*-1:@R=A,S=1027,V={0}:R=B,S=1019,V={1}:R=C,S=1020,V={2}:R=D,S=1006,V={3}:R=E,S=1011,V={4}:R=G,S=2|1011,V={5}:R=H,S=2|1012,V={6}:R=I,S=1004,V={7}:R=I,S=2000,V={8}:\";$B$1;H$3;H$4;$D$7;$D$8;$B$3;$A47;$B$5;$B$2)": 88,_x000D_
    "=RIK_AC(\"INF06__;INF02@E=1,S=1021,G=0,T=0,P=0,C=*-1:@R=A,S=1027,V={0}:R=B,S=1019,V={1}:R=C,S=1020,V={2}:R=D,S=1006,V={3}:R=E,S=1011,V={4}:R=G,S=2|1011,V={5}:R=H,S=2|1012,V={6}:R=I,S=1004,V={7}:R=I,S=2000,V={8}:\";$B$1;H$3;H$4;$D$7;$D$8;$B$3;$A55;$B$5;$B$2)": 89,_x000D_
    "=RIK_AC(\"INF06__;INF02@E=1,S=1021,G=0,T=0,P=0,C=*-1:@R=A,S=1027,V={0}:R=B,S=1019,V={1}:R=C,S=1020,V={2}:R=D,S=1006,V={3}:R=E,S=1011,V={4}:R=G,S=2|1011,V={5}:R=H,S=2|1012,V={6}:R=I,S=1004,V={7}:R=I,S=2000,V={8}:\";$B$1;H$3;H$4;$D$7;$D$8;$B$3;$A51;$B$5;$B$2)": 90,_x000D_
    "=RIK_AC(\"INF06__;INF02@E=1,S=1021,G=0,T=0,P=0,C=*-1:@R=A,S=1027,V={0}:R=B,S=1019,V={1}:R=C,S=1020,V={2}:R=D,S=1006,V={3}:R=E,S=1011,V={4}:R=G,S=2|1011,V={5}:R=H,S=2|1012,V={6}:R=I,S=1004,V={7}:R=I,S=2000,V={8}:\";$B$1;F$3;F$4;$D$7;$D$8;$B$3;$A50;$B$5;$B$2)": 91,_x000D_
    "=RIK_AC(\"INF06__;INF02@E=1,S=1021,G=0,T=0,P=0,C=*-1:@R=A,S=1027,V={0}:R=B,S=1019,V={1}:R=C,S=1020,V={2}:R=D,S=1006,V={3}:R=E,S=1011,V={4}:R=G,S=2|1011,V={5}:R=H,S=2|1012,V={6}:R=I,S=1004,V={7}:R=I,S=2000,V={8}:\";$B$1;F$3;F$4;$D$7;$D$8;$B$3;$A55;$B$5;$B$2)": 92,_x000D_
    "=RIK_AC(\"INF06__;INF02@E=1,S=1021,G=0,T=0,P=0,C=*-1:@R=A,S=1027,V={0}:R=B,S=1019,V={1}:R=C,S=1020,V={2}:R=D,S=1006,V={3}:R=E,S=1011,V={4}:R=G,S=2|1011,V={5}:R=H,S=2|1012,V={6}:R=I,S=1004,V={7}:R=I,S=2000,V={8}:\";$B$1;F$3;F$4;$D$7;$D$8;$B$3;$A51;$B$5;$B$2)": 93,_x000D_
    "=RIK_AC(\"INF06__;INF02@E=1,S=1021,G=0,T=0,P=0,C=*-1:@R=A,S=1027,V={0}:R=B,S=1019,V={1}:R=C,S=1020,V={2}:R=D,S=1006,V={3}:R=E,S=1011,V={4}:R=G,S=2|1011,V={5}:R=H,S=2|1012,V={6}:R=I,S=1004,V={7}:R=I,S=2000,V={8}:\";$B$1;H$3;H$4;$D$7;$D$8;$B$3;$A54;$B$5;$B$2)": 94,_x000D_
    "=RIK_AC(\"INF06__;INF02@E=1,S=1021,G=0,T=0,P=0,C=*-1:@R=A,S=1027,V={0}:R=B,S=1019,V={1}:R=C,S=1020,V={2}:R=D,S=1006,V={3}:R=E,S=1011,V={4}:R=G,S=2|1011,V={5}:R=H,S=2|1012,V={6}:R=I,S=1004,V={7}:R=I,S=2000,V={8}:\";$B$1;H$3;H$4;$D$7;$D$8;$B$3;$A50;$B$5;$B$2)": 95,_x000D_
    "=RIK_AC(\"INF06__;INF02@E=1,S=1021,G=0,T=0,P=0,C=*-1:@R=A,S=1027,V={0}:R=B,S=1019,V={1}:R=C,S=1020,V={2}:R=D,S=1006,V={3}:R=E,S=1011,V={4}:R=G,S=2|1011,V={5}:R=H,S=2|1012,V={6}:R=I,S=1004,V={7}:R=I,S=2000,V={8}:\";$B$1;F$3;F$4;$D$7;$D$8;$B$3;$A54;$B$5;$B$2)": 96_x000D_
  },_x000D_
  "ItemPool": {_x000D_
    "Items": {_x000D_
      "1": {_x000D_
        "$type": "Inside.Core.Formula.Definition.DefinitionAC, Inside.Core.Formula",_x000D_
        "ID": 1,_x000D_
        "Results": [_x000D_
          [_x000D_
            0.0_x000D_
          ]_x000D_
        ],_x000D_
        "Statistics": {_x000D_
          "CreationDate": "2022-01-05T16:30:15.6951428+01:00",_x000D_
          "LastRefreshDate": "2019-08-01T10:09:19.4327926+02:00",_x000D_
          "TotalRefreshCount": 5,_x000D_
          "CustomInfo": {}_x000D_
        }_x000D_
      },_x000D_
      "2": {_x000D_
        "$type": "Inside.Core.Formula.Definition.DefinitionAC, Inside.Core.Formula",_x000D_
        "ID": 2,_x000D_
        "Results": [_x000D_
          [_x000D_
            0.0_x000D_
          ]_x000D_
        ],_x000D_
        "Statistics": {_x000D_
          "CreationDate": "2022-01-05T16:30:15.6951428+01:00",_x000D_
          "LastRefreshDate": "2019-08-01T10:09:19.4487499+02:00",_x000D_
          "TotalRefreshCount": 4,_x000D_
          "CustomInfo": {}_x000D_
        }_x000D_
      },_x000D_
      "3": {_x000D_
        "$type": "Inside.Core.Formula.Definition.DefinitionAC, Inside.Core.Formula",_x000D_
        "ID": 3,_x000D_
        "Results": [_x000D_
          [_x000D_
            0.0_x000D_
          ]_x000D_
        ],_x000D_
        "Statistics": {_x000D_
          "CreationDate": "2022-01-05T16:30:15.6951428+01:00",_x000D_
          "LastRefreshDate": "2019-08-01T10:09:19.4547328+02:00",_x000D_
          "TotalRefreshCount": 5,_x000D_
          "CustomInfo": {}_x000D_
        }_x000D_
      },_x000D_
      "4": {_x000D_
        "$type": "Inside.Core.Formula.Definition.DefinitionAC, Inside.Core.Formula",_x000D_
        "ID": 4,_x000D_
        "Results": [_x000D_
          [_x000D_
            0.0_x000D_
          ]_x000D_
        ],_x000D_
        "Statistics": {_x000D_
          "CreationDate": "2022-01-05T16:30:15.6951428+01:00",_x000D_
          "LastRefreshDate": "2019-08-01T10:09:19.975387+02:00",_x000D_
          "TotalRefreshCount": 4,_x000D_
          "CustomInfo": {}_x000D_
        }_x000D_
      },_x000D_
      "5": {_x000D_
        "$type": "Inside.Core.Formula.Definition.DefinitionAC, Inside.Core.Formula",_x000D_
        "ID": 5,_x000D_
        "Results": [_x000D_
          [_x000D_
            0.0_x000D_
          ]_x000D_
        ],_x000D_
        "Statistics": {_x000D_
          "CreationDate": "2022-01-05T16:30:15.6951428+01:00",_x000D_
          "LastRefreshDate": "2019-08-01T10:09:19.9704011+02:00",_x000D_
          "TotalRefreshCount": 4,_x000D_
          "CustomInfo": {}_x000D_
        }_x000D_
      },_x000D_
      "6": {_x000D_
        "$type": "Inside.Core.Formula.Definition.DefinitionAC, Inside.Core.Formula",_x000D_
        "ID": 6,_x000D_
        "Results": [_x000D_
          [_x000D_
            0.0_x000D_
          ]_x000D_
        ],_x000D_
        "Statistics": {_x000D_
          "CreationDate": "2022-01-05T16:30:15.6951428+01:00",_x000D_
          "LastRefreshDate": "2019-08-01T10:09:20.2017556+02:00",_x000D_
          "TotalRefreshCount": 4,_x000D_
          "CustomInfo": {}_x000D_
        }_x000D_
      },_x000D_
      "7": {_x000D_
        "$type": "Inside.Core.Formula.Definition.DefinitionAC, Inside.Core.Formula",_x000D_
        "ID": 7,_x000D_
        "Results": [_x000D_
          [_x000D_
            0.0_x000D_
          ]_x000D_
        ],_x000D_
        "Statistics": {_x000D_
          "CreationDate": "2022-01-05T16:30:15.6951428+01:00",_x000D_
          "LastRefreshDate": "2019-08-01T10:09:20.2117269+02:00",_x000D_
          "TotalRefreshCount": 5,_x000D_
          "CustomInfo": {}_x000D_
        }_x000D_
      },_x000D_
      "8": {_x000D_
        "$type": "Inside.Core.Formula.Definition.DefinitionAC, Inside.Core.Formula",_x000D_
        "ID": 8,_x000D_
        "Results": [_x000D_
          [_x000D_
            0.0_x000D_
          ]_x000D_
        ],_x000D_
        "Statistics": {_x000D_
          "CreationDate": "2022-01-05T16:30:15.6951428+01:00",_x000D_
          "LastRefreshDate": "2019-08-01T10:09:20.3862886+02:00",_x000D_
          "TotalRefreshCount": 4,_x000D_
          "CustomInfo": {}_x000D_
        }_x000D_
      },_x000D_
      "9": {_x000D_
        "$type": "Inside.Core.Formula.Definition.DefinitionAC, Inside.Core.Formula",_x000D_
        "ID": 9,_x000D_
        "Results": [_x000D_
          [_x000D_
            0.0_x000D_
          ]_x000D_
        ],_x000D_
        "Statistics": {_x000D_
          "CreationDate": "2022-01-05T16:30:15.6951428+01:00",_x000D_
          "LastRefreshDate": "2019-08-01T10:09:20.3752915+02:00",_x000D_
          "TotalRefreshCount": 4,_x000D_
          "CustomInfo": {}_x000D_
        }_x000D_
      },_x000D_
      "10": {_x000D_
        "$type": "Inside.Core.Formula.Definition.DefinitionAC, Inside.Core.Formula",_x000D_
        "ID": 10,_x000D_
        "Results": [_x000D_
          [_x000D_
            0.0_x000D_
          ]_x000D_
        ],_x000D_
        "Statistics": {_x000D_
          "CreationDate": "2022-01-05T16:30:15.6951428+01:00",_x000D_
          "LastRefreshDate": "2019-08-01T10:09:20.2167446+02:00",_x000D_
          "TotalRefreshCount": 4,_x000D_
          "CustomInfo": {}_x000D_
        }_x000D_
      },_x000D_
      "11": {_x000D_
        "$type": "Inside.Core.Formula.Definition.DefinitionAC, Inside.Core.Formula",_x000D_
        "ID": 11,_x000D_
        "Results": [_x000D_
          [_x000D_
            0.0_x000D_
          ]_x000D_
        ],_x000D_
        "Statistics": {_x000D_
          "CreationDate": "2022-01-05T16:30:15.6951428+01:00",_x000D_
          "LastRefreshDate": "2019-08-01T10:09:20.1648511+02:00",_x000D_
          "TotalRefreshCount": 4,_x000D_
          "CustomInfo": {}_x000D_
        }_x000D_
      },_x000D_
      "12": {_x000D_
        "$type": "Inside.Core.Formula.Definition.DefinitionAC, Inside.Core.Formula",_x000D_
        "ID": 12,_x000D_
        "Results": [_x000D_
          [_x000D_
            0.0_x000D_
          ]_x000D_
        ],_x000D_
        "Statistics": {_x000D_
          "CreationDate": "2022-01-05T16:30:15.6951428+01:00",_x000D_
          "LastRefreshDate": "2019-08-01T10:09:20.1798114+02:00",_x000D_
          "TotalRefreshCount": 4,_x000D_
          "CustomInfo": {}_x000D_
        }_x000D_
      },_x000D_
      "13": {_x000D_
        "$type": "Inside.Core.Formula.Definition.DefinitionAC, Inside.Core.Formula",_x000D_
        "ID": 13,_x000D_
        "Results": [_x000D_
          [_x000D_
            0.0_x000D_
          ]_x000D_
        ],_x000D_
        "Statistics": {_x000D_
          "CreationDate": "2022-01-05T16:30:15.6951428+01:00",_x000D_
          "LastRefreshDate": "2019-08-01T10:09:20.206742+02:00",_x000D_
          "TotalRefreshCount": 4,_x000D_
          "CustomInfo": {}_x000D_
        }_x000D_
      },_x000D_
      "14": {_x000D_
        "$type": "Inside.Core.Formula.Definition.DefinitionAC, Inside.Core.Formula",_x000D_
        "ID": 14,_x000D_
        "Results": [_x000D_
          [_x000D_
            0.0_x000D_
          ]_x000D_
        ],_x000D_
        "Statistics": {_x000D_
          "CreationDate": "2022-01-05T16:30:15.6951428+01:00",_x000D_
          "LastRefreshDate": "2019-08-01T10:09:19.4637087+02:00",_x000D_
          "TotalRefreshCount": 4,_x000D_
          "CustomInfo": {}_x000D_
        }_x000D_
      },_x000D_
      "15": {_x000D_
        "$type": "Inside.Core.Formula.Definition.DefinitionAC, Inside.Core.Formula",_x000D_
        "ID": 15,_x000D_
        "Results": [_x000D_
          [_x000D_
            0.0_x000D_
          ]_x000D_
        ],_x000D_
        "Statistics": {_x000D_
          "CreationDate": "2022-01-05T16:30:15.6951428+01:00",_x000D_
          "LastRefreshDate": "2019-08-01T10:09:19.4597203+02:00",_x000D_
          "TotalRefreshCount": 4,_x000D_
          "CustomInfo": {}_x000D_
        }_x000D_
      },_x000D_
      "16": {_x000D_
        "$type": "Inside.Core.Formula.Definition.DefinitionAC, Inside.Core.Formula",_x000D_
        "ID": 16,_x000D_
        "Results": [_x000D_
          [_x000D_
            0.0_x000D_
          ]_x000D_
        ],_x000D_
        "Statistics": {_x000D_
          "CreationDate": "2022-01-05T16:</t>
  </si>
  <si>
    <t>{_x000D_
  "Name": "CacheManager_Etats Fiscaux - Actif",_x000D_
  "Column": 4,_x000D_
  "Length": 5,_x000D_
  "IsEncrypted": false_x000D_
}</t>
  </si>
  <si>
    <t>G=0,T=0,P=0:@R=A,S=1027,V={0}:R=B,S=1019,V={1}:R=C,S=1020,V={2}:R=D,S=1006,V={3}:R=E,S=1011,V={4}:R=F,S=2|1011,V={5}:R=G,S=2|1012,V={6}:R=H,S=1004,V={7}:R=I,S=2000,V={8}:\";$B$1;J$3;J$4;$H$7;$H$8;$B$3;$A41;$B$5;$B$2)": 125,_x000D_
    "=RIK_AC(\"INF06__;INF02@E=1,S=1021,G=0,T=0,P=0:@R=A,S=1027,V={0}:R=B,S=1019,V={1}:R=C,S=1020,V={2}:R=D,S=1006,V={3}:R=E,S=1011,V={4}:R=F,S=2|1011,V={5}:R=G,S=2|1012,V={6}:R=H,S=1004,V={7}:R=I,S=2000,V={8}:\";$B$1;J$3;J$4;$H$7;$H$8;$B$3;$A42;$B$5;$B$2)": 126,_x000D_
    "=RIK_AC(\"INF06__;INF02@E=1,S=1021,G=0,T=0,P=0:@R=A,S=1027,V={0}:R=B,S=1019,V={1}:R=C,S=1020,V={2}:R=D,S=1006,V={3}:R=E,S=1011,V={4}:R=F,S=2|1011,V={5}:R=G,S=2|1012,V={6}:R=H,S=1004,V={7}:R=I,S=2000,V={8}:\";$B$1;J$3;J$4;$H$7;$H$8;$B$3;$A43;$B$5;$B$2)": 127,_x000D_
    "=RIK_AC(\"INF06__;INF02@E=1,S=1021,G=0,T=0,P=0:@R=A,S=1027,V={0}:R=B,S=1019,V={1}:R=C,S=1020,V={2}:R=D,S=1006,V={3}:R=E,S=1011,V={4}:R=F,S=2|1011,V={5}:R=G,S=2|1012,V={6}:R=H,S=1004,V={7}:R=I,S=2000,V={8}:\";$B$1;J$3;J$4;$H$7;$H$8;$B$3;$A44;$B$5;$B$2)": 128,_x000D_
    "=RIK_AC(\"INF06__;INF02@E=1,S=1021,G=0,T=0,P=0:@R=A,S=1027,V={0}:R=B,S=1019,V={1}:R=C,S=1020,V={2}:R=D,S=1006,V={3}:R=E,S=1011,V={4}:R=F,S=2|1011,V={5}:R=G,S=2|1012,V={6}:R=H,S=1004,V={7}:R=I,S=2000,V={8}:\";$B$1;J$3;J$4;$H$7;$H$8;$B$3;$A45;$B$5;$B$2)": 129,_x000D_
    "=RIK_AC(\"INF06__;INF02@E=1,S=1021,G=0,T=0,P=0:@R=A,S=1027,V={0}:R=B,S=1019,V={1}:R=C,S=1020,V={2}:R=D,S=1006,V={3}:R=E,S=1011,V={4}:R=F,S=2|1011,V={5}:R=G,S=2|1012,V={6}:R=H,S=1004,V={7}:R=I,S=2000,V={8}:\";$B$1;J$3;J$4;$H$7;$H$8;$B$3;$A46;$B$5;$B$2)": 130,_x000D_
    "=RIK_AC(\"INF06__;INF02@E=1,S=1021,G=0,T=0,P=0:@R=A,S=1027,V={0}:R=B,S=1019,V={1}:R=C,S=1020,V={2}:R=D,S=1006,V={3}:R=E,S=1011,V={4}:R=F,S=2|1011,V={5}:R=G,S=2|1012,V={6}:R=H,S=1004,V={7}:R=I,S=2000,V={8}:\";$B$1;J$3;J$4;$H$7;$H$8;$B$3;$A47;$B$5;$B$2)": 131,_x000D_
    "=RIK_AC(\"INF06__;INF13@E=1,S=14,G=0,T=0,P=0:@R=A,S=1,V={0}:R=B,S=21,V={1}:R=C,S=22,V={2}:R=D,S=4,V={3}:R=E,S=8,V={4}:R=F,S=9,V={5}:R=G,S=10,V={6}:R=H,S=16,V={7}:R=I,S=18,V={8}:\";$H$7;$B$4;$B$5;$A43;J$3;J$5;J$2;$B$1;$B$2)": 132,_x000D_
    "=RIK_AC(\"INF06__;INF13@E=1,S=14,G=0,T=0,P=0:@R=A,S=1,V={0}:R=B,S=21,V={1}:R=C,S=22,V={2}:R=D,S=4,V={3}:R=E,S=8,V={4}:R=F,S=9,V={5}:R=G,S=10,V={6}:R=H,S=16,V={7}:R=I,S=18,V={8}:\";$H$7;$B$4;$B$5;$A46;J$3;J$5;J$2;$B$1;$B$2)": 133,_x000D_
    "=RIK_AC(\"INF06__;INF02@E=1,S=1021,G=0,T=0,P=0:@R=A,S=1027,V={0}:R=B,S=1019,V={1}:R=C,S=1020,V={2}:R=D,S=1006,V={3}:R=E,S=1011,V={4}:R=F,S=2|1011,V={5}:R=G,S=2|1012,V={6}:R=H,S=1004,V={7}:R=I,S=2000,V={8}:\";$B$1;J$3;J$4;$H$7;$H$8;$B$3;$A49;$B$5;$B$2)": 134,_x000D_
    "=RIK_AC(\"INF06__;INF02@E=1,S=1021,G=0,T=0,P=0:@R=A,S=1027,V={0}:R=B,S=1019,V={1}:R=C,S=1020,V={2}:R=D,S=1006,V={3}:R=E,S=1011,V={4}:R=F,S=2|1011,V={5}:R=G,S=2|1012,V={6}:R=H,S=1004,V={7}:R=I,S=2000,V={8}:\";$B$1;J$3;J$4;$H$7;$H$8;$B$3;$A50;$B$5;$B$2)": 135,_x000D_
    "=RIK_AC(\"INF06__;INF02@E=1,S=1021,G=0,T=0,P=0:@R=A,S=1027,V={0}:R=B,S=1019,V={1}:R=C,S=1020,V={2}:R=D,S=1006,V={3}:R=E,S=1011,V={4}:R=F,S=2|1011,V={5}:R=G,S=2|1012,V={6}:R=H,S=1004,V={7}:R=I,S=2000,V={8}:\";$B$1;J$3;J$4;$H$7;$H$8;$B$3;$A51;$B$5;$B$2)": 136,_x000D_
    "=RIK_AC(\"INF06__;INF02@E=1,S=1021,G=0,T=0,P=0:@R=A,S=1027,V={0}:R=B,S=1019,V={1}:R=C,S=1020,V={2}:R=D,S=1006,V={3}:R=E,S=1011,V={4}:R=F,S=2|1011,V={5}:R=G,S=2|1012,V={6}:R=H,S=1004,V={7}:R=I,S=2000,V={8}:\";$B$1;L$3;L$4;$H$7;$H$8;$B$3;$A47;$B$5;$B$2)": 137,_x000D_
    "=RIK_AC(\"INF06__;INF13@E=1,S=14,G=0,T=0,P=0:@R=A,S=1,V={0}:R=B,S=21,V={1}:R=C,S=22,V={2}:R=D,S=4,V={3}:R=E,S=8,V={4}:R=F,S=9,V={5}:R=G,S=10,V={6}:R=H,S=16,V={7}:R=I,S=18,V={8}:\";$H$7;$B$4;$B$5;$A43;L$3;L$5;L$2;$B$1;$B$2)": 138,_x000D_
    "=RIK_AC(\"INF06__;INF02@E=1,S=1021,G=0,T=0,P=0:@R=A,S=1027,V={0}:R=B,S=1019,V={1}:R=C,S=1020,V={2}:R=D,S=1006,V={3}:R=E,S=1011,V={4}:R=F,S=2|1011,V={5}:R=G,S=2|1012,V={6}:R=H,S=1004,V={7}:R=I,S=2000,V={8}:\";$B$1;L$3;L$4;$H$7;$H$8;$B$3;$A39;$B$5;$B$2)": 139,_x000D_
    "=RIK_AC(\"INF06__;INF02@E=1,S=1021,G=0,T=0,P=0:@R=A,S=1027,V={0}:R=B,S=1019,V={1}:R=C,S=1020,V={2}:R=D,S=1006,V={3}:R=E,S=1011,V={4}:R=F,S=2|1011,V={5}:R=G,S=2|1012,V={6}:R=H,S=1004,V={7}:R=I,S=2000,V={8}:\";$B$1;L$3;L$4;$H$7;$H$8;$B$3;$A36;$B$5;$B$2)": 140,_x000D_
    "=RIK_AC(\"INF06__;INF13@E=1,S=14,G=0,T=0,P=0:@R=A,S=1,V={0}:R=B,S=21,V={1}:R=C,S=22,V={2}:R=D,S=4,V={3}:R=E,S=8,V={4}:R=F,S=9,V={5}:R=G,S=10,V={6}:R=H,S=16,V={7}:R=I,S=18,V={8}:\";$H$7;$B$4;$B$5;$A46;L$3;L$5;L$2;$B$1;$B$2)": 141,_x000D_
    "=RIK_AC(\"INF06__;INF13@E=1,S=14,G=0,T=0,P=0:@R=A,S=1,V={0}:R=B,S=21,V={1}:R=C,S=22,V={2}:R=D,S=4,V={3}:R=E,S=8,V={4}:R=F,S=9,V={5}:R=G,S=10,V={6}:R=H,S=16,V={7}:R=I,S=18,V={8}:\";$H$7;$B$4;$B$5;$A42;L$3;L$5;L$2;$B$1;$B$2)": 142,_x000D_
    "=RIK_AC(\"INF06__;INF02@E=1,S=1021,G=0,T=0,P=0:@R=A,S=1027,V={0}:R=B,S=1019,V={1}:R=C,S=1020,V={2}:R=D,S=1006,V={3}:R=E,S=1011,V={4}:R=F,S=2|1011,V={5}:R=G,S=2|1012,V={6}:R=H,S=1004,V={7}:R=I,S=2000,V={8}:\";$B$1;L$3;L$4;$H$7;$H$8;$B$3;$A38;$B$5;$B$2)": 143,_x000D_
    "=RIK_AC(\"INF06__;INF02@E=1,S=1021,G=0,T=0,P=0:@R=A,S=1027,V={0}:R=B,S=1019,V={1}:R=C,S=1020,V={2}:R=D,S=1006,V={3}:R=E,S=1011,V={4}:R=F,S=2|1011,V={5}:R=G,S=2|1012,V={6}:R=H,S=1004,V={7}:R=I,S=2000,V={8}:\";$B$1;L$3;L$4;$H$7;$H$8;$B$3;$A40;$B$5;$B$2)": 144,_x000D_
    "=RIK_AC(\"INF06__;INF02@E=1,S=1021,G=0,T=0,P=0:@R=A,S=1027,V={0}:R=B,S=1019,V={1}:R=C,S=1020,V={2}:R=D,S=1006,V={3}:R=E,S=1011,V={4}:R=F,S=2|1011,V={5}:R=G,S=2|1012,V={6}:R=H,S=1004,V={7}:R=I,S=2000,V={8}:\";$B$1;L$3;L$4;$H$7;$H$8;$B$3;$A45;$B$5;$B$2)": 145,_x000D_
    "=RIK_AC(\"INF06__;INF02@E=1,S=1021,G=0,T=0,P=0:@R=A,S=1027,V={0}:R=B,S=1019,V={1}:R=C,S=1020,V={2}:R=D,S=1006,V={3}:R=E,S=1011,V={4}:R=F,S=2|1011,V={5}:R=G,S=2|1012,V={6}:R=H,S=1004,V={7}:R=I,S=2000,V={8}:\";$B$1;L$3;L$4;$H$7;$H$8;$B$3;$A41;$B$5;$B$2)": 146,_x000D_
    "=RIK_AC(\"INF06__;INF02@E=1,S=1021,G=0,T=0,P=0:@R=A,S=1027,V={0}:R=B,S=1019,V={1}:R=C,S=1020,V={2}:R=D,S=1006,V={3}:R=E,S=1011,V={4}:R=F,S=2|1011,V={5}:R=G,S=2|1012,V={6}:R=H,S=1004,V={7}:R=I,S=2000,V={8}:\";$B$1;L$3;L$4;$H$7;$H$8;$B$3;$A37;$B$5;$B$2)": 147,_x000D_
    "=RIK_AC(\"INF06__;INF02@E=1,S=1021,G=0,T=0,P=0:@R=A,S=1027,V={0}:R=B,S=1019,V={1}:R=C,S=1020,V={2}:R=D,S=1006,V={3}:R=E,S=1011,V={4}:R=F,S=2|1011,V={5}:R=G,S=2|1012,V={6}:R=H,S=1004,V={7}:R=I,S=2000,V={8}:\";$B$1;L$3;L$4;$H$7;$H$8;$B$3;$A44;$B$5;$B$2)": 148,_x000D_
    "=RIK_AC(\"INF06__;INF02@E=1,S=1021,G=0,T=0,P=0,C=*-1:@R=A,S=1027,V={0}:R=B,S=1019,V={1}:R=C,S=1020,V={2}:R=D,S=1006,V={3}:R=E,S=1011,V={4}:R=G,S=2|1011,V={5}:R=H,S=2|1012,V={6}:R=I,S=1004,V={7}:R=I,S=2000,V={8}:\";$B$1;L$3;L$4;$H$7;$H$8;$B$3;$B17;$B$5;$B$2)": 149,_x000D_
    "=RIK_AC(\"INF06__;INF02@E=1,S=1021,G=0,T=0,P=0,C=*-1:@R=A,S=1027,V={0}:R=B,S=1019,V={1}:R=C,S=1020,V={2}:R=D,S=1006,V={3}:R=E,S=1011,V={4}:R=G,S=2|1011,V={5}:R=H,S=2|1012,V={6}:R=I,S=1004,V={7}:R=I,S=2000,V={8}:\";$B$1;L$3;L$4;$H$7;$H$8;$B$3;$B18;$B$5;$B$2)": 150,_x000D_
    "=RIK_AC(\"INF06__;INF02@E=1,S=1021,G=0,T=0,P=0,C=*-1:@R=A,S=1027,V={0}:R=B,S=1019,V={1}:R=C,S=1020,V={2}:R=D,S=1006,V={3}:R=E,S=1011,V={4}:R=G,S=2|1011,V={5}:R=H,S=2|1012,V={6}:R=I,S=1004,V={7}:R=I,S=2000,V={8}:\";$B$1;L$3;L$4;$H$7;$H$8;$B$3;$B19;$B$5;$B$2)": 151,_x000D_
    "=RIK_AC(\"INF06__;INF02@E=1,S=1021,G=0,T=0,P=0,C=*-1:@R=A,S=1027,V={0}:R=B,S=1019,V={1}:R=C,S=1020,V={2}:R=D,S=1006,V={3}:R=E,S=1011,V={4}:R=G,S=2|1011,V={5}:R=H,S=2|1012,V={6}:R=I,S=1004,V={7}:R=I,S=2000,V={8}:\";$B$1;L$3;L$4;$H$7;$H$8;$B$3;$B20;$B$5;$B$2)": 152,_x000D_
    "=RIK_AC(\"INF06__;INF02@E=1,S=1021,G=0,T=0,P=0,C=*-1:@R=A,S=1027,V={0}:R=B,S=1019,V={1}:R=C,S=1020,V={2}:R=D,S=1006,V={3}:R=E,S=1011,V={4}:R=G,S=2|1011,V={5}:R=H,S=2|1012,V={6}:R=I,S=1004,V={7}:R=I,S=2000,V={8}:\";$B$1;L$3;L$4;$H$7;$H$8;$B$3;$B21;$B$5;$B$2)": 153,_x000D_
    "=RIK_AC(\"INF06__;INF02@E=1,S=1021,G=0,T=0,P=0,C=*-1:@R=A,S=1027,V={0}:R=B,S=1019,V={1}:R=C,S=1020,V={2}:R=D,S=1006,V={3}:R=E,S=1011,V={4}:R=G,S=2|1011,V={5}:R=H,S=2|1012,V={6}:R=I,S=1004,V={7}:R=I,S=2000,V={8}:\";$B$1;L$3;L$4;$H$7;$H$8;$B$3;$B22;$B$5;$B$2)": 154,_x000D_
    "=RIK_AC(\"INF06__;INF02@E=1,S=1021,G=0,T=0,P=0,C=*-1:@R=A,S=1027,V={0}:R=B,S=1019,V={1}:R=C,S=1020,V={2}:R=D,S=1006,V={3}:R=E,S=1011,V={4}:R=G,S=2|1011,V={5}:R=H,S=2|1012,V={6}:R=I,S=1004,V={7}:R=I,S=2000,V={8}:\";$B$1;L$3;L$4;$H$7;$H$8;$B$3;$B23;$B$5;$B$2)": 155,_x000D_
    "=RIK_AC(\"INF06__;INF02@E=1,S=1021,G=0,T=0,P=0,C=*-1:@R=A,S=1027,V={0}:R=B,S=1019,V={1}:R=C,S=1020,V={2}:R=D,S=1006,V={3}:R=E,S=1011,V={4}:R=G,S=2|1011,V={5}:R=H,S=2|1012,V={6}:R=I,S=1004,V={7}:R=I,S=2000,V={8}:\";$B$1;L$3;L$4;$H$7;$H$8;$B$3;$B24;$B$5;$B$2)": 156,_x000D_
    "=RIK_AC(\"INF06__;INF02@E=1,S=1021,G=0,T=0,P=0,C=*-1:@R=A,S=1027,V={0}:R=B,S=1019,V={1}:R=C,S=1020,V={2}:R=D,S=1006,V={3}:R=E,S=1011,V={4}:R=G,S=2|1011,V={5}:R=H,S=2|1012,V={6}:R=I,S=1004,V={7}:R=I,S=2000,V={8}:\";$B$1;L$3;L$4;$H$7;$H$8;$B$3;$B25;$B$5;$B$2)": 157,_x000D_
    "=RIK_AC(\"INF06__;INF02@E=1,S=1021,G=0,T=0,P=0,C=*-1:@R=A,S=1027,V={0}:R=B,S=1019,V={1}:R=C,S=1020,V={2}:R=D,S=1006,V={3}:R=E,S=1011,V={4}:R=G,S=2|1011,V={5}:R=H,S=2|1012,V={6}:R=I,S=1004,V={7}:R=I,S=2000,V={8}:\";$B$1;L$3;L$4;$H$7;$H$8;$B$3;$B26;$B$5;$B$2)": 158,_x000D_
    "=RIK_AC(\"INF06__;INF02@E=1,S=1021,G=0,T=0,P=0,C=*-1:@R=A,S=1027,V={0}:R=B,S=1019,V={1}:R=C,S=1020,V={2}:R=D,S=1006,V={3}:R=E,S=1011,V={4}:R=G,S=2|1011,V={5}:R=H,S=2|1012,V={6}:R=I,S=1004,V={7}:R=I,S=2000,V={8}:\";$B$1;L$3;L$4;$H$7;$H$8;$B$3;$B27;$B$5;$B$2)": 159,_x000D_
    "=RIK_AC(\"INF06__;INF02@E=1,S=1021,G=0,T=0,P=0,C=*-1:@R=A,S=1027,V={0}:R=B,S=1019,V={1}:R=C,S=1020,V={2}:R=D,S=1006,V={3}:R=E,S=1011,V={4}:R=G,S=2|1011,V={5}:R=H,S=2|1012,V={6}:R=I,S=1004,V={7}:R=I,S=2000,V={8}:\";$B$1;L$3;L$4;$H$7;$H$8;$B$3;$B28;$B$5;$B$2)": 160,_x000D_
    "=RIK_AC(\"INF06__;INF02@E=1,S=1021,G=0,T=0,P=0,C=*-1:@R=A,S=1027,V={0}:R=B,S=1019,V={1}:R=C,S=1020,V={2}:R=D,S=1006,V={3}:R=E,S=1011,V={4}:R=G,S=2|1011,V={5}:R=H,S=2|1012,V={6}:R=I,S=1004,V={7}:R=I,S=2000,V={8}:\";$B$1;L$3;L$4;$H$7;$H$8;$B$3;$B29;$B$5;$B$2)": 161,_x000D_
    "=RIK_AC(\"INF06__;INF02@E=1,S=1021,G=0,T=0,P=0,C=*-1:@R=A,S=1027,V={0}:R=B,S=1019,V={1}:R=C,S=1020,V={2}:R=D,S=1006,V={3}:R=E,S=1011,V={4}:R=G,S=2|1011,V={5}:R=H,S=2|1012,V={6}:R=I,S=1004,V={7}:R=I,S=2000,V={8}:\";$B$1;L$3;L$4;$H$7;$H$8;$B$3;$B30;$B$5;$B$2)": 162,_x000D_
    "=RIK_AC(\"INF06__;INF02@E=1,S=1021,G=0,T=0,P=0,C=*-1:@R=A,S=1027,V={0}:R=B,S=1019,V={1}:R=C,S=1020,V={2}:R=D,S=1006,V={3}:R=E,S=1011,V={4}:R=G,S=2|1011,V={5}:R=H,S=2|1012,V={6}:R=I,S=1004,V={7}:R=I,S=2000,V={8}:\";$B$1;L$3;L$4;$H$7;$H$8;$B$3;$B31;$B$5;$B$2)": 163,_x000D_
    "=RIK_AC(\"INF06__;INF02@E=1,S=1021,G=0,T=0,P=0,C=*-1:@R=A,S=1027,V={0}:R=B,S=1019,V={1}:R=C,S=1020,V={2}:R=D,S=1006,V={3}:R=E,S=1011,V={4}:R=G,S=2|1011,V={5}:R=H,S=2|1012,V={6}:R=I,S=1004,V={7}:R=I,S=2000,V={8}:\";$B$1;L$3;L$4;$H$7;$H$8;$B$3;$B32;$B$5;$B$2)": 164,_x000D_
    "=RIK_AC(\"INF06__;INF02@E=1,S=1021,G=0,T=0,P=0,C=*-1:@R=A,S=1027,V={0}:R=B,S=1019,V={1}:R=C,S=1020,V={2}:R=D,S=1006,V={3}:R=E,S=1011,V={4}:R=G,S=2|1011,V={5}:R=H,S=2|1012,V={6}:R=I,S=1004,V={7}:R=I,S=2000,V={8}:\";$B$1;L$3;L$4;$H$7;$H$8;$B$3;$B33;$B$5;$B$2)": 165,_x000D_
    "=RIK_AC(\"INF06__;INF02@E=1,S=1021,G=0,T=0,P=0,C=*-1:@R=A,S=1027,V={0}:R=B,S=1019,V={1}:R=C,S=1020,V={2}:R=D,S=1006,V={3}:R=E,S=1011,V={4}:R=G,S=2|1011,V={5}:R=H,S=2|1012,V={6}:R=I,S=1004,V={7}:R=I,S=2000,V={8}:\";$B$1;L$3;L$4;$H$7;$H$8;$B$3;$B34;$B$5;$B$2)": 166,_x000D_
    "=RIK_AC(\"INF06__;INF02@E=1,S=1021,G=0,T=0,P=0,C=*-1:@R=A,S=1027,V={0}:R=B,S=1019,V={1}:R=C,S=1020,V={2}:R=D,S=1006,V={3}:R=E,S=1011,V={4}:R=G,S=2|1011,V={5}:R=H,S=2|1012,V={6}:R=I,S=1004,V={7}:R=I,S=2000,V={8}:\";$B$1;L$3;L$4;$H$7;$H$8;$B$3;$B36;$B$5;$B$2)": 167,_x000D_
    "=RIK_AC(\"INF06__;INF02@E=1,S=1021,G=0,T=0,P=0,C=*-1:@R=A,S=1027,V={0}:R=B,S=1019,V={1}:R=C,S=1020,V={2}:R=D,S=1006,V={3}:R=E,S=1011,V={4}:R=G,S=2|1011,V={5}:R=H,S=2|1012,V={6}:R=I,S=1004,V={7}:R=I,S=2000,V={8}:\";$B$1;L$3;L$4;$H$7;$H$8;$B$3;$B37;$B$5;$B$2)": 168,_x000D_
    "=RIK_AC(\"INF06__;INF02@E=1,S=1021,G=0,T=0,P=0,C=*-1:@R=A,S=1027,V={0}:R=B,S=1019,V={1}:R=C,S=1020,V={2}:R=D,S=1006,V={3}:R=E,S=1011,V={4}:R=G,S=2|1011,V={5}:R=H,S=2|1012,V={6}:R=I,S=1004,V={7}:R=I,S=2000,V={8}:\";$B$1;L$3;L$4;$H$7;$H$8;$B$3;$B38;$B$5;$B$2)": 169,_x000D_
    "=RIK_AC(\"INF06__;INF02@E=1,S=1021,G=0,T=0,P=0,C=*-1:@R=A,S=1027,V={0}:R=B,S=1019,V={1}:R=C,S=1020,V={2}:R=D,S=1006,V={3}:R=E,S=1011,V={4}:R=G,S=2|1011,V={5}:R=H,S=2|1012,V={6}:R=I,S=1004,V={7}:R=I,S=2000,V={8}:\";$B$1;L$3;L$4;$H$7;$H$8;$B$3;$B39;$B$5;$B$2)": 170,_x000D_
    "=RIK_AC(\"INF06__;INF02@E=1,S=1021,G=0,T=0,P=0,C=*-1:@R=A,S=1027,V={0}:R=B,S=1019,V={1}:R=C,S=1020,V={2}:R=D,S=1006,V={3}:R=E,S=1011,V={4}:R=G,S=2|1011,V={5}:R=H,S=2|1012,V={6}:R=I,S=1004,V={7}:R=I,S=2000,V={8}:\";$B$1;L$3;L$4;$H$7;$H$8;$B$3;$B40;$B$5;$B$2)": 171,_x000D_
    "=RIK_AC(\"INF06__;INF02@E=1,S=1021,G=0,T=0,P=0,C=*-1:@R=A,S=1027,V={0}:R=B,S=1019,V={1}:R=C,S=1020,V={2}:R=D,S=1006,V={3}:R=E,S=1011,V={4}:R=G,S=2|1011,V={5}:R=H,S=2|1012,V={6}:R=I,S=1004,V={7}:R=I,S=2000,V={8}:\";$B$1;L$3;L$4;$H$7;$H$8;$B$3;$B41;$B$5;$B$2)": 172,_x000D_
    "=RIK_AC(\"INF06__;INF02@E=1,S=1021,G=0,T=0,P=0,C=*-1:@R=A,S=1027,V={0}:R=B,S=1019,V={1}:R=C,S=1020,V={2}:R=D,S=1006,V={3}:R=E,S=1011,V={4}:R=G,S=2|1011,V={5}:R=H,S=2|1012,V={6}:R=I,S=1004,V={7}:R=I,S=2000,V={8}:\";$B$1;L$3;L$4;$H$7;$H$8;$B$3;$B42;$B$5;$B$2)": 173,_x000D_
    "=RIK_AC(\"INF06__;INF02@E=1,S=1021,G=0,T=0,P=0,C=*-1:@R=A,S=1027,V={0}:R=B,S=1019,V={1}:R=C,S=1020,V={2}:R=D,S=1006,V={3}:R=E,S=1011,V={4}:R=G,S=2|1011,V={5}:R=H,S=2|1012,V={6}:R=I,S=1004,V={7}:R=I,S=2000,V={8}:\";$B$1;L$3;L$4;$H$7;$H$8;$B$3;$B43;$B$5;$B$2)": 174,_x000D_
    "=RIK_AC(\"INF06__;INF02@E=1,S=1021,G=0,T=0,P=0,C=*-1:@R=A,S=1027,V={0}:R=B,S=1019,V={1}:R=C,S=1020,V={2}:R=D,S=1006,V={3}:R=E,S=1011,V={4}:R=G,S=2|1011,V={5}:R=H,S=2|1012,V={6}:R=I,S=1004,V={7}:R=I,S=2000,V={8}:\";$B$1;L$3;L$4;$H$7;$H$8;$B$3;$B44;$B$5;$B$2)": 175,_x000D_
    "=RIK_AC(\"INF06__;INF02@E=1,S=1021,G=0,T=0,P=0,C=*-1:@R=A,S=1027,V={0}:R=B,S=1019,V={1}:R=C,S=1020,V={2}:R=D,S=1006,V={3}:R=E,S=1011,V={4}:R=G,S=2|1011,V={5}:R=H,S=2|1012,V={6}:R=I,S=1004,V={7}:R=I,S=2000,V={8}:\";$B$1;L$3;L$4;$H$7;$H$8;$B$3;$B45;$B$5;$B$2)": 176,_x000D_
    "=RIK_AC(\"INF06__;INF02@E=1,S=1021,G=0,T=0,P=0,C=*-1:@R=A,S=1027,V={0}:R=B,S=1019,V={1}:R=C,S=1020,V={2}:R=D,S=1006,V={3}:R=E,S=1011,V={4}:R=G,S=2|1011,V={5}:R=H,S=2|1012,V={6}:R=I,S=1004,V={7}:R=I,S=2000,V={8}:\";$B$1;L$3;L$4;$H$7;$H$8;$B$3;$B46;$B$5;$B$2)": 177,_x000D_
    "=RIK_AC(\"INF06__;INF02@E=1,S=1021,G=0,T=0,P=0,C=*-1:@R=A,S=1027,V={0}:R=B,S=1019,V={1}:R=C,S=1020,V={2}:R=D,S=1006,V={3}:R=E,S=1011,V={4}:R=G,S=2|1011,V={5}:R=H,S=2|1012,V={6}:R=I,S=1004,V={7}:R=I,S=2000,V={8}:\";$B$1;L$3;L$4;$H$7;$H$8;$B$3;$B47;$B$5;$B$2)": 178,_x000D_
    "=RIK_AC(\"INF06__;INF13@E=1,S=14,G=0,T=0,P=0:@R=A,S=21,V={0}:R=B,S=22,V={1}:R=C,S=4,V={2}:R=D,S=8,V={3}:R=E,S=9,V={4}:R=F,S=10,V={5}:R=G,S=16,V={6}:R=H,S=18,V={7}:R=I,S=17,V={8}:\";$B$4;$B$5;$A42;N$3;N$5;N$2;$B$1;$B$2;$H$7)": 179,_x000D_
    "=RIK_AC(\"INF06__;INF13@E=1,S=14,G=0,T=0,P=0:@R=B,S=21,V={0}:R=C,S=22,V={1}:R=D,S=4,V={2}:R=E,S=8,V={3}:R=F,S=9,V={4}:R=G,S=10,V={5}:R=H,S=16,V={6}:R=I,S=18,V={7}:R=J,S=17,V={8}:\";$B$4;$B$5;$A42;J$3;J$5;J$2;$B$1;$B$2;$H$7)": 180,_x000D_
    "=RIK_AC(\"INF06__;INF13@E=1,S=14,G=0,T=0,P=0:@R=B,S=21,V={0}:R=C,S=22,V={1}:R=D,S=4,V={2}:R=E,S=8,V={3}:R=F,S=9,V={4}:R=G,S=10,V={5}:R=H,S=16,V={6}:R=I,S=18,V={7}:R=J,S=17,V={8}:\";$B$4;$B$5;$A43;J$3;J$5;J$2;$B$1;$B$2;$H$7)": 181,_x000D_
    "=RIK_AC(\"INF06__;INF13@E=1,S=14,G=0,T=0,P=0:@R=B,S=21,V={0}:R=C,S=22,V={1}:R=D,S=4,V={2}:R=E,S=8,V={3}:R=F,S=9,V={4}:R=G,S=10,V={5}:R=H,S=16,V={6}:R=I,S=18,V={7}:R=J,S=17,V={8}:\";$B$4;$B$5;$A44;J$3;J$5;J$2;$B$1;$B$2;$H$7)": 182,_x000D_
    "=RIK_AC(\"INF06__;INF13@E=1,S=14,G=0,T=0,P=0:@R=B,S=21,V={0}:R=C,S=22,V={1}:R=D,S=4,V={2}:R=E,S=8,V={3}:R=F,S=9,V={4}:R=G,S=10,V={5}:R=H,S=16,V={6}:R=I,S=18,V={7}:R=J,S=17,V={8}:\";$B$4;$B$5;$A45;J$3;J$5;J$2;$B$1;$B$2;$H$7)": 183,_x000D_
    "=RIK_AC(\"INF06__;INF13@E=1,S=14,G=0,T=0,P=0:@R=B,S=21,V={0}:R=C,S=22,V={1}:R=D,S=4,V={2}:R=E,S=8,V={3}:R=F,S=9,V={4}:R=G,S=10,V={5}:R=H,S=16,V={6}:R=I,S=18,V={7}:R=J,S=17,V={8}:\";$B$4;$B$5;$A46;J$3;J$5;J$2;$B$1;$B$2;$H$7)": 184,_x000D_
    "=RIK_AC(\"INF06__;INF13@E=1,S=14,G=0,T=0,P=0:@R=A,S=21,V={0}:R=B,S=22,V={1}:R=C,S=4,V={2}:R=D,S=8,V={3}:R=E,S=9,V={4}:R=F,S=10,V={5}:R=G,S=16,V={6}:R=H,S=18,V={7}:R=I,S=17,V={8}:\";$B$4;$B$5;$A43;N$3;N$5;N$2;$B$1;$B$2;$H$7)": 185,_x000D_
    "=RIK_AC(\"INF06__;INF13@E=1,S=14,G=0,T=0,P=0:@R=A,S=21,V={0}:R=B,S=22,V={1}:R=C,S=4,V={2}:R=D,S=8,V={3}:R=E,S=9,V={4}:R=F,S=10,V={5}:R=G,S=16,V={6}:R=H,S=18,V={7}:R=I,S=17,V={8}:\";$B$4;$B$5;$A44;N$3;N$5;N$2;$B$1;$B$2;$H$7)": 186,_x000D_
    "=RIK_AC(\"INF06__;INF13@E=1,S=14,G=0,T=0,P=0:@R=A,S=21,V={0}:R=B,S=22,V={1}:R=C,S=4,V={2}:R=D,S=8,V={3}:R=E,S=9,V={4}:R=F,S=10,V={5}:R=G,S=16,V={6}:R=H,S=18,V={7}:R=I,S=17,V={8}:\";$B$4;$B$5;$A45;N$3;N$5;N$2;$B$1;$B$2;$H$7)": 187,_x000D_
    "=RIK_AC(\"INF06__;INF13@E=1,S=14,G=0,T=0,P=0:@R=A,S=21,V={0}:R=B,S=22,V={1}:R=C,S=4,V={2}:R=D,S=8,V={3}:R=E,S=9,V={4}:R=F,S=10,V={5}:R=G,S=16,V={6}:R=H,S=18,V={7}:R=I,S=17,V={8}:\";$B$4;$B$5;$A46;N$3;N$5;N$2;$B$1;$B$2;$H$7)": 188,_x000D_
    "=RIK_AC(\"INF06__;INF02@E=1,S=1021,G=0,T=0,P=0:@R=A,S=1027,V={0}:R=B,S=1019,V={1}:R=C,S=1020,V={2}:R=D,S=1006,V={3}:R=E,S=1011,V={4}:R=G,S=2|1011,V={5}:R=H,S=2|1012,V={6}:R=I,S=1004,V={7}:R=J,S=2000,V={8}:\";$B$1;N$3;N$4;$H$7;$H$8;$B$3;$C17;$B$5;$B$2)": 189,_x000D_
    "=RIK_AC(\"INF06__;INF02@E=1,S=1021,G=0,T=0,P=0:@R=A,S=1027,V={0}:R=B,S=1019,V={1}:R=C,S=1020,V={2}:R=D,S=1006,V={3}:R=E,S=1011,V={4}:R=G,S=2|1011,V={5}:R=H,S=2|1012,V={6}:R=I,S=1004,V={7}:R=J,S=2000,V={8}:\";$B$1;N$3;N$4;$H$7;$H$8;$B$3;$C16;$B$5;$B$2)": 190,_x000D_
    "=RIK_AC(\"INF06__;INF02@E=1,S=1021,G=0,T=0,P=0:@R=A,S=1027,V={0}:R=B,S=1019,V={1}:R=C,S=1020,V={2}:R=D,S=1006,V={3}:R=E,S=1011,V={4}:R=G,S=2|1011,V={5}:R=H,S=2|1012,V={6}:R=I,S=1004,V={7}:R=J,S=2000,V={8}:\";$B$1;N$3;N$4;$H$7;$H$8;$B$3;$C18;$B$5;$B$2)": 191,_x000D_
    "=RIK_AC(\"INF06__;INF02@E=1,S=1021,G=0,T=0,P=0:@R=A,S=1027,V={0}:R=B,S=1019,V={1}:R=C,S=1020,V={2}:R=D,S=1006,V={3}:R=E,S=1011,V={4}:R=G,S=2|1011,V={5}:R=H,S=2|1012,V={6}:R=I,S=1004,V={7}:R=J,S=2000,V={8}:\";$B$1;N$3;N$4;$H$7;$H$8;$B$3;$C19;$B$5;$B$2)": 192,_x000D_
    "=RIK_AC(\"INF06__;INF02@E=1,S=1021,G=0,T=0,P=0:@R=A,S=1027,V={0}:R=B,S=1019,V={1}:R=C,S=1020,V={2}:R=D,S=1006,V={3}:R=E,S=1011,V={4}:R=G,S=2|1011,V={5}:R=H,S=2|1012,V={6}:R=I,S=1004,V={7}:R=J,S=2000,V={8}:\";$B$1;N$3;N$4;$H$7;$H$8;$B$3;$C20;$B$5;$B$2)": 193,_x000D_
    "=RIK_AC(\"INF06__;INF02@E=1,S=1021,G=0,T=0,P=0:@R=A,S=1027,V={0}:R=B,S=1019,V={1}:R=C,S=1020,V={2}:R=D,S=1006,V={3}:R=E,S=1011,V={4}:R=G,S=2|1011,V={5}:R=H,S=2|1012,V={6}:R=I,S=1004,V={7}:R=J,S=2000,V={8}:\";$B$1;N$3;N$4;$H$7;$H$8;$B$3;$C21;$B$5;$B$2)": 194,_x000D_
    "=RIK_AC(\"INF06__;INF02@E=1,S=1021,G=0,T=0,P=0:@R=A,S=1027,V={0}:R=B,S=1019,V={1}:R=C,S=1020,V={2}:R=D,S=1006,V={3}:R=E,S=1011,V={4}:R=G,S=2|1011,V={5}:R=H,S=2|1012,V={6}:R=I,S=1004,V={7}:R=J,S=2000,V={8}:\";$B$1;N$3;N$4;$H$7;$H$8;$B$3;$C22;$B$5;$B$2)": 195,_x000D_
    "=RIK_AC(\"INF06__;INF02@E=1,S=1021,G=0,T=0,P=0:@R=A,S=1027,V={0}:R=B,S=1019,V={1}:R=C,S=1020,V={2}:R=D,S=1006,V={3}:R=E,S=1011,V={4}:R=G,S=2|1011,V={5}:R=H,S=2|1012,V={6}:R=I,S=1004,V={7}:R=J,S=2000,V={8}:\";$B$1;N$3;N$4;$H$7;$H$8;$B$3;$C23;$B$5;$B$2)": 196,_x000D_
    "=RIK_AC(\"INF06__;INF02@E=1,S=1021,G=0,T=0,P=0:@R=A,S=1027,V={0}:R=B,S=1019,V={1}:R=C,S=1020,V={2}:R=D,S=1006,V={3}:R=E,S=1011,V={4}:R=G,S=2|1011,V={5}:R=H,S=2|1012,V={6}:R=I,S=1004,V={7}:R=J,S=2000,V={8}:\";$B$1;N$3;N$4;$H$7;$H$8;$B$3;$C24;$B$5;$B$2)": 197,_x000D_
    "=RIK_AC(\"INF06__;INF02@E=1,S=1021,G=0,T=0,P=0:@R=A,S=1027,V={0}:R=B,S=1019,V={1}:R=C,S=1020,V={2}:R=D,S=1006,V={3}:R=E,S=1011,V={4}:R=G,S=2|1011,V={5}:R=H,S=2|1012,V={6}:R=I,S=1004,V={7}:R=J,S=2000,V={8}:\";$B$1;N$3;N$4;$H$7;$H$8;$B$3;$C25;$B$5;$B$2)": 198,_x000D_
    "=RIK_AC(\"INF06__;INF02@E=1,S=1021,G=0,T=0,P=0:@R=A,S=1027,V={0}:R=B,S=1019,V={1}:R=C,S=1020,V={2}:R=D,S=1006,V={3}:R=E,S=1011,V={4}:R=G,S=2|1011,V={5}:R=H,S=2|1012,V={6}:R=I,S=1004,V={7}:R=J,S=2000,V={8}:\";$B$1;N$3;N$4;$H$7;$H$8;$B$3;$C26;$B$5;$B$2)": 199,_x000D_
    "=RIK_AC(\"INF06__;INF02@E=1,S=1021,G=0,T=0,P=0:@R=A,S=1027,V={0}:R=B,S=1019,V={1}:R=C,S=1020,V={2}:R=D,S=1006,V={3}:R=E,S=1011,V={4}:R=G,S=2|1011,V={5}:R=H,S=2|1012,V={6}:R=I,S=1004,V={7}:R=J,S=2000,V={8}:\";$B$1;N$3;N$4;$H$7;$H$8;$B$3;$C27;$B$5;$B$2)": 200,_x000D_
    "=RIK_AC(\"INF06__;INF02@E=1,S=1021,G=0,T=0,P=0:@R=A,S=1027,V={0}:R=B,S=1019,V={1}:R=C,S=1020,V={2}:R=D,S=1006,V={3}:R=E,S=1011,V={4}:R=G,S=2|1011,V={5}:R=H,S=2|1012,V={6}:R=I,S=1004,V={7}:R=J,S=2000,V={8}:\";$B$1;N$3;N$4;$H$7;$H$8;$B$3;$C28;$B$5;$B$2)": 201,_x000D_
    "=RIK_AC(\"INF06__;INF02@E=1,S=1021,G=0,T=0,P=0:@R=A,S=1027,V={0}:R=B,S=1019,V={1}:R=C,S=1020,V={2}:R=D,S=1006,V={3}:R=E,S=1011,V={4}:R=G,S=2|1011,V={5}:R=H,S=2|1012,V={6}:R=I,S=1004,V={7}:R=J,S=2000,V={8}:\";$B$1;N$3;N$4;$H$7;$H$8;$B$3;$C29;$B$5;$B$2)": 202,_x000D_
    "=RIK_AC(\"INF06__;INF02@E=1,S=1021,G=0,T=0,P=0:@R=A,S=1027,V={0}:R=B,S=1019,V={1}:R=C,S=1020,V={2}:R=D,S=1006,V={3}:R=E,S=1011,V={4}:R=G,S=2|1011,V={5}:R=H,S=2|1012,V={6}:R=I,S=1004,V={7}:R=J,S=2000,V={8}:\";$B$1;N$3;N$4;$H$7;$H$8;$B$3;$C30;$B$5;$B$2)": 203,_x000D_
    "=RIK_AC(\"INF06__;INF02@E=1,S=1021,G=0,T=0,P=0:@R=A,S=1027,V={0}:R=B,S=1019,V={1}:R=C,S=1020,V={2}:R=D,S=1006,V={3}:R=E,S=1011,V={4}:R=G,S=2|1011,V={5}:R=H,S=2|1012,V={6}:R=I,S=1004,V={7}:R=J,S=2000,V={8}:\";$B$1;N$3;N$4;$H$7;$H$8;$B$3;$C31;$B$5;$B$2)": 204,_x000D_
    "=RIK_AC(\"INF06__;INF02@E=1,S=1021,G=0,T=0,P=0:@R=A,S=1027,V={0}:R=B,S=1019,V={1}:R=C,S=1020,V={2}:R=D,S=1006,V={3}:R=E,S=1011,V={4}:R=G,S=2|1011,V={5}:R=H,S=2|1012,V={6}:R=I,S=1004,V={7}:R=J,S=2000,V={8}:\";$B$1;N$3;N$4;$H$7;$H$8;$B$3;$C32;$B$5;$B$2)": 205,_x000D_
    "=RIK_AC(\"INF06__;INF02@E=1,S=1021,G=0,T=0,P=0:@R=A,S=1027,V={0}:R=B,S=1019,V={1}:R=C,S=1020,V={2}:R=D,S=1006,V={3}:R=E,S=1011,V={4}:R=G,S=2|1011,V={5}:R=H,S=2|1012,V={6}:R=I,S=1004,V={7}:R=J,S=2000,V={8}:\";$B$1;N$3;N$4;$H$7;$H$8;$B$3;$C33;$B$5;$B$2)": 206,_x000D_
    "=RIK_AC(\"INF06__;INF02@E=1,S=1021,G=0,T=0,P=0:@R=A,S=1027,V={0}:R=B,S=1019,V={1}:R=C,S=1020,V={2}:R=D,S=1006,V={3}:R=E,S=1011,V={4}:R=G,S=2|1011,V={5}:R=H,S=2|1012,V={6}:R=I,S=1004,V={7}:R=J,S=2000,V={8}:\";$B$1;N$3;N$4;$H$7;$H$8;$B$3;$C34;$B$5;$B$2)": 207,_x000D_
    "=RIK_AC(\"INF06__;INF02@E=1,S=1021,G=0,T=0,P=0:@R=A,S=1027,V={0}:R=B,S=1019,V={1}:R=C,S=1020,V={2}:R=D,S=1006,V={3}:R=E,S=1011,V={4}:R=G,S=2|1011,V={5}:R=H,S=2|1012,V={6}:R=I,S=1004,V={7}:R=J,S=2000,V={8}:\";$B$1;N$3;N$4;$H$7;$H$8;$B$3;$C36;$B$5;$B$2)": 208,_x000D_
    "=RIK_AC(\"INF06__;INF02@E=1,S=1021,G=0,T=0,P=0:@R=A,S=1027,V={0}:R=B,S=1019,V={1}:R=C,S=1020,V={2}:R=D,S=1006,V={3}:R=E,S=1011,V={4}:R=G,S=2|1011,V={5}:R=H,S=2|1012,V={6}:R=I,S=1004,V={7}:R=J,S=2000,V={8}:\";$B$1;N$3;N$4;$H$7;$H$8;$B$3;$C37;$B$5;$B$2)": 209,_x000D_
    "=RIK_AC(\"INF06__;INF02@E=1,S=1021,G=0,T=0,P=0:@R=A,S=1027,V={0}:R=B,S=1019,V={1}:R=C,S=1020,V={2}:R=D,S=1006,V={3}:R=E,S=1011,V={4}:R=G,S=2|1011,V={5}:R=H,S=2|1012,V={6}:R=I,S=1004,V={7}:R=J,S=2000,V={8}:\";$B$1;N$3;N$4;$H$7;$H$8;$B$3;$C38;$B$5;$B$2)": 210,_x000D_
    "=RIK_AC(\"INF06__;INF02@E=1,S=1021,G=0,T=0,P=0:@R=A,S=1027,V={0}:R=B,S=1019,V={1}:R=C,S=1020,V={2}:R=D,S=1006,V={3}:R=E,S=1011,V={4}:R=G,S=2|1011,V={5}:R=H,S=2|1012,V={6}:R=I,S=1004,V={7}:R=J,S=2000,V={8}:\";$B$1;N$3;N$4;$H$7;$H$8;$B$3;$C39;$B$5;$B$2)": 211,_x000D_
    "=RIK_AC(\"INF06__;INF02@E=1,S=1021,G=0,T=0,P=0:@R=A,S=1027,V={0}:R=B,S=1019,V={1}:R=C,S=1020,V={2}:R=D,S=1006,V={3}:R=E,S=1011,V={4}:R=G,S=2|1011,V={5}:R=H,S=2|1012,V={6}:R=I,S=1004,V={7}:R=J,S=2000,V={8}:\";$B$1;N$3;N$4;$H$7;$H$8;$B$3;$C40;$B$5;$B$2)": 212,_x000D_
    "=RIK_AC(\"INF06__;INF02@E=1,S=1021,G=0,T=0,P=0:@R=A,S=1027,V={0}:R=B,S=1019,V={1}:R=C,S=1020,V={2}:R=D,S=1006,V={3}:R=E,S=1011,V={4}:R=G,S=2|1011,V={5}:R=H,S=2|1012,V={6}:R=I,S=1004,V={7}:R=J,S=2000,V={8}:\";$B$1;N$3;N$4;$H$7;$H$8;$B$3;$C41;$B$5;$B$2)": 213,_x000D_
    "=RIK_AC(\"INF06__;INF02@E=1,S=1021,G=0,T=0,P=0:@R=A,S=1027,V={0}:R=B,S=1019,V={1}:R=C,S=1020,V={2}:R=D,S=1006,V={3}:R=E,S=1011,V={4}:R=G,S=2|1011,V={5}:R=H,S=2|1012,V={6}:R=I,S=1004,V={7}:R=J,S=2000,V={8}:\";$B$1;N$3;N$4;$H$7;$H$8;$B$3;$C47;$B$5;$B$2)": 214,_x000D_
    "=RIK_AC(\"INF06__;INF02@E=1,S=1021,G=0,T=0,P=0:@R=A,S=1027,V={0}:R=B,S=1019,V={1}:R=C,S=1020,V={2}:R=D,S=1006,V={3}:R=E,S=1011,V={4}:R=G,S=2|1011,V={5}:R=H,S=2|1012,V={6}:R=I,S=1004,V={7}:R=J,S=2000,V={8}:\";$B$1;N$3;N$4;$H$7;$H$8;$B$3;$C49;$B$5;$B$2)": 215,_x000D_
    "=RIK_AC(\"INF06__;INF02@E=1,S=1021,G=0,T=0,P=0:@R=A,S=1027,V={0}:R=B,S=1019,V={1}:R=C,S=1020,V={2}:R=D,S=1006,V={3}:R=E,S=1011,V={4}:R=G,S=2|1011,V={5}:R=H,S=2|1012,V={6}:R=I,S=1004,V={7}:R=J,S=2000,V={8}:\";$B$1;N$3;N$4;$H$7;$H$8;$B$3;$C50;$B$5;$B$2)": 216,_x000D_
    "=RIK_AC(\"INF06__;INF02@E=1,S=1021,G=0,T=0,P=0:@R=A,S=1027,V={0}:R=B,S=1019,V={1}:R=C,S=1020,V={2}:R=D,S=1006,V={3}:R=E,S=1011,V={4}:R=G,S=2|1011,V={5}:R=H,S=2|1012,V={6}:R=I,S=1004,V={7}:R=J,S=2000,V={8}:\";$B$1;N$3;N$4;$H$7;$H$8;$B$3;$C51;$B$5;$B$2)": 217_x000D_
  },_x000D_
  "ItemPool": {_x000D_
    "Items": {_x000D_
      "1": {_x000D_
        "$type": "Inside.Core.Formula.Definition.DefinitionAC, Inside.Core.Formula",_x000D_
        "ID": 1,_x000D_
        "Results": [_x000D_
          [_x000D_
            0.0_x000D_
          ]_x000D_
        ],_x000D_
        "Statistics": {_x000D_
          "CreationDate": "2022-01-05T16:30:15.6472286+01:00",_x000D_
          "LastRefreshDate": "2019-08-01T10:11:43.4222197+02:00",_x000D_
          "TotalRefreshCount": 5,_x000D_
          "CustomInfo": {}_x000D_
        }_x000D_
      },_x000D_
      "2": {_x000D_
        "$type": "Inside.Core.Formula.Definition.DefinitionAC, Inside.Core.Formula",_x000D_
        "ID": 2,_x000D_
        "Results": [_x000D_
          [_x000D_
            0.0_x000D_
          ]_x000D_
        ],_x000D_
        "Statistics": {_x000D_
          "CreationDate": "2022-01-05T16:30:15.6632248+01:00",_x000D_
          "LastRefreshDate": "2022-01-05T17:03:34.4096666+01:00",_x000D_
          "TotalRefreshCount": 18,_x000D_
          "CustomInfo": {}_x000D_
        }_x000D_
      },_x000D_
      "3": {_x000D_
        "$type": "Inside.Core.Formula.Definition.DefinitionAC, Inside.Core.Formula",_x000D_
        "ID": 3,_x000D_
        "Results": [_x000D_
          [_x000D_
            0.0_x000D_
          ]_x000D_
        ],_x000D_
        "Statistics": {_x000D_
          "CreationDate": "2022-01-05T16:30:15.6632248+01:00",_x000D_
          "LastRefreshDate": "2019-08-01T10:11:43.3394699+02:00",_x000D_
          "TotalRefreshCount": 5,_x000D_
          "CustomInfo": {}_x000D_
        }_x000D_
      },_x000D_
      "4": {_x000D_
        "$type": "Inside.Core.Formula.Definition.DefinitionAC, Inside.Core.Formula",_x000D_
        "ID": 4,_x000D_
        "Results": [_x000D_
          [_x000D_
            0.0_x000D_
          ]_x000D_
        ],_x000D_
        "Statistics": {_x000D_
          "CreationDate": "2022-01-05T16:30:15.6632248+01:00",_x000D_
          "LastRefreshDate": "2019-08-01T10:11:40.4272129+02:00",_x000D_
          "TotalRefreshCount": 5,_x000D_
          "CustomInfo": {}_x000D_
        }_x000D_
      },_x000D_
      "5": {_x000D_
        "$type": "Inside.Core.Formula.Definition.DefinitionAC, Inside.Core.Formula",_x000D_
        "ID": 5,_x000D_
        "Results": [_x000D_
          [_x000D_
            0.0_x000D_
          ]_x000D_
        ],_x000D_
        "Statistics": {_x000D_
          "CreationDate": "2022-01-05T16:30:15.6632248+01:00",_x000D_
          "LastRefreshDate": "2022-01-05T17:03:34.0003027+01:00",_x000D_
          "TotalRefreshCount": 18,_x000D_
          "CustomInfo": {}_x000D_
        }_x000D_
      },_x000D_
      "6": {_x000D_
        "$type": "Inside.Core.Formula.Definition.DefinitionAC, Inside.Core.Formula",_x000D_
        "ID": 6,_x000D_
        "Results": [_x000D_
          [_x000D_
            0.0_x000D_
          ]_x000D_
        ],_x000D_
        "Statistics": {_x000D_
          "CreationDate": "2022-01-05T16:30:15.6632248+01:00",_x000D_
          "LastRefreshDate": "2019-08-01T10:11:43.2666286+02:00",_x000D_
          "TotalRefreshCount": 5,_x000D_
          "CustomInfo": {}_x000D_
        }_x000D_
      },_x000D_
      "7": {_x000D_
        "$type": "Inside.Core.Formula.Definition.DefinitionAC, Inside.Core.Formula",_x000D_
        "ID": 7,_x000D_
        "Results": [_x000D_
          [_x000D_
            0.0_x000D_
          ]_x000D_
        ],_x000D_
        "Statistics": {_x000D_
          "CreationDate": "2022-01-05T16:30:15.6632248+01:00",_x000D_
          "LastRefreshDate": "2019-08-01T10:16:54.3480629+02:00",_x000D_
          "TotalRefreshCount": 6,_x000D_
          "CustomInfo": {}_x000D_
        }_x000D_
      },_x000D_
      "8": {_x000D_
        "$type": "Inside.Core.Formula.Definition.DefinitionAC, Inside.Core.Formula",_x000D_
        "ID": 8,_x000D_
        "Results": [_x000D_
          [_x000D_
            0.0_x000D_
          ]_x000D_
        ],_x000D_
        "Statistics": {_x000D_
          "CreationDate": "2022-01-05T16:30:15.6632248+01:00",_x000D_
          "LastRefreshDate": "2019-08-01T10:11:43.2087835+02:00",_x000D_
          "TotalRefreshCount": 5,_x000D_
          "CustomInfo": {}_x000D_
        }_x000D_
      },_x000D_
      "9": {_x000D_
        "$type": "Inside.Core.Formula.Definition.DefinitionAC, Inside.Core.Formula",_x000D_
        "ID": 9,_x000D_
        "Results": [_x000D_
          [_x000D_
            0.0_x000D_
          ]_x000D_
        ],_x000D_
        "Statistics": {_x000D_
          "CreationDate": "2022-01-05T16:30:15.6632248+01:00",_x000D_
          "LastRefreshDate": "2019-08-01T10:11:43.1888594+02:00",_x000D_
          "TotalRefreshCount": 5,_x000D_
          "CustomInfo": {}_x000D_
        }_x000D_
      },_x000D_
      "10": {_x000D_
        "$type": "Inside.Core.Formula.Definition.DefinitionAC, Inside.Core.Formula",_x000D_
        "ID": 10,_x000D_
        "Results": [_x000D_
          [_x000D_
            0.0_x000D_
          ]_x000D_
        ],_x000D_
        "Statistics": {_x000D_
          "CreationDate": "2022-01-05T16:30:15.6632248+01:00",_x000D_
          "LastRefreshDate": "2019-08-01T10:11:43.4401655+02:00",_x000D_
          "TotalRefreshCount": 5,_x000D_
          "CustomInfo": {}_x000D_
        }_x000D_
      },_x000D_
      "11": {_x000D_
        "$type": "Inside.Core.Formula.Definition.DefinitionAC, Inside.Core.Formula",_x000D_
        "ID": 11,_x000D_
        "Results": [_x000D_
          [_x000D_
            0.0_x000D_
          ]_x000D_
        ],_x000D_
        "Statistics": {_x000D_
          "CreationDate": "2022-01-05T16:30:15.6632248+01:00",_x000D_
          "LastRefreshDate": "2019-08-01T10:11:43.1729024+02:00",_x000D_
          "TotalRefreshCount": 5,_x000D_
          "CustomInfo": {}_x000D_
        }_x000D_
      },_x000D_
      "12": {_x000D_
        "$type": "Inside.Core.Formula.Definition.DefinitionAC, Inside.Core.Formula",_x000D_
        "ID": 12,_x000D_
        "Results": [_x000D_
          [_x000D_
            0.0_x000D_
          ]_x000D_
        ],_x000D_
        "Statistics": {_x000D_
          "CreationDate": "2022-01-05T16:30:15.6632248+01:00",_x000D_
          "LastRefreshDate": "2022-01-05T17:03:35.1529148+01:00",_x000D_
          "TotalRefreshCount": 18,_x000D_
          "CustomInfo": {}_x000D_
        }_x000D_
      },_x000D_
      "13": {_x000D_
        "$type": "Inside.Core.Formula.Definition.DefinitionAC, Inside.Core.Formula",_x000D_
        "ID": 13,_x000D_
        "Results": [_x000D_
          [_x000D_
            17997757.92_x000D_
          ]_x000D_
        ],_x000D_
        "Statistics": {_x000D_
          "CreationDate": "2022-01-05T16:30:15.6632248+01:00",_x000D_
          "LastRefreshDate": "2019-08-01T10:11:43.0891023+02:00",_x000D_
          "TotalRefreshCount": 6,_x000D_
          "CustomInfo": {}_x000D_
        }_x000D_
      },_x000D_
      "14": {_x000D_
        "$type": "Inside.Core.Formula.Definition.DefinitionAC, Inside.Core.Formula",_x000D_
        "ID": 14,_x000D_
        "Results": [_x000D_
          [_x000D_
            0.0_x000D_
          ]_x000D_
        ],_x000D_
        "Statistics": {_x000D_
          "CreationDate": "2022-01-05T16:30:15.6632248+01:00",_x000D_
          "LastRefreshDate": "2019-08-01T10:11:43.081162+02:00",_x000D_
          "TotalRefreshCount": 5,_x000D_
          "CustomInfo": {}_x000D_
        }_x000D_
      },_x000D_
      "15": {_x000D_
        "$type": "Inside.Core.Formula.Definition.DefinitionAC, Inside.Core.Formula",_x000D_
        "ID": 15,_x000D_
        "Results": [_x000D_
          [_x000D_
            0.0_x000D_
          ]_x000D_
        ],_x000D_
        "Statistics": {_x000D_
          "CreationDate": "2022-01-05T16:30:15.6632248+01:00",_x000D_
          "LastRefreshDate": "2019-08-01T10:11:43.4561564+02:00",_x000D_
          "TotalRefreshCount": 5,_x000D_
          "CustomInfo": {}_x000D_
        }_x000D_
      },_x000D_
      "16": {_x000D_
        "$type": "Inside.Core.Formula.Definition.DefinitionAC, Inside.Core.Formula",_x000D_
        "ID": 16,_x000D_
        "Results": [_x000D_
          [_x000D_
            0.0_x000D_
          ]_x000D_
        ],_x000D_
        "Statistics": {_x000D_
          "CreationDate": "2022-01-05T16:30:15.6632248+01:00",_x000D_
          "LastRefreshDate": "2019-08-01T10:11:43.2197888+02:00",_x000D_
          "TotalRefreshCount": 5,_x000D_
          "CustomInfo": {}_x000D_
        }_x000D_
      },_x000D_
      "17": {_x000D_
        "$type": "Inside.Core.Formula.Definition.DefinitionAC, Inside.Core.Formula",_x000D_
        "ID": 17,_x000D_
        "Results": [_x000D_
          [_x000D_
            0.0_x000D_
          ]_x000D_
        ],_x000D_
        "Statistics": {_x000D_
          "CreationDate": "2022-01-05T16:30:15.6632248+01:00",_x000D_
          "LastRefreshDate": "2022-01-05T17:03:34.287423+01:00",_x000D_
          "TotalRefreshCount": 18,_x000D_
          "CustomInfo": {}_x000D_
        }_x000D_
      },_x000D_
      "18": {_x000D_
        "$type": "Inside.Core.Formula.Definition.DefinitionAC, Inside.Core.Formula",_x000D_
        "ID": 18,_x000D_
        "Results": [_x000D_
          [_x000D_
            0.0_x000D_
          ]_x000D_
        ],_x000D_
        "Statistics": {_x000D_
          "CreationDate": "2022-01-05T16:30:15.6632248+01:00",_x000D_
          "LastRefreshDate": "2022-01-05T17:03:33.8570505+01:00",_x000D_
          "TotalRefreshCount": 18,_x000D_
          "CustomInfo": {}_x000D_
        }_x000D_
      },_x000D_
      "19": {_x000D_
        "$type": "Inside.Core.Formula.Definition.DefinitionAC, Inside.Core.Formula",_x000D_
        "ID": 19,_x000D_
        "Results": [_x000D_
          [_x000D_
            0.0_x000D_
          ]_x000D_
        ],_x000D_
        "Statistics": {_x000D_
          "CreationDate": "2022-01-05T16:30:15.6632248+01:00",_x000D_
          "LastRefreshDate": "2019-08-01T10:11:43.1469475+02:00",_x000D_
          "TotalRefreshCount": 5,_x000D_
          "CustomInfo": {}_x000D_
        }_x000D_
      },_x000D_
      "20": {_x000D_
        "$type": "Inside.Core.Formula.Definition.Definitio</t>
  </si>
  <si>
    <t xml:space="preserve">nAC, Inside.Core.Formula",_x000D_
        "ID": 20,_x000D_
        "Results": [_x000D_
          [_x000D_
            24329989.96_x000D_
          ]_x000D_
        ],_x000D_
        "Statistics": {_x000D_
          "CreationDate": "2022-01-05T16:30:15.6632248+01:00",_x000D_
          "LastRefreshDate": "2019-08-01T10:11:43.224764+02:00",_x000D_
          "TotalRefreshCount": 5,_x000D_
          "CustomInfo": {}_x000D_
        }_x000D_
      },_x000D_
      "21": {_x000D_
        "$type": "Inside.Core.Formula.Definition.DefinitionAC, Inside.Core.Formula",_x000D_
        "ID": 21,_x000D_
        "Results": [_x000D_
          [_x000D_
            0.0_x000D_
          ]_x000D_
        ],_x000D_
        "Statistics": {_x000D_
          "CreationDate": "2022-01-05T16:30:15.6632248+01:00",_x000D_
          "LastRefreshDate": "2022-01-05T17:03:34.2664789+01:00",_x000D_
          "TotalRefreshCount": 17,_x000D_
          "CustomInfo": {}_x000D_
        }_x000D_
      },_x000D_
      "22": {_x000D_
        "$type": "Inside.Core.Formula.Definition.DefinitionAC, Inside.Core.Formula",_x000D_
        "ID": 22,_x000D_
        "Results": [_x000D_
          [_x000D_
            0.0_x000D_
          ]_x000D_
        ],_x000D_
        "Statistics": {_x000D_
          "CreationDate": "2022-01-05T16:30:15.6632248+01:00",_x000D_
          "LastRefreshDate": "2022-01-05T17:03:33.8117695+01:00",_x000D_
          "TotalRefreshCount": 17,_x000D_
          "CustomInfo": {}_x000D_
        }_x000D_
      },_x000D_
      "23": {_x000D_
        "$type": "Inside.Core.Formula.Definition.DefinitionAC, Inside.Core.Formula",_x000D_
        "ID": 23,_x000D_
        "Results": [_x000D_
          [_x000D_
            0.0_x000D_
          ]_x000D_
        ],_x000D_
        "Statistics": {_x000D_
          "CreationDate": "2022-01-05T16:30:15.6632248+01:00",_x000D_
          "LastRefreshDate": "2019-08-01T10:16:54.3101722+02:00",_x000D_
          "TotalRefreshCount": 6,_x000D_
          "CustomInfo": {}_x000D_
        }_x000D_
      },_x000D_
      "24": {_x000D_
        "$type": "Inside.Core.Formula.Definition.DefinitionAC, Inside.Core.Formula",_x000D_
        "ID": 24,_x000D_
        "Results": [_x000D_
          [_x000D_
            0.0_x000D_
          ]_x000D_
        ],_x000D_
        "Statistics": {_x000D_
          "CreationDate": "2022-01-05T16:30:15.6632248+01:00",_x000D_
          "LastRefreshDate": "2019-08-01T10:16:54.343077+02:00",_x000D_
          "TotalRefreshCount": 6,_x000D_
          "CustomInfo": {}_x000D_
        }_x000D_
      },_x000D_
      "25": {_x000D_
        "$type": "Inside.Core.Formula.Definition.DefinitionAC, Inside.Core.Formula",_x000D_
        "ID": 25,_x000D_
        "Results": [_x000D_
          [_x000D_
            0.0_x000D_
          ]_x000D_
        ],_x000D_
        "Statistics": {_x000D_
          "CreationDate": "2022-01-05T16:30:15.6632248+01:00",_x000D_
          "LastRefreshDate": "2022-01-05T17:03:34.2028129+01:00",_x000D_
          "TotalRefreshCount": 17,_x000D_
          "CustomInfo": {}_x000D_
        }_x000D_
      },_x000D_
      "26": {_x000D_
        "$type": "Inside.Core.Formula.Definition.DefinitionAC, Inside.Core.Formula",_x000D_
        "ID": 26,_x000D_
        "Results": [_x000D_
          [_x000D_
            0.0_x000D_
          ]_x000D_
        ],_x000D_
        "Statistics": {_x000D_
          "CreationDate": "2022-01-05T16:30:15.6632248+01:00",_x000D_
          "LastRefreshDate": "2019-08-01T10:11:40.4132821+02:00",_x000D_
          "TotalRefreshCount": 5,_x000D_
          "CustomInfo": {}_x000D_
        }_x000D_
      },_x000D_
      "27": {_x000D_
        "$type": "Inside.Core.Formula.Definition.DefinitionAC, Inside.Core.Formula",_x000D_
        "ID": 27,_x000D_
        "Results": [_x000D_
          [_x000D_
            0.0_x000D_
          ]_x000D_
        ],_x000D_
        "Statistics": {_x000D_
          "CreationDate": "2022-01-05T16:30:15.6632248+01:00",_x000D_
          "LastRefreshDate": "2019-08-01T10:16:54.3690087+02:00",_x000D_
          "TotalRefreshCount": 6,_x000D_
          "CustomInfo": {}_x000D_
        }_x000D_
      },_x000D_
      "28": {_x000D_
        "$type": "Inside.Core.Formula.Definition.DefinitionAC, Inside.Core.Formula",_x000D_
        "ID": 28,_x000D_
        "Results": [_x000D_
          [_x000D_
            0.0_x000D_
          ]_x000D_
        ],_x000D_
        "Statistics": {_x000D_
          "CreationDate": "2022-01-05T16:30:15.6632248+01:00",_x000D_
          "LastRefreshDate": "2019-08-01T10:11:43.1948445+02:00",_x000D_
          "TotalRefreshCount": 5,_x000D_
          "CustomInfo": {}_x000D_
        }_x000D_
      },_x000D_
      "29": {_x000D_
        "$type": "Inside.Core.Formula.Definition.DefinitionAC, Inside.Core.Formula",_x000D_
        "ID": 29,_x000D_
        "Results": [_x000D_
          [_x000D_
            0.0_x000D_
          ]_x000D_
        ],_x000D_
        "Statistics": {_x000D_
          "CreationDate": "2022-01-05T16:30:15.6632248+01:00",_x000D_
          "LastRefreshDate": "2022-01-05T17:03:33.9029201+01:00",_x000D_
          "TotalRefreshCount": 19,_x000D_
          "CustomInfo": {}_x000D_
        }_x000D_
      },_x000D_
      "30": {_x000D_
        "$type": "Inside.Core.Formula.Definition.DefinitionAC, Inside.Core.Formula",_x000D_
        "ID": 30,_x000D_
        "Results": [_x000D_
          [_x000D_
            0.0_x000D_
          ]_x000D_
        ],_x000D_
        "Statistics": {_x000D_
          "CreationDate": "2022-01-05T16:30:15.6632248+01:00",_x000D_
          "LastRefreshDate": "2019-08-01T10:11:43.2147672+02:00",_x000D_
          "TotalRefreshCount": 5,_x000D_
          "CustomInfo": {}_x000D_
        }_x000D_
      },_x000D_
      "31": {_x000D_
        "$type": "Inside.Core.Formula.Definition.DefinitionAC, Inside.Core.Formula",_x000D_
        "ID": 31,_x000D_
        "Results": [_x000D_
          [_x000D_
            0.0_x000D_
          ]_x000D_
        ],_x000D_
        "Statistics": {_x000D_
          "CreationDate": "2022-01-05T16:30:15.6632248+01:00",_x000D_
          "LastRefreshDate": "2022-01-05T17:03:33.9248767+01:00",_x000D_
          "TotalRefreshCount": 19,_x000D_
          "CustomInfo": {}_x000D_
        }_x000D_
      },_x000D_
      "32": {_x000D_
        "$type": "Inside.Core.Formula.Definition.DefinitionAC, Inside.Core.Formula",_x000D_
        "ID": 32,_x000D_
        "Results": [_x000D_
          [_x000D_
            0.0_x000D_
          ]_x000D_
        ],_x000D_
        "Statistics": {_x000D_
          "CreationDate": "2022-01-05T16:30:15.6632248+01:00",_x000D_
          "LastRefreshDate": "2022-01-05T17:03:34.0941558+01:00",_x000D_
          "TotalRefreshCount": 17,_x000D_
          "CustomInfo": {}_x000D_
        }_x000D_
      },_x000D_
      "33": {_x000D_
        "$type": "Inside.Core.Formula.Definition.DefinitionAC, Inside.Core.Formula",_x000D_
        "ID": 33,_x000D_
        "Results": [_x000D_
          [_x000D_
            0.0_x000D_
          ]_x000D_
        ],_x000D_
        "Statistics": {_x000D_
          "CreationDate": "2022-01-05T16:30:15.6632248+01:00",_x000D_
          "LastRefreshDate": "2022-01-05T17:03:34.3512529+01:00",_x000D_
          "TotalRefreshCount": 18,_x000D_
          "CustomInfo": {}_x000D_
        }_x000D_
      },_x000D_
      "34": {_x000D_
        "$type": "Inside.Core.Formula.Definition.DefinitionAC, Inside.Core.Formula",_x000D_
        "ID": 34,_x000D_
        "Results": [_x000D_
          [_x000D_
            0.0_x000D_
          ]_x000D_
        ],_x000D_
        "Statistics": {_x000D_
          "CreationDate": "2022-01-05T16:30:15.6632248+01:00",_x000D_
          "LastRefreshDate": "2019-08-01T10:11:43.4670945+02:00",_x000D_
          "TotalRefreshCount": 5,_x000D_
          "CustomInfo": {}_x000D_
        }_x000D_
      },_x000D_
      "35": {_x000D_
        "$type": "Inside.Core.Formula.Definition.DefinitionAC, Inside.Core.Formula",_x000D_
        "ID": 35,_x000D_
        "Results": [_x000D_
          [_x000D_
            0.0_x000D_
          ]_x000D_
        ],_x000D_
        "Statistics": {_x000D_
          "CreationDate": "2022-01-05T16:30:15.6632248+01:00",_x000D_
          "LastRefreshDate": "2022-01-05T17:03:34.1819104+01:00",_x000D_
          "TotalRefreshCount": 18,_x000D_
          "CustomInfo": {}_x000D_
        }_x000D_
      },_x000D_
      "36": {_x000D_
        "$type": "Inside.Core.Formula.Definition.DefinitionAC, Inside.Core.Formula",_x000D_
        "ID": 36,_x000D_
        "Results": [_x000D_
          [_x000D_
            0.0_x000D_
          ]_x000D_
        ],_x000D_
        "Statistics": {_x000D_
          "CreationDate": "2022-01-05T16:30:15.6632248+01:00",_x000D_
          "LastRefreshDate": "2022-01-05T17:03:35.2123807+01:00",_x000D_
          "TotalRefreshCount": 17,_x000D_
          "CustomInfo": {}_x000D_
        }_x000D_
      },_x000D_
      "37": {_x000D_
        "$type": "Inside.Core.Formula.Definition.DefinitionAC, Inside.Core.Formula",_x000D_
        "ID": 37,_x000D_
        "Results": [_x000D_
          [_x000D_
            0.0_x000D_
          ]_x000D_
        ],_x000D_
        "Statistics": {_x000D_
          "CreationDate": "2022-01-05T16:30:15.6632248+01:00",_x000D_
          "LastRefreshDate": "2022-01-05T16:42:07.782876+01:00",_x000D_
          "TotalRefreshCount": 9,_x000D_
          "CustomInfo": {}_x000D_
        }_x000D_
      },_x000D_
      "38": {_x000D_
        "$type": "Inside.Core.Formula.Definition.DefinitionAC, Inside.Core.Formula",_x000D_
        "ID": 38,_x000D_
        "Results": [_x000D_
          [_x000D_
            0.0_x000D_
          ]_x000D_
        ],_x000D_
        "Statistics": {_x000D_
          "CreationDate": "2022-01-05T16:30:15.6632248+01:00",_x000D_
          "LastRefreshDate": "2019-08-01T10:16:54.322132+02:00",_x000D_
          "TotalRefreshCount": 6,_x000D_
          "CustomInfo": {}_x000D_
        }_x000D_
      },_x000D_
      "39": {_x000D_
        "$type": "Inside.Core.Formula.Definition.DefinitionAC, Inside.Core.Formula",_x000D_
        "ID": 39,_x000D_
        "Results": [_x000D_
          [_x000D_
            0.0_x000D_
          ]_x000D_
        ],_x000D_
        "Statistics": {_x000D_
          "CreationDate": "2022-01-05T16:30:15.6632248+01:00",_x000D_
          "LastRefreshDate": "2019-08-01T10:11:40.4441679+02:00",_x000D_
          "TotalRefreshCount": 5,_x000D_
          "CustomInfo": {}_x000D_
        }_x000D_
      },_x000D_
      "40": {_x000D_
        "$type": "Inside.Core.Formula.Definition.DefinitionAC, Inside.Core.Formula",_x000D_
        "ID": 40,_x000D_
        "Results": [_x000D_
          [_x000D_
            0.0_x000D_
          ]_x000D_
        ],_x000D_
        "Statistics": {_x000D_
          "CreationDate": "2022-01-05T16:30:15.6632248+01:00",_x000D_
          "LastRefreshDate": "2022-01-05T17:03:34.1150476+01:00",_x000D_
          "TotalRefreshCount": 18,_x000D_
          "CustomInfo": {}_x000D_
        }_x000D_
      },_x000D_
      "41": {_x000D_
        "$type": "Inside.Core.Formula.Definition.DefinitionAC, Inside.Core.Formula",_x000D_
        "ID": 41,_x000D_
        "Results": [_x000D_
          [_x000D_
            0.0_x000D_
          ]_x000D_
        ],_x000D_
        "Statistics": {_x000D_
          "CreationDate": "2022-01-05T16:30:15.6632248+01:00",_x000D_
          "LastRefreshDate": "2019-08-01T10:11:43.2816237+02:00",_x000D_
          "TotalRefreshCount": 5,_x000D_
          "CustomInfo": {}_x000D_
        }_x000D_
      },_x000D_
      "42": {_x000D_
        "$type": "Inside.Core.Formula.Definition.DefinitionAC, Inside.Core.Formula",_x000D_
        "ID": 42,_x000D_
        "Results": [_x000D_
          [_x000D_
            0.0_x000D_
          ]_x000D_
        ],_x000D_
        "Statistics": {_x000D_
          "CreationDate": "2022-01-05T16:30:15.6632248+01:00",_x000D_
          "LastRefreshDate": "2022-01-05T17:03:35.1669176+01:00",_x000D_
          "TotalRefreshCount": 17,_x000D_
          "CustomInfo": {}_x000D_
        }_x000D_
      },_x000D_
      "43": {_x000D_
        "$type": "Inside.Core.Formula.Definition.DefinitionAC, Inside.Core.Formula",_x000D_
        "ID": 43,_x000D_
        "Results": [_x000D_
          [_x000D_
            12403235.41_x000D_
          ]_x000D_
        ],_x000D_
        "Statistics": {_x000D_
          "CreationDate": "2022-01-05T16:30:15.6632248+01:00",_x000D_
          "LastRefreshDate": "2019-08-01T10:11:43.4341833+02:00",_x000D_
          "TotalRefreshCount": 5,_x000D_
          "CustomInfo": {}_x000D_
        }_x000D_
      },_x000D_
      "44": {_x000D_
        "$type": "Inside.Core.Formula.Definition.DefinitionAC, Inside.Core.Formula",_x000D_
        "ID": 44,_x000D_
        "Results": [_x000D_
          [_x000D_
            0.0_x000D_
          ]_x000D_
        ],_x000D_
        "Statistics": {_x000D_
          "CreationDate": "2022-01-05T16:30:15.6632248+01:00",_x000D_
          "LastRefreshDate": "2019-08-01T10:11:40.3215198+02:00",_x000D_
          "TotalRefreshCount": 5,_x000D_
          "CustomInfo": {}_x000D_
        }_x000D_
      },_x000D_
      "45": {_x000D_
        "$type": "Inside.Core.Formula.Definition.DefinitionAC, Inside.Core.Formula",_x000D_
        "ID": 45,_x000D_
        "Results": [_x000D_
          [_x000D_
            0.0_x000D_
          ]_x000D_
        ],_x000D_
        "Statistics": {_x000D_
          "CreationDate": "2022-01-05T16:30:15.6632248+01:00",_x000D_
          "LastRefreshDate": "2022-01-05T17:03:34.1359929+01:00",_x000D_
          "TotalRefreshCount": 18,_x000D_
          "CustomInfo": {}_x000D_
        }_x000D_
      },_x000D_
      "46": {_x000D_
        "$type": "Inside.Core.Formula.Definition.DefinitionAC, Inside.Core.Formula",_x000D_
        "ID": 46,_x000D_
        "Results": [_x000D_
          [_x000D_
            0.0_x000D_
          ]_x000D_
        ],_x000D_
        "Statistics": {_x000D_
          "CreationDate": "2022-01-05T16:30:15.6632248+01:00",_x000D_
          "LastRefreshDate": "2019-08-01T10:11:43.177864+02:00",_x000D_
          "TotalRefreshCount": 5,_x000D_
          "CustomInfo": {}_x000D_
        }_x000D_
      },_x000D_
      "47": {_x000D_
        "$type": "Inside.Core.Formula.Definition.DefinitionAC, Inside.Core.Formula",_x000D_
        "ID": 47,_x000D_
        "Results": [_x000D_
          [_x000D_
            0.0_x000D_
          ]_x000D_
        ],_x000D_
        "Statistics": {_x000D_
          "CreationDate": "2022-01-05T16:30:15.6632248+01:00",_x000D_
          "LastRefreshDate": "2022-01-05T17:03:33.7898235+01:00",_x000D_
          "TotalRefreshCount": 12,_x000D_
          "CustomInfo": {}_x000D_
        }_x000D_
      },_x000D_
      "48": {_x000D_
        "$type": "Inside.Core.Formula.Definition.DefinitionAC, Inside.Core.Formula",_x000D_
        "ID": 48,_x000D_
        "Results": [_x000D_
          [_x000D_
            0.0_x000D_
          ]_x000D_
        ],_x000D_
        "Statistics": {_x000D_
          "CreationDate": "2022-01-05T16:30:15.6632248+01:00",_x000D_
          "LastRefreshDate": "2019-08-01T10:16:54.3590342+02:00",_x000D_
          "TotalRefreshCount": 6,_x000D_
          "CustomInfo": {}_x000D_
        }_x000D_
      },_x000D_
      "49": {_x000D_
        "$type": "Inside.Core.Formula.Definition.DefinitionAC, Inside.Core.Formula",_x000D_
        "ID": 49,_x000D_
        "Results": [_x000D_
          [_x000D_
            0.0_x000D_
          ]_x000D_
        ],_x000D_
        "Statistics": {_x000D_
          "CreationDate": "2022-01-05T16:30:15.6632248+01:00",_x000D_
          "LastRefreshDate": "2019-08-01T10:16:54.317147+02:00",_x000D_
          "TotalRefreshCount": 6,_x000D_
          "CustomInfo": {}_x000D_
        }_x000D_
      },_x000D_
      "50": {_x000D_
        "$type": "Inside.Core.Formula.Definition.DefinitionAC, Inside.Core.Formula",_x000D_
        "ID": 50,_x000D_
        "Results": [_x000D_
          [_x000D_
            0.0_x000D_
          ]_x000D_
        ],_x000D_
        "Statistics": {_x000D_
          "CreationDate": "2022-01-05T16:30:15.6632248+01:00",_x000D_
          "LastRefreshDate": "2019-08-01T10:11:43.4042621+02:00",_x000D_
          "TotalRefreshCount": 5,_x000D_
          "CustomInfo": {}_x000D_
        }_x000D_
      },_x000D_
      "51": {_x000D_
        "$type": "Inside.Core.Formula.Definition.DefinitionAC, Inside.Core.Formula",_x000D_
        "ID": 51,_x000D_
        "Results": [_x000D_
          [_x000D_
            0.0_x000D_
          ]_x000D_
        ],_x000D_
        "Statistics": {_x000D_
          "CreationDate": "2022-01-05T16:30:15.6632248+01:00",_x000D_
          "LastRefreshDate": "2019-08-01T10:11:43.3922958+02:00",_x000D_
          "TotalRefreshCount": 5,_x000D_
          "CustomInfo": {}_x000D_
        }_x000D_
      },_x000D_
      "52": {_x000D_
        "$type": "Inside.Core.Formula.Definition.DefinitionAC, Inside.Core.Formula",_x000D_
        "ID": 52,_x000D_
        "Results": [_x000D_
          [_x000D_
            0.0_x000D_
          ]_x000D_
        ],_x000D_
        "Statistics": {_x000D_
          "CreationDate": "2022-01-05T16:30:15.6632248+01:00",_x000D_
          "LastRefreshDate": "2022-01-05T17:03:35.1399879+01:00",_x000D_
          "TotalRefreshCount": 18,_x000D_
          "CustomInfo": {}_x000D_
        }_x000D_
      },_x000D_
      "53": {_x000D_
        "$type": "Inside.Core.Formula.Definition.DefinitionAC, Inside.Core.Formula",_x000D_
        "ID": 53,_x000D_
        "Results": [_x000D_
          [_x000D_
            0.0_x000D_
          ]_x000D_
        ],_x000D_
        "Statistics": {_x000D_
          "CreationDate": "2022-01-05T16:30:15.6632248+01:00",_x000D_
          "LastRefreshDate": "2019-08-01T10:11:40.3793468+02:00",_x000D_
          "TotalRefreshCount": 5,_x000D_
          "CustomInfo": {}_x000D_
        }_x000D_
      },_x000D_
      "54": {_x000D_
        "$type": "Inside.Core.Formula.Definition.DefinitionAC, Inside.Core.Formula",_x000D_
        "ID": 54,_x000D_
        "Results": [_x000D_
          [_x000D_
            0.0_x000D_
          ]_x000D_
        ],_x000D_
        "Statistics": {_x000D_
          "CreationDate": "2022-01-05T16:30:15.6641858+01:00",_x000D_
          "LastRefreshDate": "2019-08-01T10:11:43.3982794+02:00",_x000D_
          "TotalRefreshCount": 5,_x000D_
          "CustomInfo": {}_x000D_
        }_x000D_
      },_x000D_
      "55": {_x000D_
        "$type": "Inside.Core.Formula.Definition.DefinitionAC, Inside.Core.Formula",_x000D_
        "ID": 55,_x000D_
        "Results": [_x000D_
          [_x000D_
            0.0_x000D_
          ]_x000D_
        ],_x000D_
        "Statistics": {_x000D_
          "CreationDate": "2022-01-05T16:30:15.6641858+01:00",_x000D_
          "LastRefreshDate": "2019-08-01T10:16:54.337093+02:00",_x000D_
          "TotalRefreshCount": 6,_x000D_
          "CustomInfo": {}_x000D_
        }_x000D_
      },_x000D_
      "56": {_x000D_
        "$type": "Inside.Core.Formula.Definition.DefinitionAC, Inside.Core.Formula",_x000D_
        "ID": 56,_x000D_
        "Results": [_x000D_
          [_x000D_
            0.0_x000D_
          ]_x000D_
        ],_x000D_
        "Statistics": {_x000D_
          "CreationDate": "2022-01-05T16:30:15.6641858+01:00",_x000D_
          "LastRefreshDate": "2019-08-01T10:11:40.3314933+02:00",_x000D_
          "TotalRefreshCount": 5,_x000D_
          "CustomInfo": {}_x000D_
        }_x000D_
      },_x000D_
      "57": {_x000D_
        "$type": "Inside.Core.Formula.Definition.DefinitionAC, Inside.Core.Formula",_x000D_
        "ID": 57,_x000D_
        "Results": [_x000D_
          [_x000D_
            0.0_x000D_
          ]_x000D_
        ],_x000D_
        "Statistics": {_x000D_
          "CreationDate": "2022-01-05T16:30:15.6641858+01:00",_x000D_
          "LastRefreshDate": "2019-08-01T10:11:40.3853243+02:00",_x000D_
          "TotalRefreshCount": 5,_x000D_
          "CustomInfo": {}_x000D_
        }_x000D_
      },_x000D_
      "58": {_x000D_
        "$type": "Inside.Core.Formula.Definition.DefinitionAC, Inside.Core.Formula",_x000D_
        "ID": 58,_x000D_
        "Results": [_x000D_
          [_x000D_
            0.0_x000D_
          ]_x000D_
        ],_x000D_
        "Statistics": {_x000D_
          "CreationDate": "2022-01-05T16:30:15.6641858+01:00",_x000D_
          "LastRefreshDate": "2019-08-01T10:11:40.4611483+02:00",_x000D_
          "TotalRefreshCount": 5,_x000D_
          "CustomInfo": {}_x000D_
        }_x000D_
      },_x000D_
      "59": {_x000D_
        "$type": "Inside.Core.Formula.Definition.DefinitionAC, Inside.Core.Formula",_x000D_
        "ID": 59,_x000D_
        "Results": [_x000D_
          [_x000D_
            0.0_x000D_
          ]_x000D_
        ],_x000D_
        "Statistics": {_x000D_
          "CreationDate": "2022-01-05T16:30:15.6641858+01:00",_x000D_
          "LastRefreshDate": "2019-08-01T10:11:40.4491546+02:00",_x000D_
          "TotalRefreshCount": 5,_x000D_
          "CustomInfo": {}_x000D_
        }_x000D_
      },_x000D_
      "60": {_x000D_
        "$type": "Inside.Core.Formula.Definition.DefinitionAC, Inside.Core.Formula",_x000D_
        "ID": 60,_x000D_
        "Results": [_x000D_
          [_x000D_
            0.0_x000D_
          ]_x000D_
        ],_x000D_
        "Statistics": {_x000D_
          "CreationDate": "2022-01-05T16:30:15.6641858+01:00",_x000D_
          "LastRefreshDate": "2019-08-01T10:11:43.3005416+02:00",_x000D_
          "TotalRefreshCount": 5,_x000D_
          "CustomInfo": {}_x000D_
        }_x000D_
      },_x000D_
      "61": {_x000D_
        "$type": "Inside.Core.Formula.Definition.DefinitionAC, Inside.Core.Formula",_x000D_
        "ID": 61,_x000D_
        "Results": [_x000D_
          [_x000D_
            0.0_x000D_
          ]_x000D_
        ],_x000D_
        "Statistics": {_x000D_
          "CreationDate": "2022-01-05T16:30:15.6641858+01:00",_x000D_
          "LastRefreshDate": "2022-01-05T17:03:34.4296132+01:00",_x000D_
          "TotalRefreshCount": 19,_x000D_
          "CustomInfo": {}_x000D_
        }_x000D_
      },_x000D_
      "62": {_x000D_
        "$type": "Inside.Core.Formula.Definition.DefinitionAC, Inside.Core.Formula",_x000D_
        "ID": 62,_x000D_
        "Results": [_x000D_
          [_x000D_
            0.0_x000D_
          ]_x000D_
        ],_x000D_
        "Statistics": {_x000D_
          "CreationDate": "2022-01-05T16:30:15.6641858+01:00",_x000D_
          "LastRefreshDate": "2019-08-01T10:11:43.0641664+02:00",_x000D_
          "TotalRefreshCount": 5,_x000D_
          "CustomInfo": {}_x000D_
        }_x000D_
      },_x000D_
      "63": {_x000D_
        "$type": "Inside.Core.Formula.Definition.DefinitionAC, Inside.Core.Formula",_x000D_
        "ID": 63,_x000D_
        "Results": [_x000D_
          [_x000D_
            0.0_x000D_
          ]_x000D_
        ],_x000D_
        "Statistics": {_x000D_
          "CreationDate": "2022-01-05T16:30:15.6641858+01:00",_x000D_
          "LastRefreshDate": "2019-08-01T10:11:43.4611489+02:00",_x000D_
          "TotalRefreshCount": 5,_x000D_
          "CustomInfo": {}_x000D_
        }_x000D_
      },_x000D_
      "64": {_x000D_
        "$type": "Inside.Core.Formula.Definition.DefinitionAC, Inside.Core.Formula",_x000D_
        "ID": 64,_x000D_
        "Results": [_x000D_
          [_x000D_
            0.0_x000D_
          ]_x000D_
        ],_x000D_
        "Statistics": {_x000D_
          "CreationDate": "2022-01-05T16:30:15.6641858+01:00",_x000D_
          "LastRefreshDate": "2022-01-05T17:03:34.1609237+01:00",_x000D_
          "TotalRefreshCount": 17,_x000D_
          "CustomInfo": {}_x000D_
        }_x000D_
      },_x000D_
      "65": {_x000D_
        "$type": "Inside.Core.Formula.Definition.DefinitionAC, Inside.Core.Formula",_x000D_
        "ID": 65,_x000D_
        "Results": [_x000D_
          [_x000D_
            0.0_x000D_
          ]_x000D_
        ],_x000D_
        "Statistics": {_x000D_
          "CreationDate": "2022-01-05T16:30:15.6641858+01:00",_x000D_
          "LastRefreshDate": "2019-08-01T10:16:54.3311082+02:00",_x000D_
          "TotalRefreshCount": 6,_x000D_
          "CustomInfo": {}_x000D_
        }_x000D_
      },_x000D_
      "66": {_x000D_
        "$type": "Inside.Core.Formula.Definition.DefinitionAC, Inside.Core.Formula",_x000D_
        "ID": 66,_x000D_
        "Results": [_x000D_
          [_x000D_
            0.0_x000D_
          ]_x000D_
        ],_x000D_
        "Statistics": {_x000D_
          "CreationDate": "2022-01-05T16:30:15.6641858+01:00",_x000D_
          "LastRefreshDate": "2022-01-05T17:03:34.0652282+01:00",_x000D_
          "TotalRefreshCount": 18,_x000D_
          "CustomInfo": {}_x000D_
        }_x000D_
      },_x000D_
      "67": {_x000D_
        "$type": "Inside.Core.Formula.Definition.DefinitionAC, Inside.Core.Formula",_x000D_
        "ID": 67,_x000D_
        "Results": [_x000D_
          [_x000D_
            0.0_x000D_
          ]_x000D_
        ],_x000D_
        "Statistics": {_x000D_
          "CreationDate": "2022-01-05T16:30:15.6641858+01:00",_x000D_
          "LastRefreshDate": "2019-08-01T10:11:43.1279966+02:00",_x000D_
          "TotalRefreshCount": 5,_x000D_
          "CustomInfo": {}_x000D_
        }_x000D_
      },_x000D_
      "68": {_x000D_
        "$type": "Inside.Core.Formula.Definition.DefinitionAC, Inside.Core.Formula",_x000D_
        "ID": 68,_x000D_
        "Results": [_x000D_
          [_x000D_
            0.0_x000D_
          ]_x000D_
        ],_x000D_
        "Statistics": {_x000D_
          "CreationDate": "2022-01-05T16:30:15.6641858+01:00",_x000D_
          "LastRefreshDate": "2019-08-01T10:16:54.3530505+02:00",_x000D_
          "TotalRefreshCount": 6,_x000D_
          "CustomInfo": {}_x000D_
        }_x000D_
      },_x000D_
      "69": {_x000D_
        "$type": "Inside.Core.Formula.Definition.DefinitionAC, Inside.Core.Formula",_x000D_
        "ID": 69,_x000D_
        "Results": [_x000D_
          [_x000D_
            0.0_x000D_
          ]_x000D_
        ],_x000D_
        "Statistics": {_x000D_
          "CreationDate": "2022-01-05T16:30:15.6641858+01:00",_x000D_
          "LastRefreshDate": "2019-08-01T10:16:54.3640216+02:00",_x000D_
          "TotalRefreshCount": 6,_x000D_
          "CustomInfo": {}_x000D_
        }_x000D_
      },_x000D_
      "70": {_x000D_
        "$type": "Inside.Core.Formula.Definition.DefinitionAC, Inside.Core.Formula",_x000D_
        "ID": 70,_x000D_
        "Results": [_x000D_
          [_x000D_
            0.0_x000D_
          ]_x000D_
        ],_x000D_
        "Statistics": {_x000D_
          "CreationDate": "2022-01-05T16:30:15.6641858+01:00",_x000D_
          "LastRefreshDate": "2019-08-01T10:11:40.4561359+02:00",_x000D_
          "TotalRefreshCount": 5,_x000D_
          "CustomInfo": {}_x000D_
        }_x000D_
      },_x000D_
      "71": {_x000D_
        "$type": "Inside.Core.Formula.Definition.DefinitionAC, Inside.Core.Formula",_x000D_
        "ID": 71,_x000D_
        "Results": [_x000D_
          [_x000D_
            0.0_x000D_
          ]_x000D_
        ],_x000D_
        "Statistics": {_x000D_
          "CreationDate": "2022-01-05T16:30:15.6641858+01:00",_x000D_
          "LastRefreshDate": "2022-01-05T17:03:34.3083672+01:00",_x000D_
          "TotalRefreshCount": 17,_x000D_
          "CustomInfo": {}_x000D_
        }_x000D_
      },_x000D_
      "72": {_x000D_
        "$type": "Inside.Core.Formula.Definition.DefinitionAC, Inside.Core.Formula",_x000D_
        "ID": 72,_x000D_
        "Results": [_x000D_
          [_x000D_
            0.0_x000D_
          ]_x000D_
        ],_x000D_
        "Statistics": {_x000D_
          "CreationDate": "2022-01-05T16:30:15.6641858+01:00",_x000D_
          "LastRefreshDate": "2019-08-01T10:11:40.4182683+02:00",_x000D_
          "TotalRefreshCount": 5,_x000D_
          "CustomInfo": {}_x000D_
        }_x000D_
      },_x000D_
      "73": {_x000D_
        "$type": "Inside.Core.Formula.Definition.DefinitionAC, Inside.Core.Formula",_x000D_
        "ID": 73,_x000D_
        "Results": [_x000D_
          [_x000D_
            0.0_x000D_
          ]_x000D_
        ],_x000D_
        "Statistics": {_x000D_
          "CreationDate": "2022-01-05T16:30:15.6641858+01:00",_x000D_
          "LastRefreshDate": "2019-08-01T10:11:43.4451545+02:00",_x000D_
          "TotalRefreshCount": 5,_x000D_
          "CustomInfo": {}_x000D_
        }_x000D_
      },_x000D_
      "74": {_x000D_
        "$type": "Inside.Core.Formula.Definition.DefinitionAC, Inside.Core.Formula",_x000D_
        "ID": 74,_x000D_
        "Results": [_x000D_
          [_x000D_
            0.0_x000D_
          ]_x000D_
        ],_x000D_
        "Statistics": {_x000D_
          "CreationDate": "2022-01-05T16:30:15.6641858+01:00",_x000D_
          "LastRefreshDate": "2019-08-01T10:11:43.1339831+02:00",_x000D_
          "TotalRefreshCount": 5,_x000D_
          "CustomInfo": {}_x000D_
        }_x000D_
      },_x000D_
      "75": {_x000D_
        "$type": "Inside.Core.Formula.Definition.DefinitionAC, Inside.Core.Formula",_x000D_
        "ID": 75,_x000D_
        "Results": [_x000D_
          [_x000D_
            0.0_x000D_
          ]_x000D_
        ],_x000D_
        "Statistics": {_x000D_
          "CreationDate": "2022-01-05T16:30:15.6641858+01:00",_x000D_
          "LastRefreshDate": "2022-01-05T17:03:33.975403+01:00",_x000D_
          "TotalRefreshCount": 17,_x000D_
          "CustomInfo": {}_x000D_
        }_x000D_
      },_x000D_
      "76": {_x000D_
        "$type": "Inside.Core.Formula.Definition.DefinitionAC, Inside.Core.Formula",_x000D_
        "ID": 76,_x000D_
        "Results": [_x000D_
          [_x000D_
            0.0_x000D_
          ]_x000D_
        ],_x000D_
        "Statistics": {_x000D_
          "CreationDate": "2022-01-05T16:30:15.6641858+01:00",_x000D_
          "LastRefreshDate": "2019-08-01T10:11:40.337454+02:00",_x000D_
          "TotalRefreshCount": 5,_x000D_
          "CustomInfo": {}_x000D_
        }_x000D_
      },_x000D_
      "77": {_x000D_
        "$type": "Inside.Core.Formula.Definition.DefinitionAC, Inside.Core.Formula",_x000D_
        "ID": 77,_x000D_
        "Results": [_x000D_
          [_x000D_
            0.0_x000D_
          ]_x000D_
        ],_x000D_
        "Statistics": {_x000D_
          "CreationDate": "2022-01-05T16:30:15.6641858+01:00",_x000D_
          "LastRefreshDate": "2019-08-01T10:11:40.3743876+02:00",_x000D_
          "TotalRefreshCount": 5,_x000D_
          "CustomInfo": {}_x000D_
        }_x000D_
      },_x000D_
      "78": {_x000D_
        "$type": "Inside.Core.Formula.Definition.DefinitionAC, Inside.Core.Formula",_x000D_
        "ID": 78,_x000D_
        "Results": [_x000D_
          [_x000D_
            0.0_x000D_
          ]_x000D_
        ],_x000D_
        "Statistics": {_x000D_
          "CreationDate": "2022-01-05T16:30:15.6641858+01:00",_x000D_
          "LastRefreshDate": "2022-01-05T17:03:33.8809947+01:00",_x000D_
          "TotalRefreshCount": 17,_x000D_
          "CustomInfo": {}_x000D_
        }_x000D_
      },_x000D_
      "79": {_x000D_
        "$type": "Inside.Core.Formula.Definition.DefinitionAC, Inside.Core.Formula",_x000D_
        "ID": 79,_x000D_
        "Results": [_x000D_
          [_x000D_
            0.0_x000D_
          ]_x000D_
        ],_x000D_
        "Statistics": {_x000D_
          "CreationDate": "2022-01-05T16:30:15.6641858+01:00",_x000D_
          "LastRefreshDate": "2019-08-01T10:11:43.1828506+02:00",_x000D_
          "TotalRefreshCount": 5,_x000D_
          "CustomInfo": {}_x000D_
        }_x000D_
      },_x000D_
      "80": {_x000D_
        "$type": "Inside.Core.Formula.Definition.DefinitionAC, Inside.Core.Formula",_x000D_
        "ID": 80,_x000D_
        "Results": [_x000D_
          [_x000D_
            0.0_x000D_
          ]_x000D_
        ],_x000D_
        "Statistics": {_x000D_
          "CreationDate": "2022-01-05T16:30:15.6641858+01:00",_x000D_
          "LastRefreshDate": "2019-08-01T10:11:40.4082633+02:00",_x000D_
          "TotalRefreshCount": 5,_x000D_
          "CustomInfo": {}_x000D_
        }_x000D_
      },_x000D_
      "81": {_x000D_
        "$type": "Inside.Core.Formula.Definition.DefinitionAC, Inside.Core.Formula",_x000D_
        "ID": 81,_x000D_
        "Results": [_x000D_
          [_x000D_
            0.0_x000D_
          ]_x000D_
        ],_x000D_
        "Statistics": {_x000D_
          "CreationDate": "2022-01-05T16:30:15.6641858+01:00",_x000D_
          "LastRefreshDate": "2019-08-01T10:11:43.4092482+02:00",_x000D_
          "TotalRefreshCount": 5,_x000D_
          "CustomInfo": {}_x000D_
        }_x000D_
      },_x000D_
      "82": {_x000D_
        "$type": "Inside.Core.Formula.Definition.DefinitionAC, Inside.Core.Formula",_x000D_
        "ID": 82,_x000D_
        "Results": [_x000D_
          [_x000D_
            19661802.04_x000D_
          ]_x000D_
        ],_x000D_
        "Statistics": {_x000D_
          "CreationDate": "2022-01-05T16:30:15.6641858+01:00",_x000D_
          "LastRefreshDate": "2019-08-01T10:11:43.0272892+02:00",_x000D_
          "TotalRefreshCount": 5,_x000D_
          "CustomInfo": {}_x000D_
        }_x000D_
      },_x000D_
      "83": {_x000D_
        "$type": "Inside.Core.Formula.Definition.DefinitionAC, Inside.Core.Formula",_x000D_
        "ID": 83,_x000D_
        "Results": [_x000D_
          [_x000D_
            0.0_x000D_
          ]_x000D_
        ],_x000D_
        "Statistics": {_x000D_
          "CreationDate": "2022-01-05T16:30:15.6641858+01:00",_x000D_
          "LastRefreshDate": "2019-08-01T10:11:43.0591795+02:00",_x000D_
          "TotalRefreshCount": 5,_x000D_
          "CustomInfo": {}_x000D_
        }_x000D_
      },_x000D_
      "84": {_x000D_
        "$type": "Inside.Core.Formula.Definition.DefinitionAC, Inside.Core.Formula",_x000D_
        "ID": 84,_x000D_
        "Results": [_x000D_
          [_x000D_
            9427419.11_x000D_
          ]_x000D_
        ],_x000D_
        "Statistics": {_x000D_
          "CreationDate": "2022-01-05T16:30:15.6641858+01:00",_x000D_
          "LastRefreshDate": "2019-08-01T10:11:43.4750749+02:00",_x000D_
          "TotalRefreshCount": 5,_x000D_
          "CustomInfo": {}_x000D_
        }_x000D_
      },_x000D_
      "85": {_x000D_
        "$type": "Inside.Core.Formula.Definition.DefinitionAC, Inside.Core.Formula",_x000D_
        "ID": 85,_x000D_
        "Results": [_x000D_
          [_x000D_
            0.0_x000D_
          ]_x000D_
        ],_x000D_
        "Statistics": {_x000D_
          "CreationDate": "2022-01-05T16:30:15.6641858+01:00",_x000D_
          "LastRefreshDate": "2022-01-05T17:03:34.3877248+01:00",_x000D_
          "TotalRefreshCount": 17,_x000D_
          "CustomInfo": {}_x000D_
        }_x000D_
      },_x000D_
      "86": {_x000D_
        "$type": "Inside.Core.Formula.Definition.DefinitionAC, Inside.Core.Formula",_x000D_
        "ID": 86,_x000D_
        "Results": [_x000D_
          [_x000D_
            0.0_x000D_
          ]_x000D_
        ],_x000D_
        "Statistics": {_x000D_
          "CreationDate": "2022-01-05T16:30:15.6641858+01:00",_x000D_
          "LastRefreshDate": "2019-08-01T10:11:43.3873079+02:00",_x000D_
          "TotalRefreshCount": 5,_x000D_
          "CustomInfo": {}_x000D_
        }_x000D_
      },_x000D_
      "87": {_x000D_
        "$type": "Inside.Core.Formula.Definition.DefinitionAC, Inside.Core.Formula",_x000D_
        "ID": 87,_x000D_
        "Results": [_x000D_
          [_x000D_
            0.0_x000D_
          ]_x000D_
        ],_x000D_
        "Statistics": {_x000D_
          "CreationDate": "2022-01-05T16:30:15.6641858+01:00",_x000D_
          "LastRefreshDate": "2019-08-01T10:11:43.0761791+02:00",_x000D_
          "TotalRefreshCount": 5,_x000D_
          "CustomInfo": {}_x000D_
        }_x000D_
      },_x000D_
      "88": {_x000D_
        "$type": "Inside.Core.Formula.Definition.DefinitionAC, Inside.Core.Formula",_x000D_
        "ID": 88,_x000D_
        "Results": [_x000D_
          [_x000D_
            0.0_x000D_
          ]_x000D_
        ],_x000D_
        "Statistics": {_x000D_
          "CreationDate": "2022-01-05T16:30:15.6641858+01:00",_x000D_
          "LastRefreshDate": "2019-08-01T10:11:43.313505+02:00",_x000D_
          "TotalRefreshCount": 5,_x000D_
          "CustomInfo": {}_x000D_
        }_x000D_
      },_x000D_
      "89": {_x000D_
        "$type": "Inside.Core.Formula.Definition.DefinitionAC, Inside.Core.Formula",_x000D_
        "ID": 89,_x000D_
        "Results": [_x000D_
          [_x000D_
            0.0_x000D_
          ]_x000D_
        ],_x000D_
        "Statistics": {_x000D_
          "CreationDate": "2022-01-05T16:30:15.6641858+01:00",_x000D_
          "LastRefreshDate": "2019-08-01T10:16:54.3271215+02:00",_x000D_
          "TotalRefreshCount": 6,_x000D_
          "CustomInfo": {}_x000D_
        }_x000D_
      },_x000D_
      "90": {_x000D_
        "$type": "Inside.Core.Formula.Definition.DefinitionAC, Inside.Core.Formula",_x000D_
        "ID": 90,_x000D_
        "Results": [_x000D_
          [_x000D_
            0.0_x000D_
          ]_x000D_
        ],_x000D_
        "Statistics": {_x000D_
          "CreationDate": "2022-01-05T16:30:15.6641858+01:00",_x000D_
          "LastRefreshDate": "2019-08-01T10:11:43.1519355+02:00",_x000D_
          "TotalRefreshCount": 5,_x000D_
          "CustomInfo": {}_x000D_
        }_x000D_
      },_x000D_
      "91": {_x000D_
        "$type": "Inside.Core.Formula.Definition.DefinitionAC, Inside.Core.Formula",_x000D_
        "ID": 91,_x000D_
        "Results": [_x000D_
          [_x000D_
            0.0_x000D_
          ]_x000D_
        ],_x000D_
        "Statistics": {_x000D_
          "CreationDate": "2022-01-05T16:30:15.6641858+01:00",_x000D_
          "LastRefreshDate": "2019-08-01T10:11:40.3684018+02:00",_x000D_
          "TotalRefreshCount": 5,_x000D_
          "CustomInfo": {}_x000D_
        }_x000D_
      },_x000D_
      "92": {_x000D_
        "$type": "Inside.Core.Formula.Definition.DefinitionAC, Inside.Core.Formula",_x000D_
        "ID": 92,_x000D_
        "Results": [_x000D_
          [_x000D_
            8559223.78_x000D_
          ]_x000D_
        ],_x000D_
        "Statistics": {_x000D_
          "CreationDate": "2022-01-05T16:30:15.6641858+01:00",_x000D_
          "LastRefreshDate": "2019-08-01T10:11:41.5971091+02:00",_x000D_
          "TotalRefreshCount": 5,_x000D_
          "CustomInfo": {}_x000D_
        }_x000D_
      },_x000D_
      "93": {_x000D_
        "$type": "Inside.Core.Formula.Definition.DefinitionAC, Inside.Core.Formula",_x000D_
        "ID": 93,_x000D_
        "Results": [_x000D_
          [_x000D_
            0.0_x000D_
          ]_x000D_
        ],_x000D_
        "Statistics": {_x000D_
          "CreationDate": "2022-01-05T16:30:15.6641858+01:00",_x000D_
          "LastRefreshDate": "2019-08-01T10:11:43.4281984+02:00",_x000D_
          "TotalRefreshCount": 5,_x000D_
          "CustomInfo": {}_x000D_
        }_x000D_
      },_x000D_
      "94": {_x000D_
        "$type": "Inside.Core.Formula.Definition.DefinitionAC, Inside.Core.Formula",_x000D_
        "ID": 94,_x000D_
        "Results": [_x000D_
          [_x000D_
            0.0_x000D_
          ]_x000D_
        ],_x000D_
        "Statistics": {_x000D_
          "CreationDate": "2022-01-05T16:30:15.6641858+01:00",_x000D_
          "LastRefreshDate": "2019-08-01T10:11:43.4142358+02:00",_x000D_
          "TotalRefreshCount": 5,_x000D_
          "CustomInfo": {}_x000D_
        }_x000D_
      },_x000D_
      "95": {_x000D_
 </t>
  </si>
  <si>
    <t>AJ</t>
  </si>
  <si>
    <t>Version</t>
  </si>
  <si>
    <t>Correctifs</t>
  </si>
  <si>
    <t>Date</t>
  </si>
  <si>
    <t>Création du document</t>
  </si>
  <si>
    <t>{_x000D_
  "Formulas": {_x000D_
    "=RIK_AC(\"INF06__;INF13@E=1,S=14,G=0,T=0,P=0:@R=A,S=1,V={0}:R=B,S=21,V={1}:R=C,S=22,V={2}:R=D,S=4,V={3}:R=F,S=8,V={4}:R=G,S=9,V={5}:R=H,S=10,V={6}:R=I,S=16,V={7}:R=J,S=18,V={8}:\";$F$7;$B$4;$B$5;$A39;K$3;K$5;K$2;$B$1;$C$2)": 1,_x000D_
    "=RIK_AC(\"INF06__;INF02@E=1,S=1021,G=0,T=0,P=0,C=*-1:@R=A,S=1027,V={0}:R=B,S=1019,V={1}:R=C,S=1020,V={2}:R=D,S=1006,V={3}:R=E,S=1011,V={4}:R=F,S=2001,V={5}:R=G,S=2|1011,V={6}:R=H,S=2|1012,V={7}:R=I,S=1004,V={8}:\";$B$1;K$3;K$4;$F$7;$F$8;$B$2;$B$3;$A22;$B$5)": 2,_x000D_
    "=RIK_AC(\"INF06__;INF02@E=1,S=1021,G=0,T=0,P=0,C=*-1:@R=A,S=1027,V={0}:R=B,S=1019,V={1}:R=C,S=1020,V={2}:R=D,S=1006,V={3}:R=E,S=1011,V={4}:R=F,S=2001,V={5}:R=G,S=2|1011,V={6}:R=H,S=2|1012,V={7}:R=I,S=1004,V={8}:\";$B$1;K$3;K$4;$F$7;$F$8;$B$2;$B$3;$A14;$B$5)": 3,_x000D_
    "=RIK_AC(\"INF06__;INF13@E=1,S=14,G=0,T=0,P=0:@R=A,S=1,V={0}:R=B,S=21,V={1}:R=C,S=22,V={2}:R=D,S=4,V={3}:R=F,S=8,V={4}:R=G,S=9,V={5}:R=H,S=10,V={6}:R=I,S=16,V={7}:R=J,S=18,V={8}:\";$F$7;$B$4;$B$5;$A40;K$3;K$5;K$2;$B$1;$C$2)": 4,_x000D_
    "=RIK_AC(\"INF06__;INF02@E=1,S=1021,G=0,T=0,P=0,C=*-1:@R=A,S=1027,V={0}:R=B,S=1019,V={1}:R=C,S=1020,V={2}:R=D,S=1006,V={3}:R=E,S=1011,V={4}:R=F,S=2001,V={5}:R=G,S=2|1011,V={6}:R=H,S=2|1012,V={7}:R=I,S=1004,V={8}:\";$B$1;K$3;K$4;$F$7;$F$8;$B$2;$B$3;$A32;$B$5)": 5,_x000D_
    "=RIK_AC(\"INF06__;INF02@E=1,S=1021,G=0,T=0,P=0,C=*-1:@R=A,S=1027,V={0}:R=B,S=1019,V={1}:R=C,S=1020,V={2}:R=D,S=1006,V={3}:R=E,S=1011,V={4}:R=F,S=2001,V={5}:R=G,S=2|1011,V={6}:R=H,S=2|1012,V={7}:R=I,S=1004,V={8}:\";$B$1;I$3;I$4;$F$7;$F$8;$B$2;$B$3;$A22;$B$5)": 6,_x000D_
    "=RIK_AC(\"INF06__;INF02@E=1,S=1021,G=0,T=0,P=0,C=*-1:@R=A,S=1027,V={0}:R=B,S=1019,V={1}:R=C,S=1020,V={2}:R=D,S=1006,V={3}:R=E,S=1011,V={4}:R=F,S=2001,V={5}:R=G,S=2|1011,V={6}:R=H,S=2|1012,V={7}:R=I,S=1004,V={8}:\";$B$1;I$3;I$4;$F$7;$F$8;$B$2;$B$3;$A14;$B$5)": 7,_x000D_
    "=RIK_AC(\"INF06__;INF02@E=1,S=1021,G=0,T=0,P=0,C=*-1:@R=A,S=1027,V={0}:R=B,S=1019,V={1}:R=C,S=1020,V={2}:R=D,S=1006,V={3}:R=E,S=1011,V={4}:R=F,S=2001,V={5}:R=G,S=2|1011,V={6}:R=H,S=2|1012,V={7}:R=I,S=1004,V={8}:\";$B$1;K$3;K$4;$F$7;$F$8;$B$2;$B$3;$A30;$B$5)": 8,_x000D_
    "=RIK_AC(\"INF06__;INF13@E=1,S=14,G=0,T=0,P=0:@R=A,S=1,V={0}:R=B,S=21,V={1}:R=C,S=22,V={2}:R=D,S=4,V={3}:R=F,S=8,V={4}:R=G,S=9,V={5}:R=H,S=10,V={6}:R=I,S=16,V={7}:R=J,S=18,V={8}:\";$F$7;$B$4;$B$5;$A38;K$3;K$5;K$2;$B$1;$C$2)": 9,_x000D_
    "=RIK_AC(\"INF06__;INF02@E=1,S=1021,G=0,T=0,P=0,C=*-1:@R=A,S=1027,V={0}:R=B,S=1019,V={1}:R=C,S=1020,V={2}:R=D,S=1006,V={3}:R=E,S=1011,V={4}:R=F,S=2001,V={5}:R=G,S=2|1011,V={6}:R=H,S=2|1012,V={7}:R=I,S=1004,V={8}:\";$B$1;I$3;I$4;$F$7;$F$8;$B$2;$B$3;$A23;$B$5)": 10,_x000D_
    "=RIK_AC(\"INF06__;INF13@E=1,S=14,G=0,T=0,P=0:@R=A,S=1,V={0}:R=B,S=21,V={1}:R=C,S=22,V={2}:R=D,S=4,V={3}:R=F,S=8,V={4}:R=G,S=9,V={5}:R=H,S=10,V={6}:R=I,S=16,V={7}:R=J,S=18,V={8}:\";$F$7;$B$4;$B$5;$A40;I$3;I$5;I$2;$B$1;$C$2)": 11,_x000D_
    "=RIK_AC(\"INF06__;INF02@E=1,S=1021,G=0,T=0,P=0,C=*-1:@R=A,S=1027,V={0}:R=B,S=1019,V={1}:R=C,S=1020,V={2}:R=D,S=1006,V={3}:R=E,S=1011,V={4}:R=F,S=2001,V={5}:R=G,S=2|1011,V={6}:R=H,S=2|1012,V={7}:R=I,S=1004,V={8}:\";$B$1;K$3;K$4;$F$7;$F$8;$B$2;$B$3;$A24;$B$5)": 12,_x000D_
    "=RIK_AC(\"INF06__;INF13@E=1,S=14,G=0,T=0,P=0:@R=A,S=1,V={0}:R=B,S=21,V={1}:R=C,S=22,V={2}:R=D,S=4,V={3}:R=F,S=8,V={4}:R=G,S=9,V={5}:R=H,S=10,V={6}:R=I,S=16,V={7}:R=J,S=18,V={8}:\";$F$7;$B$4;$B$5;$A37;K$3;K$5;K$2;$B$1;$C$2)": 13,_x000D_
    "=RIK_AC(\"INF06__;INF02@E=1,S=1021,G=0,T=0,P=0,C=*-1:@R=A,S=1027,V={0}:R=B,S=1019,V={1}:R=C,S=1020,V={2}:R=D,S=1006,V={3}:R=E,S=1011,V={4}:R=F,S=2001,V={5}:R=G,S=2|1011,V={6}:R=H,S=2|1012,V={7}:R=I,S=1004,V={8}:\";$B$1;I$3;I$4;$F$7;$F$8;$B$2;$B$3;$A20;$B$5)": 14,_x000D_
    "=RIK_AC(\"INF06__;INF02@E=1,S=1021,G=0,T=0,P=0,C=*-1:@R=A,S=1027,V={0}:R=B,S=1019,V={1}:R=C,S=1020,V={2}:R=D,S=1006,V={3}:R=E,S=1011,V={4}:R=F,S=2001,V={5}:R=G,S=2|1011,V={6}:R=H,S=2|1012,V={7}:R=I,S=1004,V={8}:\";$B$1;K$3;K$4;$F$7;$F$8;$B$2;$B$3;$A18;$B$5)": 15,_x000D_
    "=RIK_AC(\"INF06__;INF02@E=1,S=1021,G=0,T=0,P=0,C=*-1:@R=A,S=1027,V={0}:R=B,S=1019,V={1}:R=C,S=1020,V={2}:R=D,S=1006,V={3}:R=E,S=1011,V={4}:R=F,S=2001,V={5}:R=G,S=2|1011,V={6}:R=H,S=2|1012,V={7}:R=I,S=1004,V={8}:\";$B$1;K$3;K$4;$F$7;$F$8;$B$2;$B$3;$A36;$B$5)": 16,_x000D_
    "=RIK_AC(\"INF06__;INF13@E=1,S=14,G=0,T=0,P=0:@R=A,S=1,V={0}:R=B,S=21,V={1}:R=C,S=22,V={2}:R=D,S=4,V={3}:R=E,S=8,V={4}:R=F,S=9,V={5}:R=G,S=10,V={6}:R=H,S=16,V={7}:R=I,S=18,V={8}:\";$F$7;$B$4;$B$5;$A37;I$3;I$5;I$2;$B$1;$C$2)": 17,_x000D_
    "=RIK_AC(\"INF06__;INF02@E=1,S=1021,G=0,T=0,P=0,C=*-1:@R=A,S=1027,V={0}:R=B,S=1019,V={1}:R=C,S=1020,V={2}:R=D,S=1006,V={3}:R=E,S=1011,V={4}:R=F,S=2001,V={5}:R=G,S=2|1011,V={6}:R=H,S=2|1012,V={7}:R=I,S=1004,V={8}:\";$B$1;I$3;I$4;$F$7;$F$8;$B$2;$B$3;$A15;$B$5)": 18,_x000D_
    "=RIK_AC(\"INF06__;INF02@E=1,S=1021,G=0,T=0,P=0,C=*-1:@R=A,S=1027,V={0}:R=B,S=1019,V={1}:R=C,S=1020,V={2}:R=D,S=1006,V={3}:R=E,S=1011,V={4}:R=F,S=2001,V={5}:R=G,S=2|1011,V={6}:R=H,S=2|1012,V={7}:R=I,S=1004,V={8}:\";$B$1;I$3;I$4;$F$7;$F$8;$B$2;$B$3;$A32;$B$5)": 19,_x000D_
    "=RIK_AC(\"INF06__;INF13@E=1,S=14,G=0,T=0,P=0:@R=A,S=1,V={0}:R=B,S=21,V={1}:R=C,S=22,V={2}:R=D,S=4,V={3}:R=F,S=8,V={4}:R=G,S=9,V={5}:R=H,S=10,V={6}:R=I,S=16,V={7}:R=J,S=18,V={8}:\";$F$7;$B$4;$B$5;$A38;I$3;I$5;I$2;$B$1;$C$2)": 20,_x000D_
    "=RIK_AC(\"INF06__;INF02@E=1,S=1021,G=0,T=0,P=0,C=*-1:@R=A,S=1027,V={0}:R=B,S=1019,V={1}:R=C,S=1020,V={2}:R=D,S=1006,V={3}:R=E,S=1011,V={4}:R=F,S=2001,V={5}:R=G,S=2|1011,V={6}:R=H,S=2|1012,V={7}:R=I,S=1004,V={8}:\";$B$1;I$3;I$4;$F$7;$F$8;$B$2;$B$3;$A21;$B$5)": 21,_x000D_
    "=RIK_AC(\"INF06__;INF13@E=1,S=14,G=0,T=0,P=0:@R=A,S=1,V={0}:R=B,S=21,V={1}:R=C,S=22,V={2}:R=D,S=4,V={3}:R=F,S=8,V={4}:R=G,S=9,V={5}:R=H,S=10,V={6}:R=I,S=16,V={7}:R=J,S=18,V={8}:\";$F$7;$B$4;$B$5;$A39;I$3;I$5;I$2;$B$1;$C$2)": 22,_x000D_
    "=RIK_AC(\"INF06__;INF02@E=1,S=1021,G=0,T=0,P=0,C=*-1:@R=A,S=1027,V={0}:R=B,S=1019,V={1}:R=C,S=1020,V={2}:R=D,S=1006,V={3}:R=E,S=1011,V={4}:R=F,S=2001,V={5}:R=G,S=2|1011,V={6}:R=H,S=2|1012,V={7}:R=I,S=1004,V={8}:\";$B$1;K$3;K$4;$F$7;$F$8;$B$2;$B$3;$A29;$B$5)": 23,_x000D_
    "=RIK_AC(\"INF06__;INF02@E=1,S=1021,G=0,T=0,P=0,C=*-1:@R=A,S=1027,V={0}:R=B,S=1019,V={1}:R=C,S=1020,V={2}:R=D,S=1006,V={3}:R=E,S=1011,V={4}:R=F,S=2001,V={5}:R=G,S=2|1011,V={6}:R=H,S=2|1012,V={7}:R=I,S=1004,V={8}:\";$B$1;K$3;K$4;$F$7;$F$8;$B$2;$B$3;$A19;$B$5)": 24,_x000D_
    "=RIK_AC(\"INF06__;INF02@E=1,S=1021,G=0,T=0,P=0,C=*-1:@R=A,S=1027,V={0}:R=B,S=1019,V={1}:R=C,S=1020,V={2}:R=D,S=1006,V={3}:R=E,S=1011,V={4}:R=F,S=2001,V={5}:R=G,S=2|1011,V={6}:R=H,S=2|1012,V={7}:R=I,S=1004,V={8}:\";$B$1;I$3;I$4;$F$7;$F$8;$B$2;$B$3;$A41;$B$5)": 25,_x000D_
    "=RIK_AC(\"INF06__;INF02@E=1,S=1021,G=0,T=0,P=0,C=*-1:@R=A,S=1027,V={0}:R=B,S=1019,V={1}:R=C,S=1020,V={2}:R=D,S=1006,V={3}:R=E,S=1011,V={4}:R=F,S=2001,V={5}:R=G,S=2|1011,V={6}:R=H,S=2|1012,V={7}:R=I,S=1004,V={8}:\";$B$1;I$3;I$4;$F$7;$F$8;$B$2;$B$3;$A26;$B$5)": 26,_x000D_
    "=RIK_AC(\"INF06__;INF13@E=1,S=14,G=0,T=0,P=0:@R=A,S=1,V={0}:R=B,S=21,V={1}:R=C,S=22,V={2}:R=D,S=4,V={3}:R=F,S=8,V={4}:R=G,S=9,V={5}:R=H,S=10,V={6}:R=I,S=16,V={7}:R=J,S=18,V={8}:\";$F$7;$B$4;$B$5;$A34;K$3;K$5;K$2;$B$1;$C$2)": 27,_x000D_
    "=RIK_AC(\"INF06__;INF02@E=1,S=1021,G=0,T=0,P=0,C=*-1:@R=A,S=1027,V={0}:R=B,S=1019,V={1}:R=C,S=1020,V={2}:R=D,S=1006,V={3}:R=E,S=1011,V={4}:R=F,S=2001,V={5}:R=G,S=2|1011,V={6}:R=H,S=2|1012,V={7}:R=I,S=1004,V={8}:\";$B$1;I$3;I$4;$F$7;$F$8;$B$2;$B$3;$A19;$B$5)": 28,_x000D_
    "=RIK_AC(\"INF06__;INF02@E=1,S=1021,G=0,T=0,P=0,C=*-1:@R=A,S=1027,V={0}:R=B,S=1019,V={1}:R=C,S=1020,V={2}:R=D,S=1006,V={3}:R=E,S=1011,V={4}:R=F,S=2001,V={5}:R=G,S=2|1011,V={6}:R=H,S=2|1012,V={7}:R=I,S=1004,V={8}:\";$B$1;I$3;I$4;$F$7;$F$8;$B$2;$B$3;$A36;$B$5)": 29,_x000D_
    "=RIK_AC(\"INF06__;INF02@E=1,S=1021,G=0,T=0,P=0,C=*-1:@R=A,S=1027,V={0}:R=B,S=1019,V={1}:R=C,S=1020,V={2}:R=D,S=1006,V={3}:R=E,S=1011,V={4}:R=F,S=2001,V={5}:R=G,S=2|1011,V={6}:R=H,S=2|1012,V={7}:R=I,S=1004,V={8}:\";$B$1;K$3;K$4;$F$7;$F$8;$B$2;$B$3;$A20;$B$5)": 30,_x000D_
    "=RIK_AC(\"INF06__;INF02@E=1,S=1021,G=0,T=0,P=0,C=*-1:@R=A,S=1027,V={0}:R=B,S=1019,V={1}:R=C,S=1020,V={2}:R=D,S=1006,V={3}:R=E,S=1011,V={4}:R=F,S=2001,V={5}:R=G,S=2|1011,V={6}:R=H,S=2|1012,V={7}:R=I,S=1004,V={8}:\";$B$1;K$3;K$4;$F$7;$F$8;$B$2;$B$3;$A33;$B$5)": 31,_x000D_
    "=RIK_AC(\"INF06__;INF02@E=1,S=1021,G=0,T=0,P=0,C=*-1:@R=A,S=1027,V={0}:R=B,S=1019,V={1}:R=C,S=1020,V={2}:R=D,S=1006,V={3}:R=E,S=1011,V={4}:R=F,S=2001,V={5}:R=G,S=2|1011,V={6}:R=H,S=2|1012,V={7}:R=I,S=1004,V={8}:\";$B$1;I$3;I$4;$F$7;$F$8;$B$2;$B$3;$A16;$B$5)": 32,_x000D_
    "=RIK_AC(\"INF06__;INF02@E=1,S=1021,G=0,T=0,P=0,C=*-1:@R=A,S=1027,V={0}:R=B,S=1019,V={1}:R=C,S=1020,V={2}:R=D,S=1006,V={3}:R=E,S=1011,V={4}:R=F,S=2001,V={5}:R=G,S=2|1011,V={6}:R=H,S=2|1012,V={7}:R=I,S=1004,V={8}:\";$B$1;K$3;K$4;$F$7;$F$8;$B$2;$B$3;$A35;$B$5)": 33,_x000D_
    "=RIK_AC(\"INF06__;INF02@E=1,S=1021,G=0,T=0,P=0,C=*-1:@R=A,S=1027,V={0}:R=B,S=1019,V={1}:R=C,S=1020,V={2}:R=D,S=1006,V={3}:R=E,S=1011,V={4}:R=F,S=2001,V={5}:R=G,S=2|1011,V={6}:R=H,S=2|1012,V={7}:R=I,S=1004,V={8}:\";$B$1;K$3;K$4;$F$7;$F$8;$B$2;$B$3;$A26;$B$5)": 34,_x000D_
    "=RIK_AC(\"INF06__;INF02@E=1,S=1021,G=0,T=0,P=0,C=*-1:@R=A,S=1027,V={0}:R=B,S=1019,V={1}:R=C,S=1020,V={2}:R=D,S=1006,V={3}:R=E,S=1011,V={4}:R=F,S=2001,V={5}:R=G,S=2|1011,V={6}:R=H,S=2|1012,V={7}:R=I,S=1004,V={8}:\";$B$1;I$3;I$4;$F$7;$F$8;$B$2;$B$3;$A18;$B$5)": 35,_x000D_
    "=RIK_AC(\"INF06__;INF02@E=1,S=1021,G=0,T=0,P=0,C=*-1:@R=A,S=1027,V={0}:R=B,S=1019,V={1}:R=C,S=1020,V={2}:R=D,S=1006,V={3}:R=E,S=1011,V={4}:R=F,S=2001,V={5}:R=G,S=2|1011,V={6}:R=H,S=2|1012,V={7}:R=I,S=1004,V={8}:\";$B$1;K$3;K$4;$F$7;$F$8;$B$2;$B$3;$A21;$B$5)": 36,_x000D_
    "=RIK_AC(\"INF06__;INF02@E=1,S=1021,G=0,T=0,P=0,C=*-1:@R=A,S=1027,V={0}:R=B,S=1019,V={1}:R=C,S=1020,V={2}:R=D,S=1006,V={3}:R=E,S=1011,V={4}:R=F,S=2001,V={5}:R=G,S=2|1011,V={6}:R=H,S=2|1012,V={7}:R=I,S=1004,V={8}:\";$B$1;I$3;I$4;$F$7;$F$8;$B$2;$B$3;$A30;$B$5)": 37,_x000D_
    "=RIK_AC(\"INF06__;INF02@E=1,S=1021,G=0,T=0,P=0,C=*-1:@R=A,S=1027,V={0}:R=B,S=1019,V={1}:R=C,S=1020,V={2}:R=D,S=1006,V={3}:R=E,S=1011,V={4}:R=F,S=2001,V={5}:R=G,S=2|1011,V={6}:R=H,S=2|1012,V={7}:R=I,S=1004,V={8}:\";$B$1;K$3;K$4;$F$7;$F$8;$B$2;$B$3;$A16;$B$5)": 38,_x000D_
    "=RIK_AC(\"INF06__;INF02@E=1,S=1021,G=0,T=0,P=0,C=*-1:@R=A,S=1027,V={0}:R=B,S=1019,V={1}:R=C,S=1020,V={2}:R=D,S=1006,V={3}:R=E,S=1011,V={4}:R=F,S=2001,V={5}:R=G,S=2|1011,V={6}:R=H,S=2|1012,V={7}:R=I,S=1004,V={8}:\";$B$1;I$3;I$4;$F$7;$F$8;$B$2;$B$3;$A29;$B$5)": 39,_x000D_
    "=RIK_AC(\"INF06__;INF13@E=1,S=14,G=0,T=0,P=0:@R=A,S=1,V={0}:R=B,S=21,V={1}:R=C,S=22,V={2}:R=D,S=4,V={3}:R=F,S=8,V={4}:R=G,S=9,V={5}:R=H,S=10,V={6}:R=I,S=16,V={7}:R=J,S=18,V={8}:\";$F$7;$B$4;$B$5;$A34;I$3;I$5;I$2;$B$1;$C$2)": 40,_x000D_
    "=RIK_AC(\"INF06__;INF02@E=1,S=1021,G=0,T=0,P=0,C=*-1:@R=A,S=1027,V={0}:R=B,S=1019,V={1}:R=C,S=1020,V={2}:R=D,S=1006,V={3}:R=E,S=1011,V={4}:R=F,S=2001,V={5}:R=G,S=2|1011,V={6}:R=H,S=2|1012,V={7}:R=I,S=1004,V={8}:\";$B$1;I$3;I$4;$F$7;$F$8;$B$2;$B$3;$A17;$B$5)": 41,_x000D_
    "=RIK_AC(\"INF06__;INF02@E=1,S=1021,G=0,T=0,P=0,C=*-1:@R=A,S=1027,V={0}:R=B,S=1019,V={1}:R=C,S=1020,V={2}:R=D,S=1006,V={3}:R=E,S=1011,V={4}:R=F,S=2001,V={5}:R=G,S=2|1011,V={6}:R=H,S=2|1012,V={7}:R=I,S=1004,V={8}:\";$B$1;K$3;K$4;$F$7;$F$8;$B$2;$B$3;$A23;$B$5)": 42,_x000D_
    "=RIK_AC(\"INF06__;INF02@E=1,S=1021,G=0,T=0,P=0,C=*-1:@R=A,S=1027,V={0}:R=B,S=1019,V={1}:R=C,S=1020,V={2}:R=D,S=1006,V={3}:R=E,S=1011,V={4}:R=F,S=2001,V={5}:R=G,S=2|1011,V={6}:R=H,S=2|1012,V={7}:R=I,S=1004,V={8}:\";$B$1;I$3;I$4;$F$7;$F$8;$B$2;$B$3;$A33;$B$5)": 43,_x000D_
    "=RIK_AC(\"INF06__;INF02@E=1,S=1021,G=0,T=0,P=0,C=*-1:@R=A,S=1027,V={0}:R=B,S=1019,V={1}:R=C,S=1020,V={2}:R=D,S=1006,V={3}:R=E,S=1011,V={4}:R=F,S=2001,V={5}:R=G,S=2|1011,V={6}:R=H,S=2|1012,V={7}:R=I,S=1004,V={8}:\";$B$1;K$3;K$4;$F$7;$F$8;$B$2;$B$3;$A27;$B$5)": 44,_x000D_
    "=RIK_AC(\"INF06__;INF02@E=1,S=1021,G=0,T=0,P=0,C=*-1:@R=A,S=1027,V={0}:R=B,S=1019,V={1}:R=C,S=1020,V={2}:R=D,S=1006,V={3}:R=E,S=1011,V={4}:R=F,S=2001,V={5}:R=G,S=2|1011,V={6}:R=H,S=2|1012,V={7}:R=I,S=1004,V={8}:\";$B$1;K$3;K$4;$F$7;$F$8;$B$2;$B$3;$A15;$B$5)": 45,_x000D_
    "=RIK_AC(\"INF06__;INF02@E=1,S=1021,G=0,T=0,P=0,C=*-1:@R=A,S=1027,V={0}:R=B,S=1019,V={1}:R=C,S=1020,V={2}:R=D,S=1006,V={3}:R=E,S=1011,V={4}:R=F,S=2001,V={5}:R=G,S=2|1011,V={6}:R=H,S=2|1012,V={7}:R=I,S=1004,V={8}:\";$B$1;K$3;K$4;$F$7;$F$8;$B$2;$B$3;$A17;$B$5)": 46,_x000D_
    "=RIK_AC(\"INF06__;INF02@E=1,S=1021,G=0,T=0,P=0,C=*-1:@R=A,S=1027,V={0}:R=B,S=1019,V={1}:R=C,S=1020,V={2}:R=D,S=1006,V={3}:R=E,S=1011,V={4}:R=F,S=2001,V={5}:R=G,S=2|1011,V={6}:R=H,S=2|1012,V={7}:R=I,S=1004,V={8}:\";$B$1;K$3;K$4;$F$7;$F$8;$B$2;$B$3;$A41;$B$5)": 47,_x000D_
    "=RIK_AC(\"INF06__;INF02@E=1,S=1021,G=0,T=0,P=0,C=*-1:@R=A,S=1027,V={0}:R=B,S=1019,V={1}:R=C,S=1020,V={2}:R=D,S=1006,V={3}:R=E,S=1011,V={4}:R=F,S=2001,V={5}:R=G,S=2|1011,V={6}:R=H,S=2|1012,V={7}:R=I,S=1004,V={8}:\";$B$1;I$3;I$4;$F$7;$F$8;$B$2;$B$3;$A24;$B$5)": 48,_x000D_
    "=RIK_AC(\"INF06__;INF02@E=1,S=1021,G=0,T=0,P=0,C=*-1:@R=A,S=1027,V={0}:R=B,S=1019,V={1}:R=C,S=1020,V={2}:R=D,S=1006,V={3}:R=E,S=1011,V={4}:R=F,S=2001,V={5}:R=G,S=2|1011,V={6}:R=H,S=2|1012,V={7}:R=I,S=1004,V={8}:\";$B$1;I$3;I$4;$F$7;$F$8;$B$2;$B$3;$A35;$B$5)": 49,_x000D_
    "=RIK_AC(\"INF06__;INF02@E=1,S=1021,G=0,T=0,P=0,C=*-1:@R=A,S=1027,V={0}:R=B,S=1019,V={1}:R=C,S=1020,V={2}:R=D,S=1006,V={3}:R=E,S=1011,V={4}:R=F,S=2001,V={5}:R=G,S=2|1011,V={6}:R=H,S=2|1012,V={7}:R=I,S=1004,V={8}:\";$B$1;I$3;I$4;$F$7;$F$8;$B$2;$B$3;$A27;$B$5)": 50,_x000D_
    "=RIK_AC(\"INF06__;INF02@E=1,S=1021,G=0,T=0,P=0,C=*-1:@R=A,S=1027,V={0}:R=B,S=1019,V={1}:R=C,S=1020,V={2}:R=D,S=1006,V={3}:R=E,S=1011,V={4}:R=G,S=2|1011,V={5}:R=H,S=2|1012,V={6}:R=I,S=1004,V={7}:R=I,S=2000,V={8}:\";$B$1;I$3;I$4;$F$7;$F$8;$B$3;$A14;$B$5;$B$2)": 51,_x000D_
    "=RIK_AC(\"INF06__;INF02@E=1,S=1021,G=0,T=0,P=0,C=*-1:@R=A,S=1027,V={0}:R=B,S=1019,V={1}:R=C,S=1020,V={2}:R=D,S=1006,V={3}:R=E,S=1011,V={4}:R=G,S=2|1011,V={5}:R=H,S=2|1012,V={6}:R=I,S=1004,V={7}:R=I,S=2000,V={8}:\";$B$1;I$3;I$4;$F$7;$F$8;$B$3;$A15;$B$5;$B$2)": 52,_x000D_
    "=RIK_AC(\"INF06__;INF02@E=1,S=1021,G=0,T=0,P=0,C=*-1:@R=A,S=1027,V={0}:R=B,S=1019,V={1}:R=C,S=1020,V={2}:R=D,S=1006,V={3}:R=E,S=1011,V={4}:R=G,S=2|1011,V={5}:R=H,S=2|1012,V={6}:R=I,S=1004,V={7}:R=I,S=2000,V={8}:\";$B$1;I$3;I$4;$F$7;$F$8;$B$3;$A16;$B$5;$B$2)": 53,_x000D_
    "=RIK_AC(\"INF06__;INF02@E=1,S=1021,G=0,T=0,P=0,C=*-1:@R=A,S=1027,V={0}:R=B,S=1019,V={1}:R=C,S=1020,V={2}:R=D,S=1006,V={3}:R=E,S=1011,V={4}:R=G,S=2|1011,V={5}:R=H,S=2|1012,V={6}:R=I,S=1004,V={7}:R=I,S=2000,V={8}:\";$B$1;I$3;I$4;$F$7;$F$8;$B$3;$A17;$B$5;$B$2)": 54,_x000D_
    "=RIK_AC(\"INF06__;INF02@E=1,S=1021,G=0,T=0,P=0,C=*-1:@R=A,S=1027,V={0}:R=B,S=1019,V={1}:R=C,S=1020,V={2}:R=D,S=1006,V={3}:R=E,S=1011,V={4}:R=G,S=2|1011,V={5}:R=H,S=2|1012,V={6}:R=I,S=1004,V={7}:R=I,S=2000,V={8}:\";$B$1;I$3;I$4;$F$7;$F$8;$B$3;$A18;$B$5;$B$2)": 55,_x000D_
    "=RIK_AC(\"INF06__;INF02@E=1,S=1021,G=0,T=0,P=0,C=*-1:@R=A,S=1027,V={0}:R=B,S=1019,V={1}:R=C,S=1020,V={2}:R=D,S=1006,V={3}:R=E,S=1011,V={4}:R=G,S=2|1011,V={5}:R=H,S=2|1012,V={6}:R=I,S=1004,V={7}:R=I,S=2000,V={8}:\";$B$1;I$3;I$4;$F$7;$F$8;$B$3;$A19;$B$5;$B$2)": 56,_x000D_
    "=RIK_AC(\"INF06__;INF02@E=1,S=1021,G=0,T=0,P=0,C=*-1:@R=A,S=1027,V={0}:R=B,S=1019,V={1}:R=C,S=1020,V={2}:R=D,S=1006,V={3}:R=E,S=1011,V={4}:R=G,S=2|1011,V={5}:R=H,S=2|1012,V={6}:R=I,S=1004,V={7}:R=I,S=2000,V={8}:\";$B$1;I$3;I$4;$F$7;$F$8;$B$3;$A20;$B$5;$B$2)": 57,_x000D_
    "=RIK_AC(\"INF06__;INF02@E=1,S=1021,G=0,T=0,P=0,C=*-1:@R=A,S=1027,V={0}:R=B,S=1019,V={1}:R=C,S=1020,V={2}:R=D,S=1006,V={3}:R=E,S=1011,V={4}:R=G,S=2|1011,V={5}:R=H,S=2|1012,V={6}:R=I,S=1004,V={7}:R=I,S=2000,V={8}:\";$B$1;I$3;I$4;$F$7;$F$8;$B$3;$A21;$B$5;$B$2)": 58,_x000D_
    "=RIK_AC(\"INF06__;INF02@E=1,S=1021,G=0,T=0,P=0,C=*-1:@R=A,S=1027,V={0}:R=B,S=1019,V={1}:R=C,S=1020,V={2}:R=D,S=1006,V={3}:R=E,S=1011,V={4}:R=G,S=2|1011,V={5}:R=H,S=2|1012,V={6}:R=I,S=1004,V={7}:R=I,S=2000,V={8}:\";$B$1;I$3;I$4;$F$7;$F$8;$B$3;$A22;$B$5;$B$2)": 59,_x000D_
    "=RIK_AC(\"INF06__;INF02@E=1,S=1021,G=0,T=0,P=0,C=*-1:@R=A,S=1027,V={0}:R=B,S=1019,V={1}:R=C,S=1020,V={2}:R=D,S=1006,V={3}:R=E,S=1011,V={4}:R=G,S=2|1011,V={5}:R=H,S=2|1012,V={6}:R=I,S=1004,V={7}:R=I,S=2000,V={8}:\";$B$1;I$3;I$4;$F$7;$F$8;$B$3;$A23;$B$5;$B$2)": 60,_x000D_
    "=RIK_AC(\"INF06__;INF02@E=1,S=1021,G=0,T=0,P=0,C=*-1:@R=A,S=1027,V={0}:R=B,S=1019,V={1}:R=C,S=1020,V={2}:R=D,S=1006,V={3}:R=E,S=1011,V={4}:R=G,S=2|1011,V={5}:R=H,S=2|1012,V={6}:R=I,S=1004,V={7}:R=I,S=2000,V={8}:\";$B$1;I$3;I$4;$F$7;$F$8;$B$3;$A24;$B$5;$B$2)": 61,_x000D_
    "=RIK_AC(\"INF06__;INF02@E=1,S=1021,G=0,T=0,P=0,C=*-1:@R=A,S=1027,V={0}:R=B,S=1019,V={1}:R=C,S=1020,V={2}:R=D,S=1006,V={3}:R=E,S=1011,V={4}:R=G,S=2|1011,V={5}:R=H,S=2|1012,V={6}:R=I,S=1004,V={7}:R=I,S=2000,V={8}:\";$B$1;I$3;I$4;$F$7;$F$8;$B$3;$A26;$B$5;$B$2)": 62,_x000D_
    "=RIK_AC(\"INF06__;INF02@E=1,S=1021,G=0,T=0,P=0,C=*-1:@R=A,S=1027,V={0}:R=B,S=1019,V={1}:R=C,S=1020,V={2}:R=D,S=1006,V={3}:R=E,S=1011,V={4}:R=G,S=2|1011,V={5}:R=H,S=2|1012,V={6}:R=I,S=1004,V={7}:R=I,S=2000,V={8}:\";$B$1;I$3;I$4;$F$7;$F$8;$B$3;$A27;$B$5;$B$2)": 63,_x000D_
    "=RIK_AC(\"INF06__;INF02@E=1,S=1021,G=0,T=0,P=0,C=*-1:@R=A,S=1027,V={0}:R=B,S=1019,V={1}:R=C,S=1020,V={2}:R=D,S=1006,V={3}:R=E,S=1011,V={4}:R=G,S=2|1011,V={5}:R=H,S=2|1012,V={6}:R=I,S=1004,V={7}:R=I,S=2000,V={8}:\";$B$1;I$3;I$4;$F$7;$F$8;$B$3;$A29;$B$5;$B$2)": 64,_x000D_
    "=RIK_AC(\"INF06__;INF02@E=1,S=1021,G=0,T=0,P=0,C=*-1:@R=A,S=1027,V={0}:R=B,S=1019,V={1}:R=C,S=1020,V={2}:R=D,S=1006,V={3}:R=E,S=1011,V={4}:R=G,S=2|1011,V={5}:R=H,S=2|1012,V={6}:R=I,S=1004,V={7}:R=I,S=2000,V={8}:\";$B$1;I$3;I$4;$F$7;$F$8;$B$3;$A30;$B$5;$B$2)": 65,_x000D_
    "=RIK_AC(\"INF06__;INF02@E=1,S=1021,G=0,T=0,P=0,C=*-1:@R=A,S=1027,V={0}:R=B,S=1019,V={1}:R=C,S=1020,V={2}:R=D,S=1006,V={3}:R=E,S=1011,V={4}:R=G,S=2|1011,V={5}:R=H,S=2|1012,V={6}:R=I,S=1004,V={7}:R=I,S=2000,V={8}:\";$B$1;I$3;I$4;$F$7;$F$8;$B$3;$A32;$B$5;$B$2)": 66,_x000D_
    "=RIK_AC(\"INF06__;INF02@E=1,S=1021,G=0,T=0,P=0,C=*-1:@R=A,S=1027,V={0}:R=B,S=1019,V={1}:R=C,S=1020,V={2}:R=D,S=1006,V={3}:R=E,S=1011,V={4}:R=G,S=2|1011,V={5}:R=H,S=2|1012,V={6}:R=I,S=1004,V={7}:R=I,S=2000,V={8}:\";$B$1;I$3;I$4;$F$7;$F$8;$B$3;$A33;$B$5;$B$2)": 67,_x000D_
    "=RIK_AC(\"INF06__;INF02@E=1,S=1021,G=0,T=0,P=0,C=*-1:@R=A,S=1027,V={0}:R=B,S=1019,V={1}:R=C,S=1020,V={2}:R=D,S=1006,V={3}:R=E,S=1011,V={4}:R=G,S=2|1011,V={5}:R=H,S=2|1012,V={6}:R=I,S=1004,V={7}:R=I,S=2000,V={8}:\";$B$1;K$3;K$4;$F$7;$F$8;$B$3;$A14;$B$5;$B$2)": 68,_x000D_
    "=RIK_AC(\"INF06__;INF02@E=1,S=1021,G=0,T=0,P=0,C=*-1:@R=A,S=1027,V={0}:R=B,S=1019,V={1}:R=C,S=1020,V={2}:R=D,S=1006,V={3}:R=E,S=1011,V={4}:R=G,S=2|1011,V={5}:R=H,S=2|1012,V={6}:R=I,S=1004,V={7}:R=I,S=2000,V={8}:\";$B$1;K$3;K$4;$F$7;$F$8;$B$3;$A15;$B$5;$B$2)": 69,_x000D_
    "=RIK_AC(\"INF06__;INF02@E=1,S=1021,G=0,T=0,P=0,C=*-1:@R=A,S=1027,V={0}:R=B,S=1019,V={1}:R=C,S=1020,V={2}:R=D,S=1006,V={3}:R=E,S=1011,V={4}:R=G,S=2|1011,V={5}:R=H,S=2|1012,V={6}:R=I,S=1004,V={7}:R=I,S=2000,V={8}:\";$B$1;K$3;K$4;$F$7;$F$8;$B$3;$A16;$B$5;$B$2)": 70,_x000D_
    "=RIK_AC(\"INF06__;INF02@E=1,S=1021,G=0,T=0,P=0,C=*-1:@R=A,S=1027,V={0}:R=B,S=1019,V={1}:R=C,S=1020,V={2}:R=D,S=1006,V={3}:R=E,S=1011,V={4}:R=G,S=2|1011,V={5}:R=H,S=2|1012,V={6}:R=I,S=1004,V={7}:R=I,S=2000,V={8}:\";$B$1;K$3;K$4;$F$7;$F$8;$B$3;$A17;$B$5;$B$2)": 71,_x000D_
    "=RIK_AC(\"INF06__;INF02@E=1,S=1021,G=0,T=0,P=0,C=*-1:@R=A,S=1027,V={0}:R=B,S=1019,V={1}:R=C,S=1020,V={2}:R=D,S=1006,V={3}:R=E,S=1011,V={4}:R=G,S=2|1011,V={5}:R=H,S=2|1012,V={6}:R=I,S=1004,V={7}:R=I,S=2000,V={8}:\";$B$1;K$3;K$4;$F$7;$F$8;$B$3;$A18;$B$5;$B$2)": 72,_x000D_
    "=RIK_AC(\"INF06__;INF02@E=1,S=1021,G=0,T=0,P=0,C=*-1:@R=A,S=1027,V={0}:R=B,S=1019,V={1}:R=C,S=1020,V={2}:R=D,S=1006,V={3}:R=E,S=1011,V={4}:R=G,S=2|1011,V={5}:R=H,S=2|1012,V={6}:R=I,S=1004,V={7}:R=I,S=2000,V={8}:\";$B$1;K$3;K$4;$F$7;$F$8;$B$3;$A19;$B$5;$B$2)": 73,_x000D_
    "=RIK_AC(\"INF06__;INF02@E=1,S=1021,G=0,T=0,P=0,C=*-1:@R=A,S=1027,V={0}:R=B,S=1019,V={1}:R=C,S=1020,V={2}:R=D,S=1006,V={3}:R=E,S=1011,V={4}:R=G,S=2|1011,V={5}:R=H,S=2|1012,V={6}:R=I,S=1004,V={7}:R=I,S=2000,V={8}:\";$B$1;K$3;K$4;$F$7;$F$8;$B$3;$A20;$B$5;$B$2)": 74,_x000D_
    "=RIK_AC(\"INF06__;INF02@E=1,S=1021,G=0,T=0,P=0,C=*-1:@R=A,S=1027,V={0}:R=B,S=1019,V={1}:R=C,S=1020,V={2}:R=D,S=1006,V={3}:R=E,S=1011,V={4}:R=G,S=2|1011,V={5}:R=H,S=2|1012,V={6}:R=I,S=1004,V={7}:R=I,S=2000,V={8}:\";$B$1;K$3;K$4;$F$7;$F$8;$B$3;$A21;$B$5;$B$2)": 75,_x000D_
    "=RIK_AC(\"INF06__;INF02@E=1,S=1021,G=0,T=0,P=0,C=*-1:@R=A,S=1027,V={0}:R=B,S=1019,V={1}:R=C,S=1020,V={2}:R=D,S=1006,V={3}:R=E,S=1011,V={4}:R=G,S=2|1011,V={5}:R=H,S=2|1012,V={6}:R=I,S=1004,V={7}:R=I,S=2000,V={8}:\";$B$1;K$3;K$4;$F$7;$F$8;$B$3;$A22;$B$5;$B$2)": 76,_x000D_
    "=RIK_AC(\"INF06__;INF02@E=1,S=1021,G=0,T=0,P=0,C=*-1:@R=A,S=1027,V={0}:R=B,S=1019,V={1}:R=C,S=1020,V={2}:R=D,S=1006,V={3}:R=E,S=1011,V={4}:R=G,S=2|1011,V={5}:R=H,S=2|1012,V={6}:R=I,S=1004,V={7}:R=I,S=2000,V={8}:\";$B$1;K$3;K$4;$F$7;$F$8;$B$3;$A23;$B$5;$B$2)": 77,_x000D_
    "=RIK_AC(\"INF06__;INF02@E=1,S=1021,G=0,T=0,P=0,C=*-1:@R=A,S=1027,V={0}:R=B,S=1019,V={1}:R=C,S=1020,V={2}:R=D,S=1006,V={3}:R=E,S=1011,V={4}:R=G,S=2|1011,V={5}:R=H,S=2|1012,V={6}:R=I,S=1004,V={7}:R=I,S=2000,V={8}:\";$B$1;K$3;K$4;$F$7;$F$8;$B$3;$A24;$B$5;$B$2)": 78,_x000D_
    "=RIK_AC(\"INF06__;INF02@E=1,S=1021,G=0,T=0,P=0,C=*-1:@R=A,S=1027,V={0}:R=B,S=1019,V={1}:R=C,S=1020,V={2}:R=D,S=1006,V={3}:R=E,S=1011,V={4}:R=G,S=2|1011,V={5}:R=H,S=2|1012,V={6}:R=I,S=1004,V={7}:R=I,S=2000,V={8}:\";$B$1;K$3;K$4;$F$7;$F$8;$B$3;$A26;$B$5;$B$2)": 79,_x000D_
    "=RIK_AC(\"INF06__;INF02@E=1,S=1021,G=0,T=0,P=0,C=*-1:@R=A,S=1027,V={0}:R=B,S=1019,V={1}:R=C,S=1020,V={2}:R=D,S=1006,V={3}:R=E,S=1011,V={4}:R=G,S=2|1011,V={5}:R=H,S=2|1012,V={6}:R=I,S=1004,V={7}:R=I,S=2000,V={8}:\";$B$1;K$3;K$4;$F$7;$F$8;$B$3;$A27;$B$5;$B$2)": 80,_x000D_
    "=RIK_AC(\"INF06__;INF02@E=1,S=1021,G=0,T=0,P=0,C=*-1:@R=A,S=1027,V={0}:R=B,S=1019,V={1}:R=C,S=1020,V={2}:R=D,S=1006,V={3}:R=E,S=1011,V={4}:R=G,S=2|1011,V={5}:R=H,S=2|1012,V={6}:R=I,S=1004,V={7}:R=I,S=2000,V={8}:\";$B$1;K$3;K$4;$F$7;$F$8;$B$3;$A29;$B$5;$B$2)": 81,_x000D_
    "=RIK_AC(\"INF06__;INF02@E=1,S=1021,G=0,T=0,P=0,C=*-1:@R=A,S=1027,V={0}:R=B,S=1019,V={1}:R=C,S=1020,V={2}:R=D,S=1006,V={3}:R=E,S=1011,V={4}:R=G,S=2|1011,V={5}:R=H,S=2|1012,V={6}:R=I,S=1004,V={7}:R=I,S=2000,V={8}:\";$B$1;K$3;K$4;$F$7;$F$8;$B$3;$A30;$B$5;$B$2)": 82,_x000D_
    "=RIK_AC(\"INF06__;INF02@E=1,S=1021,G=0,T=0,P=0,C=*-1:@R=A,S=1027,V={0}:R=B,S=1019,V={1}:R=C,S=1020,V={2}:R=D,S=1006,V={3}:R=E,S=1011,V={4}:R=G,S=2|1011,V={5}:R=H,S=2|1012,V={6}:R=I,S=1004,V={7}:R=I,S=2000,V={8}:\";$B$1;K$3;K$4;$F$7;$F$8;$B$3;$A32;$B$5;$B$2)": 83,_x000D_
    "=RIK_AC(\"INF06__;INF02@E=1,S=1021,G=0,T=0,P=0,C=*-1:@R=A,S=1027,V={0}:R=B,S=1019,V={1}:R=C,S=1020,V={2}:R=D,S=1006,V={3}:R=E,S=1011,V={4}:R=G,S=2|1011,V={5}:R=H,S=2|1012,V={6}:R=I,S=1004,V={7}:R=I,S=2000,V={8}:\";$B$1;K$3;K$4;$F$7;$F$8;$B$3;$A33;$B$5;$B$2)": 84,_x000D_
    "=RIK_AC(\"INF06__;INF02@E=1,S=1021,G=0,T=0,P=0,C=*-1:@R=A,S=1027,V={0}:R=B,S=1019,V={1}:R=C,S=1020,V={2}:R=D,S=1006,V={3}:R=E,S=1011,V={4}:R=G,S=2|1011,V={5}:R=H,S=2|1012,V={6}:R=I,S=1004,V={7}:R=I,S=2000,V={8}:\";$B$1;I$3;I$4;$F$7;$F$8;$B$3;$A35;$B$5;$B$2)": 85,_x000D_
    "=RIK_AC(\"INF06__;INF02@E=1,S=1021,G=0,T=0,P=0,C=*-1:@R=A,S=1027,V={0}:R=B,S=1019,V={1}:R=C,S=1020,V={2}:R=D,S=1006,V={3}:R=E,S=1011,V={4}:R=G,S=2|1011,V={5}:R=H,S=2|1012,V={6}:R=I,S=1004,V={7}:R=I,S=2000,V={8}:\";$B$1;I$3;I$4;$F$7;$F$8;$B$3;$A36;$B$5;$B$2)": 86,_x000D_
    "=RIK_AC(\"INF06__;INF02@E=1,S=1021,G=0,T=0,P=0,C=*-1:@R=A,S=1027,V={0}:R=B,S=1019,V={1}:R=C,S=1020,V={2}:R=D,S=1006,V={3}:R=E,S=1011,V={4}:R=G,S=2|1011,V={5}:R=H,S=2|1012,V={6}:R=I,S=1004,V={7}:R=I,S=2000,V={8}:\";$B$1;K$3;K$4;$F$7;$F$8;$B$3;$A36;$B$5;$B$2)": 87,_x000D_
    "=RIK_AC(\"INF06__;INF02@E=1,S=1021,G=0,T=0,P=0,C=*-1:@R=A,S=1027,V={0}:R=B,S=1019,V={1}:R=C,S=1020,V={2}:R=D,S=1006,V={3}:R=E,S=1011,V={4}:R=G,S=2|1011,V={5}:R=H,S=2|1012,V={6}:R=I,S=1004,V={7}:R=I,S=2000,V={8}:\";$B$1;K$3;K$4;$F$7;$F$8;$B$3;$A35;$B$5;$B$2)": 88,_x000D_
    "=RIK_AC(\"INF06__;INF02@E=1,S=1021,G=0,T=0,P=0,C=*-1:@R=A,S=1027,V={0}:R=B,S=1019,V={1}:R=C,S=1020,V={2}:R=D,S=1006,V={3}:R=E,S=1011,V={4}:R=G,S=2|1011,V={5}:R=H,S=2|1012,V={6}:R=I,S=1004,V={7}:R=I,S=2000,V={8}:\";$B$1;I$3;I$4;$F$7;$F$8;$B$3;$A41;$B$5;$B$2)": 89,_x000D_
    "=RIK_AC(\"INF06__;INF02@E=1,S=1021,G=0,T=0,P=0,C=*-1:@R=A,S=1027,V={0}:R=B,S=1019,V={1}:R=C,S=1020,V={2}:R=D,S=1006,V={3}:R=E,S=1011,V={4}:R=G,S=2|1011,V={5}:R=H,S=2|1012,V={6}:R=I,S=1004,V={7}:R=I,S=2000,V={8}:\";$B$1;K$3;K$4;$F$7;$F$8;$B$3;$A41;$B$5;$B$2)": 90,_x000D_
    "=RIK_AC(\"INF06__;INF02@E=1,S=1021,G=0,T=0,P=0,C=*-1:@R=A,S=1027,V={0}:R=B,S=1019,V={1}:R=C,S=1020,V={2}:R=D,S=1006,V={3}:R=E,S=1011,V={4}:R=G,S=2|1011,V={5}:R=H,S=2|1012,V={6}:R=I,S=1004,V={7}:R=I,S=2000,V={8}:\";$B$1;I$3;I$4;$F$7;$F$8;$B$3;$A43;$B$5;$B$2)": 91,_x000D_
    "=RIK_AC(\"INF06__;INF02@E=1,S=1021,G=0,T=0,P=0,C=*-1:@R=A,S=1027,V={0}:R=B,S=1019,V={1}:R=C,S=1020,V={2}:R=D,S=1006,V={3}:R=E,S=1011,V={4}:R=G,S=2|1011,V={5}:R=H,S=2|1012,V={6}:R=I,S=1004,V={7}:R=I,S=2000,V={8}:\";$B$1;K$3;K$4;$F$7;$F$8;$B$3;$A43;$B$5;$B$2)": 92,_x000D_
    "=RIK_AC(\"INF06__;INF13@E=1,S=14,G=0,T=0,P=0:@R=A,S=1,V={0}:R=B,S=21,V={1}:R=C,S=22,V={2}:R=D,S=4,V={3}:R=E,S=8,V={4}:R=F,S=9,V={5}:R=G,S=10,V={6}:R=H,S=16,V={7}:R=I,S=18,V={8}:\";$F$7;$B$4;$B$5;$A34;I$3;I$5;I$2;$B$1;$B$2)": 93,_x000D_
    "=RIK_AC(\"INF06__;INF13@E=1,S=14,G=0,T=0,P=0:@R=A,S=1,V={0}:R=B,S=21,V={1}:R=C,S=22,V={2}:R=D,S=4,V={3}:R=E,S=8,V={4}:R=F,S=9,V={5}:R=G,S=10,V={6}:R=H,S=16,V={7}:R=I,S=18,V={8}:\";$F$7;$B$4;$B$5;$A34;K$3;K$5;K$2;$B$1;$B$2)": 94,_x000D_
    "=RIK_AC(\"INF06__;INF13@E=1,S=14,G=0,T=0,P=0:@R=A,S=1,V={0}:R=B,S=21,V={1}:R=C,S=22,V={2}:R=D,S=4,V={3}:R=E,S=8,V={4}:R=F,S=9,V={5}:R=G,S=10,V={6}:R=H,S=16,V={7}:R=I,S=18,V={8}:\";$F$7;$B$4;$B$5;$A37;I$3;I$5;I$2;$B$1;$B$2)": 95,_x000D_
    "=RIK_AC(\"INF06__;INF13@E=1,S=14,G=0,T=0,P=0:@R=A,S=1,V={0}:R=B,S=21,V={1}:R=C,S=22,V={2}:R=D,S=4,V={3}:R=E,S=8,V={4}:R=F,S=9,V={5}:R=G,S=10,V={6}:R=H,S=16,V={7}:R=I,S=18,V={8}:\";$F$7;$B$4;$B$5;$A37;K$3;K$5;K$2;$B$1;$B$2)": 96,_x000D_
    "=RIK_AC(\"INF06__;INF13@E=1,S=14,G=0,T=0,P=0:@R=A,S=1,V={0}:R=B,S=21,V={1}:R=C,S=22,V={2}:R=D,S=4,V={3}:R=E,S=8,V={4}:R=F,S=9,V={5}:R=G,S=10,V={6}:R=H,S=16,V={7}:R=I,S=18,V={8}:\";$F$7;$B$4;$B$5;$A38;I$3;I$5;I$2;$B$1;$B$2)": 97,_x000D_
    "=RIK_AC(\"INF06__;INF13@E=1,S=14,G=0,T=0,P=0:@R=A,S=1,V={0}:R=B,S=21,V={1}:R=C,S=22,V={2}:R=D,S=4,V={3}:R=E,S=8,V={4}:R=F,S=9,V={5}:R=G,S=10,V={6}:R=H,S=16,V={7}:R=I,S=18,V={8}:\";$F$7;$B$4;$B$5;$A38;K$3;K$5;K$2;$B$1;$B$2)": 98,_x000D_
    "=RIK_AC(\"INF06__;INF13@E=1,S=14,G=0,T=0,P=0:@R=A,S=1,V={0}:R=B,S=21,V={1}:R=C,S=22,V={2}:R=D,S=4,V={3}:R=E,S=8,V={4}:R=F,S=9,V={5}:R=G,S=10,V={6}:R=H,S=16,V={7}:R=I,S=18,V={8}:\";$F$7;$B$4;$B$5;$A39;I$3;I$5;I$2;$B$1;$B$2)": 99,_x000D_
    "=RIK_AC(\"INF06__;INF13@E=1,S=14,G=0,T=0,P=0:@R=A,S=1,V={0}:R=B,S=21,V={1}:R=C,S=22,V={2}:R=D,S=4,V={3}:R=E,S=8,V={4}:R=F,S=9,V={5}:R=G,S=10,V={6}:R=H,S=16,V={7}:R=I,S=18,V={8}:\";$F$7;$B$4;$B$5;$A39;K$3;K$5;K$2;$B$1;$B$2)": 100,_x000D_
    "=RIK_AC(\"INF06__;INF13@E=1,S=14,G=0,T=0,P=0:@R=A,S=1,V={0}:R=B,S=21,V={1}:R=C,S=22,V={2}:R=D,S=4,V={3}:R=E,S=8,V={4}:R=F,S=9,V={5}:R=G,S=10,V={6}:R=H,S=16,V={7}:R=I,S=18,V={8}:\";$F$7;$B$4;$B$5;$A40;I$3;I$5;I$2;$B$1;$B$2)": 101,_x000D_
    "=RIK_AC(\"INF06__;INF13@E=1,S=14,G=0,T=0,P=0:@R=A,S=1,V={0}:R=B,S=21,V={1}:R=C,S=22,V={2}:R=D,S=4,V={3}:R=E,S=8,V={4}:R=F,S=9,V={5}:R=G,S=10,V={6}:R=H,S=16,V={7}:R=I,S=18,V={8}:\";$F$7;$B$4;$B$5;$A40;K$3;K$5;K$2;$B$1;$B$2)": 102,_x000D_
    "=RIK_AC(\"INF06__;INF13@E=1,S=14,G=0,T=0,P=0:@R=B,S=21,V={0}:R=C,S=22,V={1}:R=D,S=4,V={2}:R=E,S=8,V={3}:R=F,S=9,V={4}:R=G,S=10,V={5}:R=H,S=16,V={6}:R=I,S=18,V={7}:R=J,S=17,V={8}:\";$B$4;$B$5;$A34;I$3;I$5;I$2;$B$1;$B$2;$F$7)": 103,_x000D_
    "=RIK_AC(\"INF06__;INF13@E=1,S=14,G=0,T=0,P=0:@R=B,S=21,V={0}:R=C,S=22,V={1}:R=D,S=4,V={2}:R=E,S=8,V={3}:R=F,S=9,V={4}:R=G,S=10,V={5}:R=H,S=16,V={6}:R=I,S=18,V={7}:R=J,S=17,V={8}:\";$B$4;$B$5;$A37;I$3;I$5;I$2;$B$1;$B$2;$F$7)": 104,_x000D_
    "=RIK_AC(\"INF06__;INF13@E=1,S=14,G=0,T=0,P=0:@R=B,S=21,V={0}:R=C,S=22,V={1}:R=D,S=4,V={2}:R=E,S=8,V={3}:R=F,S=9,V={4}:R=G,S=10,V={5}:R=H,S=16,V={6}:R=I,S=18,V={7}:R=J,S=17,V={8}:\";$B$4;$B$5;$A38;I$3;I$5;I$2;$B$1;$B$2;$F$7)": 105,_x000D_
    "=RIK_AC(\"INF06__;INF13@E=1,S=14,G=0,T=0,P=0:@R=B,S=21,V={0}:R=C,S=22,V={1}:R=D,S=4,V={2}:R=E,S=8,V={3}:R=F,S=9,V={4}:R=G,S=10,V={5}:R=H,S=16,V={6}:R=I,S=18,V={7}:R=J,S=17,V={8}:\";$B$4;$B$5;$A39;I$3;I$5;I$2;$B$1;$B$2;$F$7)": 106,_x000D_
    "=RIK_AC(\"INF06__;INF13@E=1,S=14,G=0,T=0,P=0:@R=B,S=21,V={0}:R=C,S=22,V={1}:R=D,S=4,V={2}:R=E,S=8,V={3}:R=F,S=9,V={4}:R=G,S=10,V={5}:R=H,S=16,V={6}:R=I,S=18,V={7}:R=J,S=17,V={8}:\";$B$4;$B$5;$A40;I$3;I$5;I$2;$B$1;$B$2;$F$7)": 107,_x000D_
    "=RIK_AC(\"INF06__;INF13@E=1,S=14,G=0,T=0,P=0:@R=B,S=21,V={0}:R=C,S=22,V={1}:R=D,S=4,V={2}:R=E,S=8,V={3}:R=F,S=9,V={4}:R=G,S=10,V={5}:R=H,S=16,V={6}:R=I,S=18,V={7}:R=J,S=17,V={8}:\";$B$4;$B$5;$A34;K$3;K$5;K$2;$B$1;$B$2;$F$7)": 108,_x000D_
    "=RIK_AC(\"INF06__;INF13@E=1,S=14,G=0,T=0,P=0:@R=B,S=21,V={0}:R=C,S=22,V={1}:R=D,S=4,V={2}:R=E,S=8,V={3}:R=F,S=9,V={4}:R=G,S=10,V={5}:R=H,S=16,V={6}:R=I,S=18,V={7}:R=J,S=17,V={8}:\";$B$4;$B$5;$A37;K$3;K$5;K$2;$B$1;$B$2;$F$7)": 109,_x000D_
    "=RIK_AC(\"INF06__;INF13@E=1,S=14,G=0,T=0,P=0:@R=B,S=21,V={0}:R=C,S=22,V={1}:R=D,S=4,V={2}:R=E,S=8,V={3}:R=F,S=9,V={4}:R=G,S=10,V={5}:R=H,S=16,V={6}:R=I,S=18,V={7}:R=J,S=17,V={8}:\";$B$4;$B$5;$A38;K$3;K$5;K$2;$B$1;$B$2;$F$7)": 110,_x000D_
    "=RIK_AC(\"INF06__;INF13@E=1,S=14,G=0,T=0,P=0:@R=B,S=21,V={0}:R=C,S=22,V={1}:R=D,S=4,V={2}:R=E,S=8,V={3}:R=F,S=9,V={4}:R=G,S=10,V={5}:R=H,S=16,V={6}:R=I,S=18,V={7}:R=J,S=17,V={8}:\";$B$4;$B$5;$A39;K$3;K$5;K$2;$B$1;$B$2;$F$7)": 111,_x000D_
    "=RIK_AC(\"INF06__;INF13@E=1,S=14,G=0,T=0,P=0:@R=B,S=21,V={0}:R=C,S=22,V={1}:R=D,S=4,V={2}:R=E,S=8,V={3}:R=F,S=9,V={4}:R=G,S=10,V={5}:R=H,S=16,V={6}:R=I,S=18,V={7}:R=J,S=17,V={8}:\";$B$4;$B$5;$A40;K$3;K$5;K$2;$B$1;$B$2;$F$7)": 112,_x000D_
    "=RIK_AC(\"INF06__;INF13@E=1,S=14,G=0,T=0,P=0,C=*-1:@R=A,S=21,V={0}:R=B,S=22,V={1}:R=C,S=4,V={2}:R=D,S=8,V={3}:R=E,S=9,V={4}:R=F,S=10,V={5}:R=G,S=16,V={6}:R=H,S=18,V={7}:R=I,S=17,V={8}:\";$B$4;$B$5;$A34;I$3;I$5;I$2;$B$1;$B$2;$F$7)": 113,_x000D_
    "=RIK_AC(\"INF06__;INF13@E=1,S=14,G=0,T=0,P=0,C=*-1:@R=A,S=21,V={0}:R=B,S=22,V={1}:R=C,S=4,V={2}:R=D,S=8,V={3}:R=E,S=9,V={4}:R=F,S=10,V={5}:R=G,S=16,V={6}:R=H,S=18,V={7}:R=I,S=17,V={8}:\";$B$4;$B$5;$A37;I$3;I$5;I$2;$B$1;$B$2;$F$7)": 114,_x000D_
    "=RIK_AC(\"INF06__;INF13@E=1,S=14,G=0,T=0,P=0,C=*-1:@R=A,S=21,V={0}:R=B,S=22,V={1}:R=C,S=4,V={2}:R=D,S=8,V={3}:R=E,S=9,V={4}:R=F,S=10,V={5}:R=G,S=16,V={6}:R=H,S=18,V={7}:R=I,S=17,V={8}:\";$B$4;$B$5;$A38;I$3;I$5;I$2;$B$1;$B$2;$F$7)": 115,_x000D_
    "=RIK_AC(\"INF06__;INF13@E=1,S=14,G=0,T=0,P=0,C=*-1:@R=A,S=21,V={0}:R=B,S=22,V={1}:R=C,S=4,V={2}:R=D,S=8,V={3}:R=E,S=9,V={4}:R=F,S=10,V={5}:R=G,S=16,V={6}:R=H,S=18,V={7}:R=I,S=17,V={8}:\";$B$4;$B$5;$A39;I$3;I$5;I$2;$B$1;$B$2;$F$7)": 116,_x000D_
    "=RIK_AC(\"INF06__;INF13@E=1,S=14,G=0,T=0,P=0,C=*-1:@R=A,S=21,V={0}:R=B,S=22,V={1}:R=C,S=4,V={2}:R=D,S=8,V={3}:R=E,S=9,V={4}:R=F,S=10,V={5}:R=G,S=16,V={6}:R=H,S=18,V={7}:R=I,S=17,V={8}:\";$B$4;$B$5;$A40;I$3;I$5;I$2;$B$1;$B$2;$F$7)": 117,_x000D_
    "=RIK_AC(\"INF06__;INF13@E=1,S=14,G=0,T=0,P=0,C=*-1:@R=A,S=21,V={0}:R=B,S=22,V={1}:R=C,S=4,V={2}:R=D,S=8,V={3}:R=E,S=9,V={4}:R=F,S=10,V={5}:R=G,S=16,V={6}:R=H,S=18,V={7}:R=I,S=17,V={8}:\";$B$4;$B$5;$A34;K$3;K$5;K$2;$B$1;$B$2;$F$7)": 118,_x000D_
    "=RIK_AC(\"INF06__;INF13@E=1,S=14,G=0,T=0,P=0,C=*-1:@R=A,S=21,V={0}:R=B,S=22,V={1}:R=C,S=4,V={2}:R=D,S=8,V={3}:R=E,S=9,V={4}:R=F,S=10,V={5}:R=G,S=16,V={6}:R=H,S=18,V={7}:R=I,S=17,V={8}:\";$B$4;$B$5;$A37;K$3;K$5;K$2;$B$1;$B$2;$F$7)": 119,_x000D_
    "=RIK_AC(\"INF06__;INF13@E=1,S=14,G=0,T=0,P=0,C=*-1:@R=A,S=21,V={0}:R=B,S=22,V={1}:R=C,S=4,V={2}:R=D,S=8,V={3}:R=E,S=9,V={4}:R=F,S=10,V={5}:R=G,S=16,V={6}:R=H,S=18,V={7}:R=I,S=17,V={8}:\";$B$4;$B$5;$A38;K$3;K$5;K$2;$B$1;$B$2;$F$7)": 120,_x000D_
    "=RIK_AC(\"INF06__;INF13@E=1,S=14,G=0,T=0,P=0,C=*-1:@R=A,S=21,V={0}:R=B,S=22,V={1}:R=C,S=4,V={2}:R=D,S=8,V={3}:R=E,S=9,V={4}:R=F,S=10,V={5}:R=G,S=16,V={6}:R=H,S=18,V={7}:R=I,S=17,V={8}:\";$B$4;$B$5;$A39;K$3;K$5;K$2;$B$1;$B$2;$F$7)": 121,_x000D_
    "=RIK_AC(\"INF06__;INF13@E=1,S=14,G=0,T=0,P=0,C=*-1:@R=A,S=21,V={0}:R=B,S=22,V={1}:R=C,S=4,V={2}:R=D,S=8,V={3}:R=E,S=9,V={4}:R=F,S=10,V={5}:R=G,S=16,V={6}:R=H,S=18,V={7}:R=I,S=17,V={8}:\";$B$4;$B$5;$A40;K$3;K$5;K$2;$B$1;$B$2;$F$7)": 122,_x000D_
    "=RIK_AC(\"INF06__;INF13@E=1,S=14,G=0,T=0,P=0,C=*-1:@R=A,S=21,V={0}:R=B,S=22,V={1}:R=C,S=4,V={2}:R=D,S=8,V={3}:R=E,S=9,V={4}:R=F,S=10,V={5}:R=G,S=16,V={6}:R=H,S=18,V={7}:R=I,S=17,V={8}:\";$B$4;$B$5;$A35;I$3;I$5;I$2;$B$1;$B$2;$F$7)": 123,_x000D_
    "=RIK_AC(\"INF06__;INF13@E=1,S=14,G=0,T=0,P=0,C=*-1:@R=A,S=21,V={0}:R=B,S=22,V={1}:R=C,S=4,V={2}:R=D,S=8,V={3}:R=E,S=9,V={4}:R=F,S=10,V={5}:R=G,S=16,V={6}:R=H,S=18,V={7}:R=I,S=17,V={8}:\";$B$4;$B$5;$A35;K$3;K$5;K$2;$B$1;$B$2;$F$7)": 124_x000D_
  },_x000D_
  "ItemPool": {_x000D_
    "Items": {_x000D_
      "1": {_x000D_
        "$type": "Inside.Core.Formula.Definition.DefinitionAC, Inside.Core.Formula",_x000D_
        "ID": 1,_x000D_
        "Results": [_x000D_
          [_x000D_
            315744.0_x000D_
          ]_x000D_
        ],_x000D_
        "Statistics": {_x000D_
          "CreationDate": "2022-01-05T16:30:16.2208+01:00",_x000D_
          "LastRefreshDate": "2019-08-01T10:11:44.3559405+02:00",_x000D_
          "TotalRefreshCount": 6,_x000D_
          "CustomInfo": {}_x000D_
        }_x000D_
      },_x000D_
      "2": {_x000D_
        "$type": "Inside.Core.Formula.Definition.DefinitionAC, Inside.Core.Formula",_x000D_
        "ID": 2,_x000D_
        "Results": [_x000D_
          [_x000D_</t>
  </si>
  <si>
    <t>B$1;O$3;O$4;$G$7;$G$8;$B$3;$B32;$B$5;$B$2)": 122,_x000D_
    "=RIK_AC(\"INF06__;INF02@E=1,S=1021,G=0,T=0,P=0,C=*-1:@R=A,S=1027,V={0}:R=B,S=1019,V={1}:R=C,S=1020,V={2}:R=D,S=1006,V={3}:R=E,S=1011,V={4}:R=F,S=2|1011,V={5}:R=G,S=2|1012,V={6}:R=H,S=1004,V={7}:R=I,S=2000,V={8}:\";$B$1;L$3;L$4;$G$7;$G$8;$B$3;$B33;$B$5;$B$2)": 123,_x000D_
    "=RIK_AC(\"INF06__;INF02@E=1,S=1021,G=0,T=0,P=0,C=*-1:@R=A,S=1027,V={0}:R=B,S=1019,V={1}:R=C,S=1020,V={2}:R=D,S=1006,V={3}:R=E,S=1011,V={4}:R=F,S=2|1011,V={5}:R=G,S=2|1012,V={6}:R=H,S=1004,V={7}:R=I,S=2000,V={8}:\";$B$1;O$3;O$4;$G$7;$G$8;$B$3;$B33;$B$5;$B$2)": 124,_x000D_
    "=RIK_AC(\"INF06__;INF02@E=1,S=1021,G=0,T=0,P=0,C=*-1:@R=A,S=1027,V={0}:R=B,S=1019,V={1}:R=C,S=1020,V={2}:R=D,S=1006,V={3}:R=E,S=1011,V={4}:R=F,S=2|1011,V={5}:R=G,S=2|1012,V={6}:R=H,S=1004,V={7}:R=I,S=2000,V={8}:\";$B$1;L$3;L$4;$G$7;$G$8;$B$3;$B34;$B$5;$B$2)": 125,_x000D_
    "=RIK_AC(\"INF06__;INF02@E=1,S=1021,G=0,T=0,P=0,C=*-1:@R=A,S=1027,V={0}:R=B,S=1019,V={1}:R=C,S=1020,V={2}:R=D,S=1006,V={3}:R=E,S=1011,V={4}:R=F,S=2|1011,V={5}:R=G,S=2|1012,V={6}:R=H,S=1004,V={7}:R=I,S=2000,V={8}:\";$B$1;O$3;O$4;$G$7;$G$8;$B$3;$B34;$B$5;$B$2)": 126,_x000D_
    "=RIK_AC(\"INF06__;INF02@E=1,S=1021,G=0,T=0,P=0,C=*-1:@R=A,S=1027,V={0}:R=B,S=1019,V={1}:R=C,S=1020,V={2}:R=D,S=1006,V={3}:R=E,S=1011,V={4}:R=F,S=2|1011,V={5}:R=G,S=2|1012,V={6}:R=H,S=1004,V={7}:R=I,S=2000,V={8}:\";$B$1;L$3;L$4;$G$7;$G$8;$B$3;$B35;$B$5;$B$2)": 127,_x000D_
    "=RIK_AC(\"INF06__;INF02@E=1,S=1021,G=0,T=0,P=0,C=*-1:@R=A,S=1027,V={0}:R=B,S=1019,V={1}:R=C,S=1020,V={2}:R=D,S=1006,V={3}:R=E,S=1011,V={4}:R=F,S=2|1011,V={5}:R=G,S=2|1012,V={6}:R=H,S=1004,V={7}:R=I,S=2000,V={8}:\";$B$1;O$3;O$4;$G$7;$G$8;$B$3;$B35;$B$5;$B$2)": 128,_x000D_
    "=RIK_AC(\"INF06__;INF02@E=1,S=1021,G=0,T=0,P=0,C=*-1:@R=A,S=1027,V={0}:R=B,S=1019,V={1}:R=C,S=1020,V={2}:R=D,S=1006,V={3}:R=E,S=1011,V={4}:R=F,S=2|1011,V={5}:R=G,S=2|1012,V={6}:R=H,S=1004,V={7}:R=I,S=2000,V={8}:\";$B$1;L$3;L$4;$G$7;$G$8;$B$3;$B36;$B$5;$B$2)": 129,_x000D_
    "=RIK_AC(\"INF06__;INF02@E=1,S=1021,G=0,T=0,P=0,C=*-1:@R=A,S=1027,V={0}:R=B,S=1019,V={1}:R=C,S=1020,V={2}:R=D,S=1006,V={3}:R=E,S=1011,V={4}:R=F,S=2|1011,V={5}:R=G,S=2|1012,V={6}:R=H,S=1004,V={7}:R=I,S=2000,V={8}:\";$B$1;O$3;O$4;$G$7;$G$8;$B$3;$B36;$B$5;$B$2)": 130,_x000D_
    "=RIK_AC(\"INF06__;INF02@E=1,S=1021,G=0,T=0,P=0,C=*-1:@R=A,S=1027,V={0}:R=B,S=1019,V={1}:R=C,S=1020,V={2}:R=D,S=1006,V={3}:R=E,S=1011,V={4}:R=F,S=2|1011,V={5}:R=G,S=2|1012,V={6}:R=H,S=1004,V={7}:R=I,S=2000,V={8}:\";$B$1;L$3;L$4;$G$7;$G$8;$B$3;$B37;$B$5;$B$2)": 131,_x000D_
    "=RIK_AC(\"INF06__;INF02@E=1,S=1021,G=0,T=0,P=0,C=*-1:@R=A,S=1027,V={0}:R=B,S=1019,V={1}:R=C,S=1020,V={2}:R=D,S=1006,V={3}:R=E,S=1011,V={4}:R=F,S=2|1011,V={5}:R=G,S=2|1012,V={6}:R=H,S=1004,V={7}:R=I,S=2000,V={8}:\";$B$1;O$3;O$4;$G$7;$G$8;$B$3;$B37;$B$5;$B$2)": 132,_x000D_
    "=RIK_AC(\"INF06__;INF02@E=1,S=1021,G=0,T=0,P=0,C=:@R=A,S=1027,V={0}:R=B,S=1019,V={1}:R=C,S=1020,V={2}:R=D,S=1006,V={3}:R=E,S=1011,V={4}:R=F,S=2|1011,V={5}:R=G,S=2|1012,V={6}:R=H,S=1004,V={7}:R=I,S=2000,V={8}:\";$B$1;L$3;L$4;$G$7;$G$8;$B$3;$B25;$B$5;$B$2)": 133,_x000D_
    "=RIK_AC(\"INF06__;INF02@E=1,S=1021,G=0,T=0,P=0,C=:@R=A,S=1027,V={0}:R=B,S=1019,V={1}:R=C,S=1020,V={2}:R=D,S=1006,V={3}:R=E,S=1011,V={4}:R=F,S=2|1011,V={5}:R=G,S=2|1012,V={6}:R=H,S=1004,V={7}:R=I,S=2000,V={8}:\";$B$1;O$3;O$4;$G$7;$G$8;$B$3;$B25;$B$5;$B$2)": 134,_x000D_
    "=RIK_AC(\"INF06__;INF02@E=1,S=1021,G=0,T=0,P=0,C=:@R=A,S=1027,V={0}:R=B,S=1019,V={1}:R=C,S=1020,V={2}:R=D,S=1006,V={3}:R=E,S=1011,V={4}:R=F,S=2|1011,V={5}:R=G,S=2|1012,V={6}:R=H,S=1004,V={7}:R=I,S=2000,V={8}:\";$B$1;L$3;L$4;$G$7;$G$8;$B$3;$B26;$B$5;$B$2)": 135,_x000D_
    "=RIK_AC(\"INF06__;INF02@E=1,S=1021,G=0,T=0,P=0,C=:@R=A,S=1027,V={0}:R=B,S=1019,V={1}:R=C,S=1020,V={2}:R=D,S=1006,V={3}:R=E,S=1011,V={4}:R=F,S=2|1011,V={5}:R=G,S=2|1012,V={6}:R=H,S=1004,V={7}:R=I,S=2000,V={8}:\";$B$1;O$3;O$4;$G$7;$G$8;$B$3;$B26;$B$5;$B$2)": 136,_x000D_
    "=RIK_AC(\"INF06__;INF02@E=1,S=1021,G=0,T=0,P=0,C=:@R=A,S=1027,V={0}:R=B,S=1019,V={1}:R=C,S=1020,V={2}:R=D,S=1006,V={3}:R=E,S=1011,V={4}:R=F,S=2|1011,V={5}:R=G,S=2|1012,V={6}:R=H,S=1004,V={7}:R=I,S=2000,V={8}:\";$B$1;L$3;L$4;$G$7;$G$8;$B$3;$B27;$B$5;$B$2)": 137,_x000D_
    "=RIK_AC(\"INF06__;INF02@E=1,S=1021,G=0,T=0,P=0,C=:@R=A,S=1027,V={0}:R=B,S=1019,V={1}:R=C,S=1020,V={2}:R=D,S=1006,V={3}:R=E,S=1011,V={4}:R=F,S=2|1011,V={5}:R=G,S=2|1012,V={6}:R=H,S=1004,V={7}:R=I,S=2000,V={8}:\";$B$1;O$3;O$4;$G$7;$G$8;$B$3;$B27;$B$5;$B$2)": 138,_x000D_
    "=RIK_AC(\"INF06__;INF02@E=1,S=1021,G=0,T=0,P=0,C=:@R=A,S=1027,V={0}:R=B,S=1019,V={1}:R=C,S=1020,V={2}:R=D,S=1006,V={3}:R=E,S=1011,V={4}:R=F,S=2|1011,V={5}:R=G,S=2|1012,V={6}:R=H,S=1004,V={7}:R=I,S=2000,V={8}:\";$B$1;L$3;L$4;$G$7;$G$8;$B$3;$B28;$B$5;$B$2)": 139,_x000D_
    "=RIK_AC(\"INF06__;INF02@E=1,S=1021,G=0,T=0,P=0,C=:@R=A,S=1027,V={0}:R=B,S=1019,V={1}:R=C,S=1020,V={2}:R=D,S=1006,V={3}:R=E,S=1011,V={4}:R=F,S=2|1011,V={5}:R=G,S=2|1012,V={6}:R=H,S=1004,V={7}:R=I,S=2000,V={8}:\";$B$1;O$3;O$4;$G$7;$G$8;$B$3;$B28;$B$5;$B$2)": 140,_x000D_
    "=RIK_AC(\"INF06__;INF02@E=1,S=1021,G=0,T=0,P=0,C=:@R=A,S=1027,V={0}:R=B,S=1019,V={1}:R=C,S=1020,V={2}:R=D,S=1006,V={3}:R=E,S=1011,V={4}:R=F,S=2|1011,V={5}:R=G,S=2|1012,V={6}:R=H,S=1004,V={7}:R=I,S=2000,V={8}:\";$B$1;L$3;L$4;$G$7;$G$8;$B$3;$B29;$B$5;$B$2)": 141,_x000D_
    "=RIK_AC(\"INF06__;INF02@E=1,S=1021,G=0,T=0,P=0,C=:@R=A,S=1027,V={0}:R=B,S=1019,V={1}:R=C,S=1020,V={2}:R=D,S=1006,V={3}:R=E,S=1011,V={4}:R=F,S=2|1011,V={5}:R=G,S=2|1012,V={6}:R=H,S=1004,V={7}:R=I,S=2000,V={8}:\";$B$1;O$3;O$4;$G$7;$G$8;$B$3;$B29;$B$5;$B$2)": 142,_x000D_
    "=RIK_AC(\"INF06__;INF02@E=1,S=1021,G=0,T=0,P=0,C=:@R=A,S=1027,V={0}:R=B,S=1019,V={1}:R=C,S=1020,V={2}:R=D,S=1006,V={3}:R=E,S=1011,V={4}:R=F,S=2|1011,V={5}:R=G,S=2|1012,V={6}:R=H,S=1004,V={7}:R=I,S=2000,V={8}:\";$B$1;L$3;L$4;$G$7;$G$8;$B$3;$B30;$B$5;$B$2)": 143,_x000D_
    "=RIK_AC(\"INF06__;INF02@E=1,S=1021,G=0,T=0,P=0,C=:@R=A,S=1027,V={0}:R=B,S=1019,V={1}:R=C,S=1020,V={2}:R=D,S=1006,V={3}:R=E,S=1011,V={4}:R=F,S=2|1011,V={5}:R=G,S=2|1012,V={6}:R=H,S=1004,V={7}:R=I,S=2000,V={8}:\";$B$1;O$3;O$4;$G$7;$G$8;$B$3;$B30;$B$5;$B$2)": 144,_x000D_
    "=RIK_AC(\"INF06__;INF02@E=1,S=1021,G=0,T=0,P=0,C=:@R=A,S=1027,V={0}:R=B,S=1019,V={1}:R=C,S=1020,V={2}:R=D,S=1006,V={3}:R=E,S=1011,V={4}:R=F,S=2|1011,V={5}:R=G,S=2|1012,V={6}:R=H,S=1004,V={7}:R=I,S=2000,V={8}:\";$B$1;L$3;L$4;$G$7;$G$8;$B$3;$B31;$B$5;$B$2)": 145,_x000D_
    "=RIK_AC(\"INF06__;INF02@E=1,S=1021,G=0,T=0,P=0,C=:@R=A,S=1027,V={0}:R=B,S=1019,V={1}:R=C,S=1020,V={2}:R=D,S=1006,V={3}:R=E,S=1011,V={4}:R=F,S=2|1011,V={5}:R=G,S=2|1012,V={6}:R=H,S=1004,V={7}:R=I,S=2000,V={8}:\";$B$1;O$3;O$4;$G$7;$G$8;$B$3;$B31;$B$5;$B$2)": 146,_x000D_
    "=RIK_AC(\"INF06__;INF02@E=1,S=1021,G=0,T=0,P=0,C=:@R=A,S=1027,V={0}:R=B,S=1019,V={1}:R=C,S=1020,V={2}:R=D,S=1006,V={3}:R=E,S=1011,V={4}:R=F,S=2|1011,V={5}:R=G,S=2|1012,V={6}:R=H,S=1004,V={7}:R=I,S=2000,V={8}:\";$B$1;L$3;L$4;$G$7;$G$8;$B$3;$B32;$B$5;$B$2)": 147,_x000D_
    "=RIK_AC(\"INF06__;INF02@E=1,S=1021,G=0,T=0,P=0,C=:@R=A,S=1027,V={0}:R=B,S=1019,V={1}:R=C,S=1020,V={2}:R=D,S=1006,V={3}:R=E,S=1011,V={4}:R=F,S=2|1011,V={5}:R=G,S=2|1012,V={6}:R=H,S=1004,V={7}:R=I,S=2000,V={8}:\";$B$1;O$3;O$4;$G$7;$G$8;$B$3;$B32;$B$5;$B$2)": 148,_x000D_
    "=RIK_AC(\"INF06__;INF02@E=1,S=1021,G=0,T=0,P=0,C=:@R=A,S=1027,V={0}:R=B,S=1019,V={1}:R=C,S=1020,V={2}:R=D,S=1006,V={3}:R=E,S=1011,V={4}:R=F,S=2|1011,V={5}:R=G,S=2|1012,V={6}:R=H,S=1004,V={7}:R=I,S=2000,V={8}:\";$B$1;L$3;L$4;$G$7;$G$8;$B$3;$B33;$B$5;$B$2)": 149,_x000D_
    "=RIK_AC(\"INF06__;INF02@E=1,S=1021,G=0,T=0,P=0,C=:@R=A,S=1027,V={0}:R=B,S=1019,V={1}:R=C,S=1020,V={2}:R=D,S=1006,V={3}:R=E,S=1011,V={4}:R=F,S=2|1011,V={5}:R=G,S=2|1012,V={6}:R=H,S=1004,V={7}:R=I,S=2000,V={8}:\";$B$1;O$3;O$4;$G$7;$G$8;$B$3;$B33;$B$5;$B$2)": 150,_x000D_
    "=RIK_AC(\"INF06__;INF02@E=1,S=1021,G=0,T=0,P=0,C=:@R=A,S=1027,V={0}:R=B,S=1019,V={1}:R=C,S=1020,V={2}:R=D,S=1006,V={3}:R=E,S=1011,V={4}:R=F,S=2|1011,V={5}:R=G,S=2|1012,V={6}:R=H,S=1004,V={7}:R=I,S=2000,V={8}:\";$B$1;L$3;L$4;$G$7;$G$8;$B$3;$B34;$B$5;$B$2)": 151,_x000D_
    "=RIK_AC(\"INF06__;INF02@E=1,S=1021,G=0,T=0,P=0,C=:@R=A,S=1027,V={0}:R=B,S=1019,V={1}:R=C,S=1020,V={2}:R=D,S=1006,V={3}:R=E,S=1011,V={4}:R=F,S=2|1011,V={5}:R=G,S=2|1012,V={6}:R=H,S=1004,V={7}:R=I,S=2000,V={8}:\";$B$1;L$3;L$4;$G$7;$G$8;$B$3;$B35;$B$5;$B$2)": 152,_x000D_
    "=RIK_AC(\"INF06__;INF02@E=1,S=1021,G=0,T=0,P=0,C=:@R=A,S=1027,V={0}:R=B,S=1019,V={1}:R=C,S=1020,V={2}:R=D,S=1006,V={3}:R=E,S=1011,V={4}:R=F,S=2|1011,V={5}:R=G,S=2|1012,V={6}:R=H,S=1004,V={7}:R=I,S=2000,V={8}:\";$B$1;O$3;O$4;$G$7;$G$8;$B$3;$B34;$B$5;$B$2)": 153,_x000D_
    "=RIK_AC(\"INF06__;INF02@E=1,S=1021,G=0,T=0,P=0,C=:@R=A,S=1027,V={0}:R=B,S=1019,V={1}:R=C,S=1020,V={2}:R=D,S=1006,V={3}:R=E,S=1011,V={4}:R=F,S=2|1011,V={5}:R=G,S=2|1012,V={6}:R=H,S=1004,V={7}:R=I,S=2000,V={8}:\";$B$1;L$3;L$4;$G$7;$G$8;$B$3;$B36;$B$5;$B$2)": 154,_x000D_
    "=RIK_AC(\"INF06__;INF02@E=1,S=1021,G=0,T=0,P=0,C=:@R=A,S=1027,V={0}:R=B,S=1019,V={1}:R=C,S=1020,V={2}:R=D,S=1006,V={3}:R=E,S=1011,V={4}:R=F,S=2|1011,V={5}:R=G,S=2|1012,V={6}:R=H,S=1004,V={7}:R=I,S=2000,V={8}:\";$B$1;O$3;O$4;$G$7;$G$8;$B$3;$B35;$B$5;$B$2)": 155,_x000D_
    "=RIK_AC(\"INF06__;INF02@E=1,S=1021,G=0,T=0,P=0,C=:@R=A,S=1027,V={0}:R=B,S=1019,V={1}:R=C,S=1020,V={2}:R=D,S=1006,V={3}:R=E,S=1011,V={4}:R=F,S=2|1011,V={5}:R=G,S=2|1012,V={6}:R=H,S=1004,V={7}:R=I,S=2000,V={8}:\";$B$1;O$3;O$4;$G$7;$G$8;$B$3;$B37;$B$5;$B$2)": 156,_x000D_
    "=RIK_AC(\"INF06__;INF02@E=1,S=1021,G=0,T=0,P=0,C=:@R=A,S=1027,V={0}:R=B,S=1019,V={1}:R=C,S=1020,V={2}:R=D,S=1006,V={3}:R=E,S=1011,V={4}:R=F,S=2|1011,V={5}:R=G,S=2|1012,V={6}:R=H,S=1004,V={7}:R=I,S=2000,V={8}:\";$B$1;L$3;L$4;$G$7;$G$8;$B$3;$B37;$B$5;$B$2)": 157,_x000D_
    "=RIK_AC(\"INF06__;INF02@E=1,S=1021,G=0,T=0,P=0,C=:@R=A,S=1027,V={0}:R=B,S=1019,V={1}:R=C,S=1020,V={2}:R=D,S=1006,V={3}:R=E,S=1011,V={4}:R=F,S=2|1011,V={5}:R=G,S=2|1012,V={6}:R=H,S=1004,V={7}:R=I,S=2000,V={8}:\";$B$1;O$3;O$4;$G$7;$G$8;$B$3;$B36;$B$5;$B$2)": 158,_x000D_
    "=RIK_AC(\"INF06__;INF02@E=1,S=1021,G=0,T=0,P=0,C=*-1:@R=A,S=1027,V={0}:R=B,S=1019,V={1}:R=C,S=1020,V={2}:R=D,S=1006,V={3}:R=E,S=1011,V={4}:R=F,S=2|1011,V={5}:R=G,S=2|1012,V={6}:R=H,S=1004,V={7}:R=I,S=1010,V={8}:R=J,S=2000,V={9}:\";$B$1;J$3;J$4;$G$7;$G$8;$B$3;$A15;$B$5;$B$2;$B$2)": 159,_x000D_
    "=RIK_AC(\"INF06__;INF02@E=1,S=1021,G=0,T=0,P=0,C=*-1:@R=A,S=1027,V={0}:R=B,S=1019,V={1}:R=C,S=1020,V={2}:R=D,S=1006,V={3}:R=E,S=1011,V={4}:R=F,S=2|1011,V={5}:R=G,S=2|1012,V={6}:R=H,S=1004,V={7}:R=I,S=1010,V={8}:R=J,S=2000,V={9}:\";$B$1;J$3;J$4;$G$7;$G$8;$B$3;$A16;$B$5;$B$2;$B$2)": 160,_x000D_
    "=RIK_AC(\"INF06__;INF02@E=1,S=1021,G=0,T=0,P=0,C=*-1:@R=A,S=1027,V={0}:R=B,S=1019,V={1}:R=C,S=1020,V={2}:R=D,S=1006,V={3}:R=E,S=1011,V={4}:R=F,S=2|1011,V={5}:R=G,S=2|1012,V={6}:R=H,S=1004,V={7}:R=I,S=1010,V={8}:R=J,S=2000,V={9}:\";$B$1;J$3;J$4;$G$7;$G$8;$B$3;$A17;$B$5;$B$2;$B$2)": 161_x000D_
  },_x000D_
  "ItemPool": {_x000D_
    "Items": {_x000D_
      "1": {_x000D_
        "$type": "Inside.Core.Formula.Definition.DefinitionAC, Inside.Core.Formula",_x000D_
        "ID": 1,_x000D_
        "Results": [_x000D_
          [_x000D_
            0.0_x000D_
          ]_x000D_
        ],_x000D_
        "Statistics": {_x000D_
          "CreationDate": "2022-01-05T16:30:16.225791+01:00",_x000D_
          "LastRefreshDate": "2019-08-01T10:11:44.2881439+02:00",_x000D_
          "TotalRefreshCount": 6,_x000D_
          "CustomInfo": {}_x000D_
        }_x000D_
      },_x000D_
      "2": {_x000D_
        "$type": "Inside.Core.Formula.Definition.DefinitionAC, Inside.Core.Formula",_x000D_
        "ID": 2,_x000D_
        "Results": [_x000D_
          [_x000D_
            0.0_x000D_
          ]_x000D_
        ],_x000D_
        "Statistics": {_x000D_
          "CreationDate": "2022-01-05T16:30:16.225791+01:00",_x000D_
          "LastRefreshDate": "2019-08-01T10:11:44.3150728+02:00",_x000D_
          "TotalRefreshCount": 6,_x000D_
          "CustomInfo": {}_x000D_
        }_x000D_
      },_x000D_
      "3": {_x000D_
        "$type": "Inside.Core.Formula.Definition.DefinitionAC, Inside.Core.Formula",_x000D_
        "ID": 3,_x000D_
        "Results": [_x000D_
          [_x000D_
            0.0_x000D_
          ]_x000D_
        ],_x000D_
        "Statistics": {_x000D_
          "CreationDate": "2022-01-05T16:30:16.225791+01:00",_x000D_
          "LastRefreshDate": "2019-08-01T10:11:44.0736905+02:00",_x000D_
          "TotalRefreshCount": 5,_x000D_
          "CustomInfo": {}_x000D_
        }_x000D_
      },_x000D_
      "4": {_x000D_
        "$type": "Inside.Core.Formula.Definition.DefinitionAC, Inside.Core.Formula",_x000D_
        "ID": 4,_x000D_
        "Results": [_x000D_
          [_x000D_
            0.0_x000D_
          ]_x000D_
        ],_x000D_
        "Statistics": {_x000D_
          "CreationDate": "2022-01-05T16:30:16.225791+01:00",_x000D_
          "LastRefreshDate": "2019-08-01T10:11:44.1694688+02:00",_x000D_
          "TotalRefreshCount": 5,_x000D_
          "CustomInfo": {}_x000D_
        }_x000D_
      },_x000D_
      "5": {_x000D_
        "$type": "Inside.Core.Formula.Definition.DefinitionAC, Inside.Core.Formula",_x000D_
        "ID": 5,_x000D_
        "Results": [_x000D_
          [_x000D_
            0.0_x000D_
          ]_x000D_
        ],_x000D_
        "Statistics": {_x000D_
          "CreationDate": "2022-01-05T16:30:16.225791+01:00",_x000D_
          "LastRefreshDate": "2019-08-01T10:11:44.4606617+02:00",_x000D_
          "TotalRefreshCount": 5,_x000D_
          "CustomInfo": {}_x000D_
        }_x000D_
      },_x000D_
      "6": {_x000D_
        "$type": "Inside.Core.Formula.Definition.DefinitionAC, Inside.Core.Formula",_x000D_
        "ID": 6,_x000D_
        "Results": [_x000D_
          [_x000D_
            0.0_x000D_
          ]_x000D_
        ],_x000D_
        "Statistics": {_x000D_
          "CreationDate": "2022-01-05T16:30:16.225791+01:00",_x000D_
          "LastRefreshDate": "2019-08-01T10:11:44.2931301+02:00",_x000D_
          "TotalRefreshCount": 5,_x000D_
          "CustomInfo": {}_x000D_
        }_x000D_
      },_x000D_
      "7": {_x000D_
        "$type": "Inside.Core.Formula.Definition.DefinitionAC, Inside.Core.Formula",_x000D_
        "ID": 7,_x000D_
        "Results": [_x000D_
          [_x000D_
            0.0_x000D_
          ]_x000D_
        ],_x000D_
        "Statistics": {_x000D_
          "CreationDate": "2022-01-05T16:30:16.225791+01:00",_x000D_
          "LastRefreshDate": "2019-08-01T10:11:44.0617214+02:00",_x000D_
          "TotalRefreshCount": 5,_x000D_
          "CustomInfo": {}_x000D_
        }_x000D_
      },_x000D_
      "8": {_x000D_
        "$type": "Inside.Core.Formula.Definition.DefinitionAC, Inside.Core.Formula",_x000D_
        "ID": 8,_x000D_
        "Results": [_x000D_
          [_x000D_
            0.0_x000D_
          ]_x000D_
        ],_x000D_
        "Statistics": {_x000D_
          "CreationDate": "2022-01-05T16:30:16.225791+01:00",_x000D_
          "LastRefreshDate": "2019-08-01T10:11:43.7254076+02:00",_x000D_
          "TotalRefreshCount": 6,_x000D_
          "CustomInfo": {}_x000D_
        }_x000D_
      },_x000D_
      "9": {_x000D_
        "$type": "Inside.Core.Formula.Definition.DefinitionAC, Inside.Core.Formula",_x000D_
        "ID": 9,_x000D_
        "Results": [_x000D_
          [_x000D_
            0.0_x000D_
          ]_x000D_
        ],_x000D_
        "Statistics": {_x000D_
          "CreationDate": "2022-01-05T16:30:16.225791+01:00",_x000D_
          "LastRefreshDate": "2019-08-01T10:11:44.1425058+02:00",_x000D_
          "TotalRefreshCount": 5,_x000D_
          "CustomInfo": {}_x000D_
        }_x000D_
      },_x000D_
      "10": {_x000D_
        "$type": "Inside.Core.Formula.Definition.DefinitionAC, Inside.Core.Formula",_x000D_
        "ID": 10,_x000D_
        "Results": [_x000D_
          [_x000D_
            0.0_x000D_
          ]_x000D_
        ],_x000D_
        "Statistics": {_x000D_
          "CreationDate": "2022-01-05T16:30:16.225791+01:00",_x000D_
          "LastRefreshDate": "2019-08-01T10:11:43.7433608+02:00",_x000D_
          "TotalRefreshCount": 5,_x000D_
          "CustomInfo": {}_x000D_
        }_x000D_
      },_x000D_
      "11": {_x000D_
        "$type": "Inside.Core.Formula.Definition.DefinitionAC, Inside.Core.Formula",_x000D_
        "ID": 11,_x000D_
        "Results": [_x000D_
          [_x000D_
            0.0_x000D_
          ]_x000D_
        ],_x000D_
        "Statistics": {_x000D_
          "CreationDate": "2022-01-05T16:30:16.225791+01:00",_x000D_
          "LastRefreshDate": "2019-08-01T10:11:44.4726282+02:00",_x000D_
          "TotalRefreshCount": 5,_x000D_
          "CustomInfo": {}_x000D_
        }_x000D_
      },_x000D_
      "12": {_x000D_
        "$type": "Inside.Core.Formula.Definition.DefinitionAC, Inside.Core.Formula",_x000D_
        "ID": 12,_x000D_
        "Results": [_x000D_
          [_x000D_
            0.0_x000D_
          ]_x000D_
        ],_x000D_
        "Statistics": {_x000D_
          "CreationDate": "2022-01-05T16:30:16.225791+01:00",_x000D_
          "LastRefreshDate": "2019-08-01T10:11:44.2731625+02:00",_x000D_
          "TotalRefreshCount": 5,_x000D_
          "CustomInfo": {}_x000D_
        }_x000D_
      },_x000D_
      "13": {_x000D_
        "$type": "Inside.Core.Formula.Definition.DefinitionAC, Inside.Core.Formula",_x000D_
        "ID": 13,_x000D_
        "Results": [_x000D_
          [_x000D_
            0.0_x000D_
          ]_x000D_
        ],_x000D_
        "Statistics": {_x000D_
          "CreationDate": "2022-01-05T16:30:16.225791+01:00",_x000D_
          "LastRefreshDate": "2019-08-01T10:11:44.3988489+02:00",_x000D_
          "TotalRefreshCount": 5,_x000D_
          "CustomInfo": {}_x000D_
        }_x000D_
      },_x000D_
      "14": {_x000D_
        "$type": "Inside.Core.Formula.Definition.DefinitionAC, Inside.Core.Formula",_x000D_
        "ID": 14,_x000D_
        "Results": [_x000D_
          [_x000D_
            0.0_x000D_
          ]_x000D_
        ],_x000D_
        "Statistics": {_x000D_
          "CreationDate": "2022-01-05T16:30:16.225791+01:00",_x000D_
          "LastRefreshDate": "2019-08-01T10:11:44.4865919+02:00",_x000D_
          "TotalRefreshCount": 5,_x000D_
          "CustomInfo": {}_x000D_
        }_x000D_
      },_x000D_
      "15": {_x000D_
        "$type": "Inside.Core.Formula.Definition.DefinitionAC, Inside.Core.Formula",_x000D_
        "ID": 15,_x000D_
        "Results": [_x000D_
          [_x000D_
            0.0_x000D_
          ]_x000D_
        ],_x000D_
        "Statistics": {_x000D_
          "CreationDate": "2022-01-05T16:30:16.225791+01:00",_x000D_
          "LastRefreshDate": "2019-08-01T10:11:44.5417031+02:00",_x000D_
          "TotalRefreshCount": 5,_x000D_
          "CustomInfo": {}_x000D_
        }_x000D_
      },_x000D_
      "16": {_x000D_
        "$type": "Inside.Core.Formula.Definition.DefinitionAC, Inside.Core.Formula",_x000D_
        "ID": 16,_x000D_
        "Results": [_x000D_
          [_x000D_
            0.0_x000D_
          ]_x000D_
        ],_x000D_
        "Statistics": {_x000D_
          "CreationDate": "2022-01-05T16:30:16.225791+01:00",_x000D_
          "LastRefreshDate": "2019-08-01T10:11:44.114581+02:00",_x000D_
          "TotalRefreshCount": 5,_x000D_
          "CustomInfo": {}_x000D_
        }_x000D_
      },_x000D_
      "17": {_x000D_
        "$type": "Inside.Core.Formula.Definition.DefinitionAC, Inside.Core.Formula",_x000D_
        "ID": 17,_x000D_
        "Results": [_x000D_
          [_x000D_
            0.0_x000D_
          ]_x000D_
        ],_x000D_
        "Statistics": {_x000D_
          "CreationDate": "2022-01-05T16:30:16.2267775+01:00",_x000D_
          "LastRefreshDate": "2019-08-01T10:11:44.448693+02:00",_x000D_
          "TotalRefreshCount": 5,_x000D_
          "CustomInfo": {}_x000D_
        }_x000D_
      },_x000D_
      "18": {_x000D_
        "$type": "Inside.Core.Formula.Definition.DefinitionAC, Inside.Core.Formula",_x000D_
        "ID": 18,_x000D_
        "Results": [_x000D_
          [_x000D_
            0.0_x000D_
          ]_x000D_
        ],_x000D_
        "Statistics": {_x000D_
          "CreationDate": "2022-01-05T16:30:16.2267775+01:00",_x000D_
          "LastRefreshDate": "2019-08-01T10:11:44.0228257+02:00",_x000D_
          "TotalRefreshCount": 5,_x000D_
          "CustomInfo": {}_x000D_
        }_x000D_
      },_x000D_
      "19": {_x000D_
        "$type": "Inside.Core.Formula.Definition.DefinitionAC, Inside.Core.Formula",_x000D_
        "ID": 19,_x000D_
        "Results": [_x000D_
          [_x000D_
            0.0_x000D_
          ]_x000D_
        ],_x000D_
        "Statistics": {_x000D_
          "CreationDate": "2022-01-05T16:30:16.2267775+01:00",_x000D_
          "LastRefreshDate": "2019-08-01T10:11:43.6835199+02:00",_x000D_
          "TotalRefreshCount": 5,_x000D_
          "CustomInfo": {}_x000D_
        }_x000D_
      },_x000D_
      "20": {_x000D_
        "$type": "Inside.Core.Formula.Definition.DefinitionAC, Inside.Core.Formula",_x000D_
        "ID": 20,_x000D_
        "Results": [_x000D_
          [_x000D_
            0.0_x000D_
          ]_x000D_
        ],_x000D_
        "Statistics": {_x000D_
          "CreationDate": "2022-01-05T16:30:16.2267775+01:00",_x000D_
          "LastRefreshDate": "2019-08-01T10:11:44.0667085+02:00",_x000D_
          "TotalRefreshCount": 5,_x000D_
          "CustomInfo": {}_x000D_
        }_x000D_
      },_x000D_
      "21": {_x000D_
        "$type": "Inside.Core.Formula.Definition.DefinitionAC, Inside.Core.Formula",_x000D_
        "ID": 21,_x000D_
        "Results": [_x000D_
          [_x000D_
            0.0_x000D_
          ]_x000D_
        ],_x000D_
        "Statistics": {_x000D_
          "CreationDate": "2022-01-05T16:30:16.2267775+01:00",_x000D_
          "LastRefreshDate": "2019-08-01T10:11:43.7752736+02:00",_x000D_
          "TotalRefreshCount": 5,_x000D_
          "CustomInfo": {}_x000D_
        }_x000D_
      },_x000D_
      "22": {_x000D_
        "$type": "Inside.Core.Formula.Definition.DefinitionAC, Inside.Core.Formula",_x000D_
        "ID": 22,_x000D_
        "Results": [_x000D_
          [_x000D_
            0.0_x000D_
          ]_x000D_
        ],_x000D_
        "Statistics": {_x000D_
          "CreationDate": "2022-01-05T16:30:16.2267775+01:00",_x000D_
          "LastRefreshDate": "2019-08-01T10:11:43.6954882+02:00",_x000D_
          "TotalRefreshCount": 5,_x000D_
          "CustomInfo": {}_x000D_
        }_x000D_
      },_x000D_
      "23": {_x000D_
        "$type": "Inside.Core.Formula.Definition.DefinitionAC, Inside.Core.Formula",_x000D_
        "ID": 23,_x000D_
        "Results": [_x000D_
          [_x000D_
            0.0_x000D_
          ]_x000D_
        ],_x000D_
        "Statistics": {_x000D_
          "CreationDate": "2022-01-05T16:30:16.2267775+01:00",_x000D_
          "LastRefreshDate": "2019-08-01T10:11:44.5247604+02:00",_x000D_
          "TotalRefreshCount": 5,_x000D_
          "CustomInfo": {}_x000D_
        }_x000D_
      },_x000D_
      "24": {_x000D_
        "$type": "Inside.Core.Formula.Definition.DefinitionAC, Inside.Core.Formula",_x000D_
        "ID": 24,_x000D_
        "Results": [_x000D_
          [_x000D_
            0.0_x000D_
          ]_x000D_
        ],_x000D_
        "Statistics": {_x000D_
          "CreationDate": "2022-01-05T16:30:16.2267775+01:00",_x000D_
          "LastRefreshDate": "2019-08-01T10:11:44.3400055+02:00",_x000D_
          "TotalRefreshCount": 5,_x000D_
          "CustomInfo": {}_x000D_
        }_x000D_
      },_x000D_
      "25": {_x000D_
        "$type": "Inside.Core.Formula.Definition.DefinitionAC, Inside.Core.Formula",_x000D_
        "ID": 25,_x000D_
        "Results": [_x000D_
          [_x000D_
            0.0_x000D_
          ]_x000D_
        ],_x000D_
        "Statistics": {_x000D_
          "CreationDate": "2022-01-05T16:30:16.2267775+01:00",_x000D_
          "LastRefreshDate": "2019-08-01T10:11:43.7892613+02:00",_x000D_
          "TotalRefreshCount": 5,_x000D_
          "CustomInfo": {}_x000D_
        }_x000D_
      },_x000D_
      "26": {_x000D_
        "$type": "Inside.Core.Formula.Definition.DefinitionAC, Inside.Core.Formula",_x000D_
        "ID": 26,_x000D_
        "Results": [_x000D_
          [_x000D_
            0.0_x000D_
          ]_x000D_
        ],_x000D_
        "Statistics": {_x000D_
          "CreationDate": "2022-01-05T16:30:16.2267775+01:00",_x000D_
          "LastRefreshDate": "2019-08-01T10:11:44.2612156+02:00",_x000D_
          "TotalRefreshCount": 5,_x000D_
          "CustomInfo": {}_x000D_
        }_x000D_
      },_x000D_
      "27": {_x000D_
        "$type": "Inside.Core.Formula.Definition.DefinitionAC, Inside.Core.Formula",_x000D_
        "ID": 27,_x000D_
        "Results": [_x000D_
          [_x000D_
            0.0_x000D_
          ]_x000D_
        ],_x000D_
        "Statistics": {_x000D_
          "CreationDate": "2022-01-05T16:30:16.2267775+01:00",_x000D_
          "LastRefreshDate": "2019-08-01T10:11:43.8652467+02:00",_x000D_
          "TotalRefreshCount": 5,_x000D_
          "CustomInfo": {}_x000D_
        }_x000D_
      },_x000D_
      "28": {_x000D_
        "$type": "Inside.Core.Formula.Definition.DefinitionAC, Inside.Core.Formula",_x000D_
        "ID": 28,_x000D_
        "Results": [_x000D_
          [_x000D_
            0.0_x000D_
          ]_x000D_
        ],_x000D_
        "Statistics": {_x000D_
          "CreationDate": "2022-01-05T16:30:16.2267775+01:00",_x000D_
          "LastRefreshDate": "2019-08-01T10:11:43.9600182+02:00",_x000D_
          "TotalRefreshCount": 5,_x000D_
          "CustomInfo": {}_x000D_
        }_x000D_
      },_x000D_
      "29": {_x000D_
        "$type": "Inside.Core.Formula.Definition.DefinitionAC, Inside.Core.Formula",_x000D_
        "ID": 29,_x000D_
        "Results": [_x000D_
          [_x000D_
            0.0_x000D_
          ]_x000D_
        ],_x000D_
        "Statistics": {_x000D_
          "CreationDate": "2022-01-05T16:30:16.2267775+01:00",_x000D_
          "LastRefreshDate": "2019-08-01T10:11:44.0497548+02:00",_x000D_
          "TotalRefreshCount": 5,_x000D_
          "CustomInfo": {}_x000D_
        }_x000D_
      },_x000D_
      "30": {_x000D_
        "$type": "Inside.Core.Formula.Definition.DefinitionAC, Inside.Core.Formula",_x000D_
        "ID": 30,_x000D_
        "Results": [_x000D_
          [_x000D_
            0.0_x000D_
          ]_x000D_
        ],_x000D_
        "Statistics": {_x000D_
          "CreationDate": "2022-01-05T16:30:16.2267775+01:00",_x000D_
          "LastRefreshDate": "2019-08-01T10:11:43.9929047+02:00",_x000D_
          "TotalRefreshCount": 5,_x000D_
          "CustomInfo": {}_x000D_
        }_x000D_
      },_x000D_
      "31": {_x000D_
        "$type": "Inside.Core.Formula.Definition.DefinitionAC, Inside.Core.Formula",_x000D_
        "ID": 31,_x000D_
        "Results": [_x000D_
          [_x000D_
            0.0_x000D_
          ]_x000D_
        ],_x000D_
        "Statistics": {_x000D_
          "CreationDate": "2022-01-05T16:30:16.2267775+01:00",_x000D_
          "LastRefreshDate": "2019-08-01T10:11:44.1534784+02:00",_x000D_
          "TotalRefreshCount": 5,_x000D_
          "CustomInfo": {}_x000D_
        }_x000D_
      },_x000D_
      "32": {_x000D_
        "$type": "Inside.Core.Formula.Definition.DefinitionAC, Inside.Core.Formula",_x000D_
        "ID": 32,_x000D_
        "Results": [_x000D_
          [_x000D_
            0.0_x000D_
          ]_x000D_
        ],_x000D_
        "Statistics": {_x000D_
          "CreationDate": "2022-01-05T16:30:16.2267775+01:00",_x000D_
          "LastRefreshDate": "2019-08-01T10:11:44.1205732+02:00",_x000D_
          "TotalRefreshCount": 5,_x000D_
          "CustomInfo": {}_x000D_
        }_x000D_
      },_x000D_
      "33": {_x000D_
        "$type": "Inside.Core.Formula.Definition.DefinitionAC, Inside.Core.Formula",_x000D_
        "ID": 33,_x000D_
        "Results": [_x000D_
          [_x000D_
            0.0_x000D_
          ]_x000D_
        ],_x000D_
        "Statistics": {_x000D_
          "CreationDate": "2022-01-05T16:30:16.2267775+01:00",_x000D_
          "LastRefreshDate": "2019-08-01T10:11:43.6785641+02:00",_x000D_
          "TotalRefreshCount": 5,_x000D_
          "CustomInfo": {}_x000D_
        }_x000D_
      },_x000D_
      "34": {_x000D_
        "$type": "Inside.Core.Formula.Definition.DefinitionAC, Inside.Core.Formula",_x000D_
        "ID": 34,_x000D_
        "Results": [_x000D_
          [_x000D_
            0.0_x000D_
          ]_x000D_
        ],_x000D_
        "Statistics": {_x000D_
          "CreationDate": "2022-01-05T16:30:16.2267775+01:00",_x000D_
          "LastRefreshDate": "2019-08-01T10:11:44.3100856+02:00",_x000D_
          "TotalRefreshCount": 5,_x000D_
          "CustomInfo": {}_x000D_
        }_x000D_
      },_x000D_
      "35": {_x000D_
        "$type": "Inside.Core.Formula.Definition.DefinitionAC, Inside.Core.Formula",_x000D_
        "ID": 35,_x000D_
        "Results": [_x000D_
          [_x000D_
            0.0_x000D_
          ]_x000D_
        ],_x000D_
        "Statistics": {_x000D_
          "CreationDate": "2022-01-05T16:30:16.2267775+01:00",_x000D_
          "LastRefreshDate": "2019-08-01T10:11:44.4277721+02:00",_x000D_
          "TotalRefreshCount": 5,_x000D_
          "CustomInfo": {}_x000D_
        }_x000D_
      },_x000D_
      "36": {_x000D_
        "$type": "Inside.Core.Formula.Definition.DefinitionAC, Inside.Core.Formula",_x000D_
        "ID": 36,_x000D_
        "Results": [_x000D_
          [_x000D_
            0.0_x000D_
          ]_x000D_
        ],_x000D_
        "Statistics": {_x000D_
          "CreationDate": "2022-01-05T16:30:16.2267775+01:00",_x000D_
          "LastRefreshDate": "2019-08-01T10:11:43.8911772+02:00",_x000D_
          "TotalRefreshCount": 5,_x000D_
          "CustomInfo": {}_x000D_
        }_x000D_
      },_x000D_
      "37": {_x000D_
        "$type": "Inside.Core.Formula.Definition.DefinitionAC, Inside.Core.Formula",_x000D_
        "ID": 37,_x000D_
        "Results": [_x000D_
          [_x000D_
            0.0_x000D_
          ]_x000D_
        ],_x000D_
        "Statistics": {_x000D_
          "CreationDate": "2022-01-05T16:30:16.2267775+01:00",_x000D_
          "LastRefreshDate": "2019-08-01T10:11:44.2781455+02:00",_x000D_
          "TotalRefreshCount": 5,_x000D_
          "CustomInfo": {}_x000D_
        }_x000D_
      },_x000D_
      "38": {_x000D_
        "$type": "Inside.Core.Formula.Definition.DefinitionAC, Inside.Core.Formula",_x000D_
        "ID": 38,_x000D_
        "Results": [_x000D_
          [_x000D_
            0.0_x000D_
          ]_x000D_
        ],_x000D_
        "Statistics": {_x000D_
          "CreationDate": "2022-01-05T16:30:16.2267775+01:00",_x000D_
          "LastRefreshDate": "2019-08-01T10:11:44.3659134+02:00",_x000D_
          "TotalRefreshCount": 5,_x000D_
          "CustomInfo": {}_x000D_
        }_x000D_
      },_x000D_
      "39": {_x000D_
        "$type": "Inside.Core.Formula.Definition.DefinitionAC, Inside.Core.Formula",_x000D_
        "ID": 39,_x000D_
        "Results": [_x000D_
          [_x000D_
            0.0_x000D_
          ]_x000D_
        ],_x000D_
        "Statistics": {_x000D_
          "CreationDate": "2022-01-05T16:30:16.2267775+01:00",_x000D_
          "LastRefreshDate": "2019-08-01T10:11:44.1375212+02:00",_x000D_
          "TotalRefreshCount": 5,_x000D_
          "CustomInfo": {}_x000D_
        }_x000D_
      },_x000D_
      "40": {_x000D_
        "$type": "Inside.Core.Formula.Definition.DefinitionAC, Inside.Core.Formula",_x000D_
        "ID": 40,_x000D_
        "Results": [_x000D_
          [_x000D_
            0.0_x000D_
          ]_x000D_
        ],_x000D_
        "Statistics": {_x000D_
          "CreationDate": "2022-01-05T16:30:16.2267775+01:00",_x000D_
          "LastRefreshDate": "2019-08-01T10:11:43.9988891+02:00",_x000D_
          "TotalRefreshCount": 5,_x000D_
          "CustomInfo": {}_x000D_
        }_x000D_
      },_x000D_
      "41": {_x000D_
        "$type": "Inside.Core.Formula.Definition.DefinitionAC, Inside.Core.Formula",_x000D_
        "ID": 41,_x000D_
        "Results": [_x000D_
          [_x000D_
            0.0_x000D_
          ]_x000D_
        ],_x000D_
        "Statistics": {_x000D_
          "CreationDate": "2022-01-05T16:30:16.2267775+01:00",_x000D_
          "LastRefreshDate": "2019-08-01T10:11:44.174447+02:00",_x000D_
          "TotalRefreshCount": 5,_x000D_
          "CustomInfo": {}_x000D_
        }_x000D_
      },_x000D_
      "42": {_x000D_
        "$type": "Inside.Core.Formula.Definition.DefinitionAC, Inside.Core.Formula",_x000D_
        "ID": 42,_x000D_
        "Results": [_x000D_
          [_x000D_
            0.0_x000D_
          ]_x000D_
        ],_x000D_
        "Statistics": {_x000D_
          "CreationDate": "2022-01-05T16:30:16.2267775+01:00",_x000D_
          "LastRefreshDate": "2019-08-01T10:11:44.3938728+02:00",_x000D_
          "TotalRefreshCount": 5,_x000D_
          "CustomInfo": {}_x000D_
        }_x000D_
      },_x000D_
      "43": {_x000D_
        "$type": "Inside.Core.Formula.Definition.DefinitionAC, Inside.Core.Formula",_x000D_
        "ID": 43,_x000D_
        "Results": [_x000D_
          [_x000D_
            0.0_x000D_
          ]_x000D_
        ],_x000D_
        "Statistics": {_x000D_
          "CreationDate": "2022-01-05T16:30:16.2267775+01:00",_x000D_
          "LastRefreshDate": "2019-08-01T10:11:44.1584898+02:00",_x000D_
          "TotalRefreshCount": 5,_x000D_
          "CustomInfo": {}_x000D_
        }_x000D_
      },_x000D_
      "44": {_x000D_
        "$type": "Inside.Core.Formula.Definition.DefinitionAC, Inside.Core.Formula",_x000D_
        "ID": 44,_x000D_
        "Results": [_x000D_
          [_x000D_
            0.0_x000D_
          ]_x000D_
        ],_x000D_
        "Statistics": {_x000D_
          "CreationDate": "2022-01-05T16:30:16.2267775+01:00",_x000D_
          "LastRefreshDate": "2019-08-01T10:11:44.5068218+02:00",_x000D_
          "TotalRefreshCount": 5,_x000D_
          "CustomInfo": {}_x000D_
        }_x000D_
      },_x000D_
      "45": {_x000D_
        "$type": "Inside.Core.Formula.Definition.DefinitionAC, Inside.Core.Formula",_x000D_
        "ID": 45,_x000D_
        "Results": [_x000D_
          [_x000D_
            0.0_x000D_
          ]_x000D_
        ],_x000D_
        "Statistics": {_x000D_
          "CreationDate": "2022-01-05T16:30:16.2267775+01:00",_x000D_
          "LastRefreshDate": "2019-08-01T10:11:43.6905398+02:00",_x000D_
          "TotalRefreshCount": 5,_x000D_
          "CustomInfo": {}_x000D_
        }_x000D_
      },_x000D_
      "46": {_x000D_
        "$type": "Inside.Core.Formula.Definition.DefinitionAC, Inside.Core.Formula",_x000D_
        "ID": 46,_x000D_
        "Results": [_x000D_
          [_x000D_
            0.0_x000D_
          ]_x000D_
        ],_x000D_
        "Statistics": {_x000D_
          "CreationDate": "2022-01-05T16:30:16.2267775+01:00",_x000D_
          "LastRefreshDate": "2022-01-05T17:33:22.1489441+01:00",_x000D_
          "TotalRefreshCount": 8,_x000D_
          "CustomInfo": {}_x000D_
        }_x000D_
      },_x000D_
      "47": {_x000D_
        "$type": "Inside.Core.Formula.Definition.DefinitionAC, Inside.Core.Formula",_x000D_
        "ID": 47,_x000D_
        "Results": [_x000D_
          [_x000D_
            0.0_x000D_
          ]_x000D_
        ],_x000D_
        "Statistics": {_x000D_
          "CreationDate": "2022-01-05T16:30:16.2267775+01:00",_x000D_
          "LastRefreshDate": "2022-01-05T17:33:22.1592086+01:00",_x000D_
          "TotalRefreshCount": 8,_x000D_
          "CustomInfo": {}_x000D_
        }_x000D_
      },_x000D_
      "48": {_x000D_
        "$type": "Inside.Core.Formula.Definition.DefinitionAC, Inside.Core.Formula",_x000D_
        "ID": 48,_x000D_
        "Results": [_x000D_
          [_x000D_
            0.0_x000D_
          ]_x000D_
        ],_x000D_
        "Statistics": {_x000D_
          "CreationDate": "2022-01-05T16:30:16.2267775+01:00",_x000D_
          "LastRefreshDate": "2022-01-05T17:33:22.1671867+01:00",_x000D_
          "TotalRefreshCount": 8,_x000D_
          "CustomInfo": {}_x000D_
        }_x000D_
      },_x000D_
      "49": {_x000D_
        "$type": "Inside.Core.Formula.Definition.DefinitionAC, Inside.Core.Formula",_x000D_
        "ID": 49,_x000D_
        "Results": [_x000D_
          [_x000D_
            0.0_x000D_
          ]_x000D_
        ],_x000D_
        "Statistics": {_x000D_
          "CreationDate": "2022-01-05T16:30:16.2267775+01:00",_x000D_
          "LastRefreshDate": "2019-08-01T10:25:48.3839538+02:00",_x000D_
          "TotalRefreshCount": 1,_x000D_
          "CustomInfo": {}_x000D_
        }_x000D_
      },_x000D_
      "50": {_x000D_
        "$type": "Inside.Core.Formula.Definition.DefinitionAC, Inside.Core.Formula",_x000D_
        "ID": 50,_x000D_
        "Results": [_x000D_
          [_x000D_
            0.0_x000D_
          ]_x000D_
        ],_x000D_
        "Statistics": {_x000D_
          "CreationDate": "2022-01-05T16:30:16.2267775+01:00",_x000D_
          "LastRefreshDate": "2019-08-01T10:25:55.4507674+02:00",_x000D_
          "TotalRefreshCount": 1,_x000D_
          "CustomInfo": {}_x000D_
        }_x000D_
      },_x000D_
      "51": {_x000D_
        "$type": "Inside.Core.Formula.Definition.DefinitionAC, Inside.Core.Formula",_x000D_
        "ID": 51,_x000D_
        "Results": [_x000D_
          [_x000D_
            0.0_x000D_
          ]_x000D_
        ],_x000D_
        "Statistics": {_x000D_
          "CreationDate": "2022-01-05T16:30:16.2267775+01:00",_x000D_
          "LastRefresh</t>
  </si>
  <si>
    <t>{_x000D_
  "Formulas": {_x000D_
    "=RIK_AC(\"INF06__;INF02@E=1,S=1021,G=0,T=0,P=0:@R=A,S=1027,V={0}:R=B,S=1019,V={1}:R=C,S=1020,V={2}:R=D,S=1006,V={3}:R=E,S=1011,V={4}:R=F,S=2001,V={5}:R=G,S=2|1011,V={6}:R=H,S=2|1012,V={7}:R=I,S=1004,V={8}:\";$B$1;K$3;K$4;$F$7;$F$8;$B$2;$B$3;$A36;$B$5)": 1,_x000D_
    "=RIK_AC(\"INF06__;INF02@E=1,S=1021,G=0,T=0,P=0:@R=A,S=1027,V={0}:R=B,S=1019,V={1}:R=C,S=1020,V={2}:R=D,S=1006,V={3}:R=E,S=1011,V={4}:R=F,S=2001,V={5}:R=G,S=2|1011,V={6}:R=H,S=2|1012,V={7}:R=I,S=1004,V={8}:\";$B$1;K$3;K$4;$F$7;$F$8;$B$2;$B$3;$A27;$B$5)": 2,_x000D_
    "=RIK_AC(\"INF06__;INF02@E=1,S=1021,G=0,T=0,P=0,C=*-1:@R=A,S=1027,V={0}:R=B,S=1019,V={1}:R=C,S=1020,V={2}:R=D,S=1006,V={3}:R=E,S=1011,V={4}:R=F,S=2001,V={5}:R=G,S=2|1011,V={6}:R=H,S=2|1012,V={7}:R=I,S=1004,V={8}:\";$B$1;K$3;K$4;$F$7;$F$8;$B$2;$B$3;$A20;$B$5)": 3,_x000D_
    "=RIK_AC(\"INF06__;INF02@E=1,S=1021,G=0,T=0,P=0:@R=A,S=1027,V={0}:R=B,S=1019,V={1}:R=C,S=1020,V={2}:R=D,S=1006,V={3}:R=E,S=1011,V={4}:R=F,S=2001,V={5}:R=G,S=2|1011,V={6}:R=H,S=2|1012,V={7}:R=I,S=1004,V={8}:\";$B$1;K$3;K$4;$F$7;$F$8;$B$2;$B$3;$A40;$B$5)": 4,_x000D_
    "=RIK_AC(\"INF06__;INF02@E=1,S=1021,G=0,T=0,P=0:@R=A,S=1027,V={0}:R=B,S=1019,V={1}:R=C,S=1020,V={2}:R=D,S=1006,V={3}:R=E,S=1011,V={4}:R=F,S=2001,V={5}:R=G,S=2|1011,V={6}:R=H,S=2|1012,V={7}:R=I,S=1004,V={8}:\";$B$1;H$3;H$4;$F$7;$F$8;$B$2;$B$3;$A27;$B$5)": 5,_x000D_
    "=RIK_AC(\"INF06__;INF02@E=1,S=1021,G=0,T=0,P=0,C=*-1:@R=A,S=1027,V={0}:R=B,S=1019,V={1}:R=C,S=1020,V={2}:R=D,S=1006,V={3}:R=E,S=1011,V={4}:R=F,S=2001,V={5}:R=G,S=2|1011,V={6}:R=H,S=2|1012,V={7}:R=I,S=1004,V={8}:\";$B$1;H$3;H$4;$F$7;$F$8;$B$2;$B$3;$A20;$B$5)": 6,_x000D_
    "=RIK_AC(\"INF06__;INF02@E=1,S=1021,G=0,T=0,P=0:@R=A,S=1027,V={0}:R=B,S=1019,V={1}:R=C,S=1020,V={2}:R=D,S=1006,V={3}:R=E,S=1011,V={4}:R=F,S=2001,V={5}:R=G,S=2|1011,V={6}:R=H,S=2|1012,V={7}:R=I,S=1004,V={8}:\";$B$1;H$3;H$4;$F$7;$F$8;$B$2;$B$3;$A37;$B$5)": 7,_x000D_
    "=RIK_AC(\"INF06__;INF02@E=1,S=1021,G=0,T=0,P=0,C=*-1:@R=A,S=1027,V={0}:R=B,S=1019,V={1}:R=C,S=1020,V={2}:R=D,S=1006,V={3}:R=E,S=1011,V={4}:R=F,S=2001,V={5}:R=G,S=2|1011,V={6}:R=H,S=2|1012,V={7}:R=I,S=1004,V={8}:\";$B$1;H$3;H$4;$F$7;$F$8;$B$2;$B$3;$A21;$B$5)": 8,_x000D_
    "=RIK_AC(\"INF06__;INF02@E=1,S=1021,G=0,T=0,P=0:@R=A,S=1027,V={0}:R=B,S=1019,V={1}:R=C,S=1020,V={2}:R=D,S=1006,V={3}:R=E,S=1011,V={4}:R=F,S=2001,V={5}:R=G,S=2|1011,V={6}:R=H,S=2|1012,V={7}:R=I,S=1004,V={8}:\";$B$1;H$3;H$4;$F$7;$F$8;$B$2;$B$3;$A41;$B$5)": 9,_x000D_
    "=RIK_AC(\"INF06__;INF02@E=1,S=1021,G=0,T=0,P=0,C=*-1:@R=A,S=1027,V={0}:R=B,S=1019,V={1}:R=C,S=1020,V={2}:R=D,S=1006,V={3}:R=E,S=1011,V={4}:R=F,S=2001,V={5}:R=G,S=2|1011,V={6}:R=H,S=2|1012,V={7}:R=I,S=1004,V={8}:\";$B$1;H$3;H$4;$F$7;$F$8;$B$2;$B$3;$A18;$B$5)": 10,_x000D_
    "=RIK_AC(\"INF06__;INF02@E=1,S=1021,G=0,T=0,P=0:@R=A,S=1027,V={0}:R=B,S=1019,V={1}:R=C,S=1020,V={2}:R=D,S=1006,V={3}:R=E,S=1011,V={4}:R=F,S=2001,V={5}:R=G,S=2|1011,V={6}:R=H,S=2|1012,V={7}:R=I,S=1004,V={8}:\";$B$1;K$3;K$4;$F$7;$F$8;$B$2;$B$3;$A35;$B$5)": 11,_x000D_
    "=RIK_AC(\"INF06__;INF02@E=1,S=1021,G=0,T=0,P=0,C=*-1:@R=A,S=1027,V={0}:R=B,S=1019,V={1}:R=C,S=1020,V={2}:R=D,S=1006,V={3}:R=E,S=1011,V={4}:R=F,S=2001,V={5}:R=G,S=2|1011,V={6}:R=H,S=2|1012,V={7}:R=I,S=1004,V={8}:\";$B$1;K$3;K$4;$F$7;$F$8;$B$2;$B$3;$A23;$B$5)": 12,_x000D_
    "=RIK_AC(\"INF06__;INF02@E=1,S=1021,G=0,T=0,P=0,C=*-1:@R=A,S=1027,V={0}:R=B,S=1019,V={1}:R=C,S=1020,V={2}:R=D,S=1006,V={3}:R=E,S=1011,V={4}:R=F,S=2001,V={5}:R=G,S=2|1011,V={6}:R=H,S=2|1012,V={7}:R=I,S=1004,V={8}:\";$B$1;K$3;K$4;$F$7;$F$8;$B$2;$B$3;$A16;$B$5)": 13,_x000D_
    "=RIK_AC(\"INF06__;INF02@E=1,S=1021,G=0,T=0,P=0,C=*-1:@R=A,S=1027,V={0}:R=B,S=1019,V={1}:R=C,S=1020,V={2}:R=D,S=1006,V={3}:R=E,S=1011,V={4}:R=F,S=2001,V={5}:R=G,S=2|1011,V={6}:R=H,S=2|1012,V={7}:R=I,S=1004,V={8}:\";$B$1;H$3;H$4;$F$7;$F$8;$B$2;$B$3;$A23;$B$5)": 14,_x000D_
    "=RIK_AC(\"INF06__;INF02@E=1,S=1021,G=0,T=0,P=0:@R=A,S=1027,V={0}:R=B,S=1019,V={1}:R=C,S=1020,V={2}:R=D,S=1006,V={3}:R=E,S=1011,V={4}:R=F,S=2001,V={5}:R=G,S=2|1011,V={6}:R=H,S=2|1012,V={7}:R=I,S=1004,V={8}:\";$B$1;K$3;K$4;$F$7;$F$8;$B$2;$B$3;$A41;$B$5)": 15,_x000D_
    "=RIK_AC(\"INF06__;INF02@E=1,S=1021,G=0,T=0,P=0,C=*-1:@R=A,S=1027,V={0}:R=B,S=1019,V={1}:R=C,S=1020,V={2}:R=D,S=1006,V={3}:R=E,S=1011,V={4}:R=F,S=2001,V={5}:R=G,S=2|1011,V={6}:R=H,S=2|1012,V={7}:R=I,S=1004,V={8}:\";$B$1;H$3;H$4;$F$7;$F$8;$B$2;$B$3;$A17;$B$5)": 16,_x000D_
    "=RIK_AC(\"INF06__;INF02@E=1,S=1021,G=0,T=0,P=0:@R=A,S=1027,V={0}:R=B,S=1019,V={1}:R=C,S=1020,V={2}:R=D,S=1006,V={3}:R=E,S=1011,V={4}:R=F,S=2001,V={5}:R=G,S=2|1011,V={6}:R=H,S=2|1012,V={7}:R=I,S=1004,V={8}:\";$B$1;H$3;H$4;$F$7;$F$8;$B$2;$B$3;$A25;$B$5)": 17,_x000D_
    "=RIK_AC(\"INF06__;INF02@E=1,S=1021,G=0,T=0,P=0:@R=A,S=1027,V={0}:R=B,S=1019,V={1}:R=C,S=1020,V={2}:R=D,S=1006,V={3}:R=E,S=1011,V={4}:R=F,S=2001,V={5}:R=G,S=2|1011,V={6}:R=H,S=2|1012,V={7}:R=I,S=1004,V={8}:\";$B$1;H$3;H$4;$F$7;$F$8;$B$2;$B$3;$A35;$B$5)": 18,_x000D_
    "=RIK_AC(\"INF06__;INF02@E=1,S=1021,G=0,T=0,P=0:@R=A,S=1027,V={0}:R=B,S=1019,V={1}:R=C,S=1020,V={2}:R=D,S=1006,V={3}:R=E,S=1011,V={4}:R=F,S=2001,V={5}:R=G,S=2|1011,V={6}:R=H,S=2|1012,V={7}:R=I,S=1004,V={8}:\";$B$1;H$3;H$4;$F$7;$F$8;$B$2;$B$3;$A26;$B$5)": 19,_x000D_
    "=RIK_AC(\"INF06__;INF02@E=1,S=1021,G=0,T=0,P=0,C=*-1:@R=A,S=1027,V={0}:R=B,S=1019,V={1}:R=C,S=1020,V={2}:R=D,S=1006,V={3}:R=E,S=1011,V={4}:R=F,S=2001,V={5}:R=G,S=2|1011,V={6}:R=H,S=2|1012,V={7}:R=I,S=1004,V={8}:\";$B$1;H$3;H$4;$F$7;$F$8;$B$2;$B$3;$A19;$B$5)": 20,_x000D_
    "=RIK_AC(\"INF06__;INF02@E=1,S=1021,G=0,T=0,P=0:@R=A,S=1027,V={0}:R=B,S=1019,V={1}:R=C,S=1020,V={2}:R=D,S=1006,V={3}:R=E,S=1011,V={4}:R=F,S=2001,V={5}:R=G,S=2|1011,V={6}:R=H,S=2|1012,V={7}:R=I,S=1004,V={8}:\";$B$1;K$3;K$4;$F$7;$F$8;$B$2;$B$3;$A37;$B$5)": 21,_x000D_
    "=RIK_AC(\"INF06__;INF02@E=1,S=1021,G=0,T=0,P=0:@R=A,S=1027,V={0}:R=B,S=1019,V={1}:R=C,S=1020,V={2}:R=D,S=1006,V={3}:R=E,S=1011,V={4}:R=F,S=2001,V={5}:R=G,S=2|1011,V={6}:R=H,S=2|1012,V={7}:R=I,S=1004,V={8}:\";$B$1;K$3;K$4;$F$7;$F$8;$B$2;$B$3;$A24;$B$5)": 22,_x000D_
    "=RIK_AC(\"INF06__;INF02@E=1,S=1021,G=0,T=0,P=0,C=*-1:@R=A,S=1027,V={0}:R=B,S=1019,V={1}:R=C,S=1020,V={2}:R=D,S=1006,V={3}:R=E,S=1011,V={4}:R=F,S=2001,V={5}:R=G,S=2|1011,V={6}:R=H,S=2|1012,V={7}:R=I,S=1004,V={8}:\";$B$1;K$3;K$4;$F$7;$F$8;$B$2;$B$3;$A17;$B$5)": 23,_x000D_
    "=RIK_AC(\"INF06__;INF02@E=1,S=1021,G=0,T=0,P=0,C=*-1:@R=A,S=1027,V={0}:R=B,S=1019,V={1}:R=C,S=1020,V={2}:R=D,S=1006,V={3}:R=E,S=1011,V={4}:R=F,S=2001,V={5}:R=G,S=2|1011,V={6}:R=H,S=2|1012,V={7}:R=I,S=1004,V={8}:\";$B$1;K$3;K$4;$F$7;$F$8;$B$2;$B$3;$A31;$B$5)": 24,_x000D_
    "=RIK_AC(\"INF06__;INF02@E=1,S=1021,G=0,T=0,P=0,C=*-1:@R=A,S=1027,V={0}:R=B,S=1019,V={1}:R=C,S=1020,V={2}:R=D,S=1006,V={3}:R=E,S=1011,V={4}:R=F,S=2001,V={5}:R=G,S=2|1011,V={6}:R=H,S=2|1012,V={7}:R=I,S=1004,V={8}:\";$B$1;K$3;K$4;$F$7;$F$8;$B$2;$B$3;$A18;$B$5)": 25,_x000D_
    "=RIK_AC(\"INF06__;INF02@E=1,S=1021,G=0,T=0,P=0,C=*-1:@R=A,S=1027,V={0}:R=B,S=1019,V={1}:R=C,S=1020,V={2}:R=D,S=1006,V={3}:R=E,S=1011,V={4}:R=F,S=2001,V={5}:R=G,S=2|1011,V={6}:R=H,S=2|1012,V={7}:R=I,S=1004,V={8}:\";$B$1;K$3;K$4;$F$7;$F$8;$B$2;$B$3;$A19;$B$5)": 26,_x000D_
    "=RIK_AC(\"INF06__;INF02@E=1,S=1021,G=0,T=0,P=0,C=*-1:@R=A,S=1027,V={0}:R=B,S=1019,V={1}:R=C,S=1020,V={2}:R=D,S=1006,V={3}:R=E,S=1011,V={4}:R=F,S=2001,V={5}:R=G,S=2|1011,V={6}:R=H,S=2|1012,V={7}:R=I,S=1004,V={8}:\";$B$1;H$3;H$4;$F$7;$F$8;$B$2;$B$3;$A31;$B$5)": 27,_x000D_
    "=RIK_AC(\"INF06__;INF02@E=1,S=1021,G=0,T=0,P=0,C=*-1:@R=A,S=1027,V={0}:R=B,S=1019,V={1}:R=C,S=1020,V={2}:R=D,S=1006,V={3}:R=E,S=1011,V={4}:R=F,S=2001,V={5}:R=G,S=2|1011,V={6}:R=H,S=2|1012,V={7}:R=I,S=1004,V={8}:\";$B$1;K$3;K$4;$F$7;$F$8;$B$2;$B$3;$A15;$B$5)": 28,_x000D_
    "=RIK_AC(\"INF06__;INF02@E=1,S=1021,G=0,T=0,P=0,C=*-1:@R=A,S=1027,V={0}:R=B,S=1019,V={1}:R=C,S=1020,V={2}:R=D,S=1006,V={3}:R=E,S=1011,V={4}:R=F,S=2001,V={5}:R=G,S=2|1011,V={6}:R=H,S=2|1012,V={7}:R=I,S=1004,V={8}:\";$B$1;K$3;K$4;$F$7;$F$8;$B$2;$B$3;$A32;$B$5)": 29,_x000D_
    "=RIK_AC(\"INF06__;INF02@E=1,S=1021,G=0,T=0,P=0,C=*-1:@R=A,S=1027,V={0}:R=B,S=1019,V={1}:R=C,S=1020,V={2}:R=D,S=1006,V={3}:R=E,S=1011,V={4}:R=F,S=2001,V={5}:R=G,S=2|1011,V={6}:R=H,S=2|1012,V={7}:R=I,S=1004,V={8}:\";$B$1;K$3;K$4;$F$7;$F$8;$B$2;$B$3;$A33;$B$5)": 30,_x000D_
    "=RIK_AC(\"INF06__;INF02@E=1,S=1021,G=0,T=0,P=0:@R=A,S=1027,V={0}:R=B,S=1019,V={1}:R=C,S=1020,V={2}:R=D,S=1006,V={3}:R=E,S=1011,V={4}:R=F,S=2001,V={5}:R=G,S=2|1011,V={6}:R=H,S=2|1012,V={7}:R=I,S=1004,V={8}:\";$B$1;H$3;H$4;$F$7;$F$8;$B$2;$B$3;$A36;$B$5)": 31,_x000D_
    "=RIK_AC(\"INF06__;INF02@E=1,S=1021,G=0,T=0,P=0,C=*-1:@R=A,S=1027,V={0}:R=B,S=1019,V={1}:R=C,S=1020,V={2}:R=D,S=1006,V={3}:R=E,S=1011,V={4}:R=F,S=2001,V={5}:R=G,S=2|1011,V={6}:R=H,S=2|1012,V={7}:R=I,S=1004,V={8}:\";$B$1;H$3;H$4;$F$7;$F$8;$B$2;$B$3;$A16;$B$5)": 32,_x000D_
    "=RIK_AC(\"INF06__;INF02@E=1,S=1021,G=0,T=0,P=0:@R=A,S=1027,V={0}:R=B,S=1019,V={1}:R=C,S=1020,V={2}:R=D,S=1006,V={3}:R=E,S=1011,V={4}:R=F,S=2001,V={5}:R=G,S=2|1011,V={6}:R=H,S=2|1012,V={7}:R=I,S=1004,V={8}:\";$B$1;K$3;K$4;$F$7;$F$8;$B$2;$B$3;$A25;$B$5)": 33,_x000D_
    "=RIK_AC(\"INF06__;INF02@E=1,S=1021,G=0,T=0,P=0:@R=A,S=1027,V={0}:R=B,S=1019,V={1}:R=C,S=1020,V={2}:R=D,S=1006,V={3}:R=E,S=1011,V={4}:R=F,S=2001,V={5}:R=G,S=2|1011,V={6}:R=H,S=2|1012,V={7}:R=I,S=1004,V={8}:\";$B$1;K$3;K$4;$F$7;$F$8;$B$2;$B$3;$A26;$B$5)": 34,_x000D_
    "=RIK_AC(\"INF06__;INF02@E=1,S=1021,G=0,T=0,P=0,C=*-1:@R=A,S=1027,V={0}:R=B,S=1019,V={1}:R=C,S=1020,V={2}:R=D,S=1006,V={3}:R=E,S=1011,V={4}:R=F,S=2001,V={5}:R=G,S=2|1011,V={6}:R=H,S=2|1012,V={7}:R=I,S=1004,V={8}:\";$B$1;H$3;H$4;$F$7;$F$8;$B$2;$B$3;$A32;$B$5)": 35,_x000D_
    "=RIK_AC(\"INF06__;INF02@E=1,S=1021,G=0,T=0,P=0,C=*-1:@R=A,S=1027,V={0}:R=B,S=1019,V={1}:R=C,S=1020,V={2}:R=D,S=1006,V={3}:R=E,S=1011,V={4}:R=F,S=2001,V={5}:R=G,S=2|1011,V={6}:R=H,S=2|1012,V={7}:R=I,S=1004,V={8}:\";$B$1;H$3;H$4;$F$7;$F$8;$B$2;$B$3;$A22;$B$5)": 36,_x000D_
    "=RIK_AC(\"INF06__;INF02@E=1,S=1021,G=0,T=0,P=0,C=*-1:@R=A,S=1027,V={0}:R=B,S=1019,V={1}:R=C,S=1020,V={2}:R=D,S=1006,V={3}:R=E,S=1011,V={4}:R=F,S=2001,V={5}:R=G,S=2|1011,V={6}:R=H,S=2|1012,V={7}:R=I,S=1004,V={8}:\";$B$1;H$3;H$4;$F$7;$F$8;$B$2;$B$3;$A15;$B$5)": 37,_x000D_
    "=RIK_AC(\"INF06__;INF02@E=1,S=1021,G=0,T=0,P=0:@R=A,S=1027,V={0}:R=B,S=1019,V={1}:R=C,S=1020,V={2}:R=D,S=1006,V={3}:R=E,S=1011,V={4}:R=F,S=2001,V={5}:R=G,S=2|1011,V={6}:R=H,S=2|1012,V={7}:R=I,S=1004,V={8}:\";$B$1;H$3;H$4;$F$7;$F$8;$B$2;$B$3;$A40;$B$5)": 38,_x000D_
    "=RIK_AC(\"INF06__;INF02@E=1,S=1021,G=0,T=0,P=0:@R=A,S=1027,V={0}:R=B,S=1019,V={1}:R=C,S=1020,V={2}:R=D,S=1006,V={3}:R=E,S=1011,V={4}:R=F,S=2001,V={5}:R=G,S=2|1011,V={6}:R=H,S=2|1012,V={7}:R=I,S=1004,V={8}:\";$B$1;H$3;H$4;$F$7;$F$8;$B$2;$B$3;$A24;$B$5)": 39,_x000D_
    "=RIK_AC(\"INF06__;INF02@E=1,S=1021,G=0,T=0,P=0,C=*-1:@R=A,S=1027,V={0}:R=B,S=1019,V={1}:R=C,S=1020,V={2}:R=D,S=1006,V={3}:R=E,S=1011,V={4}:R=F,S=2001,V={5}:R=G,S=2|1011,V={6}:R=H,S=2|1012,V={7}:R=I,S=1004,V={8}:\";$B$1;K$3;K$4;$F$7;$F$8;$B$2;$B$3;$A22;$B$5)": 40,_x000D_
    "=RIK_AC(\"INF06__;INF02@E=1,S=1021,G=0,T=0,P=0,C=*-1:@R=A,S=1027,V={0}:R=B,S=1019,V={1}:R=C,S=1020,V={2}:R=D,S=1006,V={3}:R=E,S=1011,V={4}:R=F,S=2001,V={5}:R=G,S=2|1011,V={6}:R=H,S=2|1012,V={7}:R=I,S=1004,V={8}:\";$B$1;H$3;H$4;$F$7;$F$8;$B$2;$B$3;$A33;$B$5)": 41,_x000D_
    "=RIK_AC(\"INF06__;INF02@E=1,S=1021,G=0,T=0,P=0,C=*-1:@R=A,S=1027,V={0}:R=B,S=1019,V={1}:R=C,S=1020,V={2}:R=D,S=1006,V={3}:R=E,S=1011,V={4}:R=F,S=2001,V={5}:R=G,S=2|1011,V={6}:R=H,S=2|1012,V={7}:R=I,S=1004,V={8}:\";$B$1;K$3;K$4;$F$7;$F$8;$B$2;$B$3;$A21;$B$5)": 42,_x000D_
    "=RIK_AC(\"INF06__;INF02@E=1,S=1021,G=0,T=0,P=0:@R=A,S=1027,V={0}:R=B,S=1019,V={1}:R=C,S=1020,V={2}:R=D,S=1006,V={3}:R=E,S=1011,V={4}:R=F,S=2|1011,V={5}:R=G,S=2|1012,V={6}:R=H,S=1004,V={7}:R=I,S=2000,V={8}:\";$B$1;K$3;K$4;$F$7;$F$8;$B$3;$A40;$B$5;$B$2)": 43,_x000D_
    "=RIK_AC(\"INF06__;INF02@E=1,S=1021,G=0,T=0,P=0:@R=A,S=1027,V={0}:R=B,S=1019,V={1}:R=C,S=1020,V={2}:R=D,S=1006,V={3}:R=E,S=1011,V={4}:R=F,S=2|1011,V={5}:R=G,S=2|1012,V={6}:R=H,S=1004,V={7}:R=I,S=2000,V={8}:\";$B$1;H$3;H$4;$F$7;$F$8;$B$3;$A37;$B$5;$B$2)": 44,_x000D_
    "=RIK_AC(\"INF06__;INF02@E=1,S=1021,G=0,T=0,P=0:@R=A,S=1027,V={0}:R=B,S=1019,V={1}:R=C,S=1020,V={2}:R=D,S=1006,V={3}:R=E,S=1011,V={4}:R=F,S=2|1011,V={5}:R=G,S=2|1012,V={6}:R=H,S=1004,V={7}:R=I,S=2000,V={8}:\";$B$1;H$3;H$4;$F$7;$F$8;$B$3;$A35;$B$5;$B$2)": 45,_x000D_
    "=RIK_AC(\"INF06__;INF02@E=1,S=1021,G=0,T=0,P=0,C=*-1:@R=A,S=1027,V={0}:R=B,S=1019,V={1}:R=C,S=1020,V={2}:R=D,S=1006,V={3}:R=E,S=1011,V={4}:R=G,S=2|1011,V={5}:R=H,S=2|1012,V={6}:R=I,S=1004,V={7}:R=I,S=2000,V={8}:\";$B$1;H$3;H$4;$F$7;$F$8;$B$3;$A33;$B$5;$B$2)": 46,_x000D_
    "=RIK_AC(\"INF06__;INF02@E=1,S=1021,G=0,T=0,P=0,C=*-1:@R=A,S=1027,V={0}:R=B,S=1019,V={1}:R=C,S=1020,V={2}:R=D,S=1006,V={3}:R=E,S=1011,V={4}:R=G,S=2|1011,V={5}:R=H,S=2|1012,V={6}:R=I,S=1004,V={7}:R=I,S=2000,V={8}:\";$B$1;H$3;H$4;$F$7;$F$8;$B$3;$A31;$B$5;$B$2)": 47,_x000D_
    "=RIK_AC(\"INF06__;INF02@E=1,S=1021,G=0,T=0,P=0:@R=A,S=1027,V={0}:R=B,S=1019,V={1}:R=C,S=1020,V={2}:R=D,S=1006,V={3}:R=E,S=1011,V={4}:R=F,S=2|1011,V={5}:R=G,S=2|1012,V={6}:R=H,S=1004,V={7}:R=I,S=2000,V={8}:\";$B$1;K$3;K$4;$F$7;$F$8;$B$3;$A27;$B$5;$B$2)": 48,_x000D_
    "=RIK_AC(\"INF06__;INF02@E=1,S=1021,G=0,T=0,P=0:@R=A,S=1027,V={0}:R=B,S=1019,V={1}:R=C,S=1020,V={2}:R=D,S=1006,V={3}:R=E,S=1011,V={4}:R=F,S=2|1011,V={5}:R=G,S=2|1012,V={6}:R=H,S=1004,V={7}:R=I,S=2000,V={8}:\";$B$1;K$3;K$4;$F$7;$F$8;$B$3;$A25;$B$5;$B$2)": 49,_x000D_
    "=RIK_AC(\"INF06__;INF02@E=1,S=1021,G=0,T=0,P=0,C=*-1:@R=A,S=1027,V={0}:R=B,S=1019,V={1}:R=C,S=1020,V={2}:R=D,S=1006,V={3}:R=E,S=1011,V={4}:R=G,S=2|1011,V={5}:R=H,S=2|1012,V={6}:R=I,S=1004,V={7}:R=I,S=2000,V={8}:\";$B$1;K$3;K$4;$F$7;$F$8;$B$3;$A21;$B$5;$B$2)": 50,_x000D_
    "=RIK_AC(\"INF06__;INF02@E=1,S=1021,G=0,T=0,P=0,C=*-1:@R=A,S=1027,V={0}:R=B,S=1019,V={1}:R=C,S=1020,V={2}:R=D,S=1006,V={3}:R=E,S=1011,V={4}:R=G,S=2|1011,V={5}:R=H,S=2|1012,V={6}:R=I,S=1004,V={7}:R=I,S=2000,V={8}:\";$B$1;K$3;K$4;$F$7;$F$8;$B$3;$A19;$B$5;$B$2)": 51,_x000D_
    "=RIK_AC(\"INF06__;INF02@E=1,S=1021,G=0,T=0,P=0,C=*-1:@R=A,S=1027,V={0}:R=B,S=1019,V={1}:R=C,S=1020,V={2}:R=D,S=1006,V={3}:R=E,S=1011,V={4}:R=G,S=2|1011,V={5}:R=H,S=2|1012,V={6}:R=I,S=1004,V={7}:R=I,S=2000,V={8}:\";$B$1;K$3;K$4;$F$7;$F$8;$B$3;$A17;$B$5;$B$2)": 52,_x000D_
    "=RIK_AC(\"INF06__;INF02@E=1,S=1021,G=0,T=0,P=0,C=*-1:@R=A,S=1027,V={0}:R=B,S=1019,V={1}:R=C,S=1020,V={2}:R=D,S=1006,V={3}:R=E,S=1011,V={4}:R=G,S=2|1011,V={5}:R=H,S=2|1012,V={6}:R=I,S=1004,V={7}:R=I,S=2000,V={8}:\";$B$1;K$3;K$4;$F$7;$F$8;$B$3;$A15;$B$5;$B$2)": 53,_x000D_
    "=RIK_AC(\"INF06__;INF02@E=1,S=1021,G=0,T=0,P=0:@R=A,S=1027,V={0}:R=B,S=1019,V={1}:R=C,S=1020,V={2}:R=D,S=1006,V={3}:R=E,S=1011,V={4}:R=F,S=2|1011,V={5}:R=G,S=2|1012,V={6}:R=H,S=1004,V={7}:R=I,S=2000,V={8}:\";$B$1;K$3;K$4;$F$7;$F$8;$B$3;$A41;$B$5;$B$2)": 54,_x000D_
    "=RIK_AC(\"INF06__;INF02@E=1,S=1021,G=0,T=0,P=0,C=*-1:@R=A,S=1027,V={0}:R=B,S=1019,V={1}:R=C,S=1020,V={2}:R=D,S=1006,V={3}:R=E,S=1011,V={4}:R=G,S=2|1011,V={5}:R=H,S=2|1012,V={6}:R=I,S=1004,V={7}:R=I,S=2000,V={8}:\";$B$1;H$3;H$4;$F$7;$F$8;$B$3;$A32;$B$5;$B$2)": 55,_x000D_
    "=RIK_AC(\"INF06__;INF02@E=1,S=1021,G=0,T=0,P=0:@R=A,S=1027,V={0}:R=B,S=1019,V={1}:R=C,S=1020,V={2}:R=D,S=1006,V={3}:R=E,S=1011,V={4}:R=F,S=2|1011,V={5}:R=G,S=2|1012,V={6}:R=H,S=1004,V={7}:R=I,S=2000,V={8}:\";$B$1;K$3;K$4;$F$7;$F$8;$B$3;$A26;$B$5;$B$2)": 56,_x000D_
    "=RIK_AC(\"INF06__;INF02@E=1,S=1021,G=0,T=0,P=0,C=*-1:@R=A,S=1027,V={0}:R=B,S=1019,V={1}:R=C,S=1020,V={2}:R=D,S=1006,V={3}:R=E,S=1011,V={4}:R=G,S=2|1011,V={5}:R=H,S=2|1012,V={6}:R=I,S=1004,V={7}:R=I,S=2000,V={8}:\";$B$1;K$3;K$4;$F$7;$F$8;$B$3;$A22;$B$5;$B$2)": 57,_x000D_
    "=RIK_AC(\"INF06__;INF02@E=1,S=1021,G=0,T=0,P=0,C=*-1:@R=A,S=1027,V={0}:R=B,S=1019,V={1}:R=C,S=1020,V={2}:R=D,S=1006,V={3}:R=E,S=1011,V={4}:R=G,S=2|1011,V={5}:R=H,S=2|1012,V={6}:R=I,S=1004,V={7}:R=I,S=2000,V={8}:\";$B$1;K$3;K$4;$F$7;$F$8;$B$3;$A18;$B$5;$B$2)": 58,_x000D_
    "=RIK_AC(\"INF06__;INF02@E=1,S=1021,G=0,T=0,P=0,C=*-1:@R=A,S=1027,V={0}:R=B,S=1019,V={1}:R=C,S=1020,V={2}:R=D,S=1006,V={3}:R=E,S=1011,V={4}:R=G,S=2|1011,V={5}:R=H,S=2|1012,V={6}:R=I,S=1004,V={7}:R=I,S=2000,V={8}:\";$B$1;K$3;K$4;$F$7;$F$8;$B$3;$A16;$B$5;$B$2)": 59,_x000D_
    "=RIK_AC(\"INF06__;INF02@E=1,S=1021,G=0,T=0,P=0:@R=A,S=1027,V={0}:R=B,S=1019,V={1}:R=C,S=1020,V={2}:R=D,S=1006,V={3}:R=E,S=1011,V={4}:R=F,S=2|1011,V={5}:R=G,S=2|1012,V={6}:R=H,S=1004,V={7}:R=I,S=2000,V={8}:\";$B$1;H$3;H$4;$F$7;$F$8;$B$3;$A41;$B$5;$B$2)": 60,_x000D_
    "=RIK_AC(\"INF06__;INF02@E=1,S=1021,G=0,T=0,P=0:@R=A,S=1027,V={0}:R=B,S=1019,V={1}:R=C,S=1020,V={2}:R=D,S=1006,V={3}:R=E,S=1011,V={4}:R=F,S=2|1011,V={5}:R=G,S=2|1012,V={6}:R=H,S=1004,V={7}:R=I,S=2000,V={8}:\";$B$1;K$3;K$4;$F$7;$F$8;$B$3;$A35;$B$5;$B$2)": 61,_x000D_
    "=RIK_AC(\"INF06__;INF02@E=1,S=1021,G=0,T=0,P=0:@R=A,S=1027,V={0}:R=B,S=1019,V={1}:R=C,S=1020,V={2}:R=D,S=1006,V={3}:R=E,S=1011,V={4}:R=F,S=2|1011,V={5}:R=G,S=2|1012,V={6}:R=H,S=1004,V={7}:R=I,S=2000,V={8}:\";$B$1;H$3;H$4;$F$7;$F$8;$B$3;$A26;$B$5;$B$2)": 62,_x000D_
    "=RIK_AC(\"INF06__;INF02@E=1,S=1021,G=0,T=0,P=0,C=*-1:@R=A,S=1027,V={0}:R=B,S=1019,V={1}:R=C,S=1020,V={2}:R=D,S=1006,V={3}:R=E,S=1011,V={4}:R=G,S=2|1011,V={5}:R=H,S=2|1012,V={6}:R=I,S=1004,V={7}:R=I,S=2000,V={8}:\";$B$1;H$3;H$4;$F$7;$F$8;$B$3;$A22;$B$5;$B$2)": 63,_x000D_
    "=RIK_AC(\"INF06__;INF02@E=1,S=1021,G=0,T=0,P=0,C=*-1:@R=A,S=1027,V={0}:R=B,S=1019,V={1}:R=C,S=1020,V={2}:R=D,S=1006,V={3}:R=E,S=1011,V={4}:R=G,S=2|1011,V={5}:R=H,S=2|1012,V={6}:R=I,S=1004,V={7}:R=I,S=2000,V={8}:\";$B$1;H$3;H$4;$F$7;$F$8;$B$3;$A16;$B$5;$B$2)": 64,_x000D_
    "=RIK_AC(\"INF06__;INF02@E=1,S=1021,G=0,T=0,P=0:@R=A,S=1027,V={0}:R=B,S=1019,V={1}:R=C,S=1020,V={2}:R=D,S=1006,V={3}:R=E,S=1011,V={4}:R=F,S=2|1011,V={5}:R=G,S=2|1012,V={6}:R=H,S=1004,V={7}:R=I,S=2000,V={8}:\";$B$1;H$3;H$4;$F$7;$F$8;$B$3;$A40;$B$5;$B$2)": 65,_x000D_
    "=RIK_AC(\"INF06__;INF02@E=1,S=1021,G=0,T=0,P=0:@R=A,S=1027,V={0}:R=B,S=1019,V={1}:R=C,S=1020,V={2}:R=D,S=1006,V={3}:R=E,S=1011,V={4}:R=F,S=2|1011,V={5}:R=G,S=2|1012,V={6}:R=H,S=1004,V={7}:R=I,S=2000,V={8}:\";$B$1;K$3;K$4;$F$7;$F$8;$B$3;$A36;$B$5;$B$2)": 66,_x000D_
    "=RIK_AC(\"INF06__;INF02@E=1,S=1021,G=0,T=0,P=0,C=*-1:@R=A,S=1027,V={0}:R=B,S=1019,V={1}:R=C,S=1020,V={2}:R=D,S=1006,V={3}:R=E,S=1011,V={4}:R=G,S=2|1011,V={5}:R=H,S=2|1012,V={6}:R=I,S=1004,V={7}:R=I,S=2000,V={8}:\";$B$1;K$3;K$4;$F$7;$F$8;$B$3;$A32;$B$5;$B$2)": 67,_x000D_
    "=RIK_AC(\"INF06__;INF02@E=1,S=1021,G=0,T=0,P=0:@R=A,S=1027,V={0}:R=B,S=1019,V={1}:R=C,S=1020,V={2}:R=D,S=1006,V={3}:R=E,S=1011,V={4}:R=F,S=2|1011,V={5}:R=G,S=2|1012,V={6}:R=H,S=1004,V={7}:R=I,S=2000,V={8}:\";$B$1;H$3;H$4;$F$7;$F$8;$B$3;$A27;$B$5;$B$2)": 68,_x000D_
    "=RIK_AC(\"INF06__;INF02@E=1,S=1021,G=0,T=0,P=0:@R=A,S=1027,V={0}:R=B,S=1019,V={1}:R=C,S=1020,V={2}:R=D,S=1006,V={3}:R=E,S=1011,V={4}:R=F,S=2|1011,V={5}:R=G,S=2|1012,V={6}:R=H,S=1004,V={7}:R=I,S=2000,V={8}:\";$B$1;H$3;H$4;$F$7;$F$8;$B$3;$A25;$B$5;$B$2)": 69,_x000D_
    "=RIK_AC(\"INF06__;INF02@E=1,S=1021,G=0,T=0,P=0,C=*-1:@R=A,S=1027,V={0}:R=B,S=1019,V={1}:R=C,S=1020,V={2}:R=D,S=1006,V={3}:R=E,S=1011,V={4}:R=G,S=2|1011,V={5}:R=H,S=2|1012,V={6}:R=I,S=1004,V={7}:R=I,S=2000,V={8}:\";$B$1;H$3;H$4;$F$7;$F$8;$B$3;$A23;$B$5;$B$2)": 70,_x000D_
    "=RIK_AC(\"INF06__;INF02@E=1,S=1021,G=0,T=0,P=0,C=*-1:@R=A,S=1027,V={0}:R=B,S=1019,V={1}:R=C,S=1020,V={2}:R=D,S=1006,V={3}:R=E,S=1011,V={4}:R=G,S=2|1011,V={5}:R=H,S=2|1012,V={6}:R=I,S=1004,V={7}:R=I,S=2000,V={8}:\";$B$1;H$3;H$4;$F$7;$F$8;$B$3;$A21;$B$5;$B$2)": 71,_x000D_
    "=RIK_AC(\"INF06__;INF02@E=1,S=1021,G=0,T=0,P=0,C=*-1:@R=A,S=1027,V={0}:R=B,S=1019,V={1}:R=C,S=1020,V={2}:R=D,S=1006,V={3}:R=E,S=1011,V={4}:R=G,S=2|1011,V={5}:R=H,S=2|1012,V={6}:R=I,S=1004,V={7}:R=I,S=2000,V={8}:\";$B$1;H$3;H$4;$F$7;$F$8;$B$3;$A19;$B$5;$B$2)": 72,_x000D_
    "=RIK_AC(\"INF06__;INF02@E=1,S=1021,G=0,T=0,P=0,C=*-1:@R=A,S=1027,V={0}:R=B,S=1019,V={1}:R=C,S=1020,V={2}:R=D,S=1006,V={3}:R=E,S=1011,V={4}:R=G,S=2|1011,V={5}:R=H,S=2|1012,V={6}:R=I,S=1004,V={7}:R=I,S=2000,V={8}:\";$B$1;H$3;H$4;$F$7;$F$8;$B$3;$A17;$B$5;$B$2)": 73,_x000D_
    "=RIK_AC(\"INF06__;INF02@E=1,S=1021,G=0,T=0,P=0,C=*-1:@R=A,S=1027,V={0}:R=B,S=1019,V={1}:R=C,S=1020,V={2}:R=D,S=1006,V={3}:R=E,S=1011,V={4}:R=G,S=2|1011,V={5}:R=H,S=2|1012,V={6}:R=I,S=1004,V={7}:R=I,S=2000,V={8}:\";$B$1;H$3;H$4;$F$7;$F$8;$B$3;$A15;$B$5;$B$2)": 74,_x000D_
    "=RIK_AC(\"INF06__;INF02@E=1,S=1021,G=0,T=0,P=0:@R=A,S=1027,V={0}:R=B,S=1019,V={1}:R=C,S=1020,V={2}:R=D,S=1006,V={3}:R=E,S=1011,V={4}:R=F,S=2|1011,V={5}:R=G,S=2|1012,V={6}:R=H,S=1004,V={7}:R=I,S=2000,V={8}:\";$B$1;H$3;H$4;$F$7;$F$8;$B$3;$A36;$B$5;$B$2)": 75,_x000D_
    "=RIK_AC(\"INF06__;INF02@E=1,S=1021,G=0,T=0,P=0:@R=A,S=1027,V={0}:R=B,S=1019,V={1}:R=C,S=1020,V={2}:R=D,S=1006,V={3}:R=E,S=1011,V={4}:R=F,S=2|1011,V={5}:R=G,S=2|1012,V={6}:R=H,S=1004,V={7}:R=I,S=2000,V={8}:\";$B$1;K$3;K$4;$F$7;$F$8;$B$3;$A24;$B$5;$B$2)": 76,_x000D_
    "=RIK_AC(\"INF06__;INF02@E=1,S=1021,G=0,T=0,P=0,C=*-1:@R=A,S=1027,V={0}:R=B,S=1019,V={1}:R=C,S=1020,V={2}:R=D,S=1006,V={3}:R=E,S=1011,V={4}:R=G,S=2|1011,V={5}:R=H,S=2|1012,V={6}:R=I,S=1004,V={7}:R=I,S=2000,V={8}:\";$B$1;K$3;K$4;$F$7;$F$8;$B$3;$A20;$B$5;$B$2)": 77,_x000D_
    "=RIK_AC(\"INF06__;INF02@E=1,S=1021,G=0,T=0,P=0:@R=A,S=1027,V={0}:R=B,S=1019,V={1}:R=C,S=1020,V={2}:R=D,S=1006,V={3}:R=E,S=1011,V={4}:R=F,S=2|1011,V={5}:R=G,S=2|1012,V={6}:R=H,S=1004,V={7}:R=I,S=2000,V={8}:\";$B$1;K$3;K$4;$F$7;$F$8;$B$3;$A37;$B$5;$B$2)": 78,_x000D_
    "=RIK_AC(\"INF06__;INF02@E=1,S=1021,G=0,T=0,P=0,C=*-1:@R=A,S=1027,V={0}:R=B,S=1019,V={1}:R=C,S=1020,V={2}:R=D,S=1006,V={3}:R=E,S=1011,V={4}:R=G,S=2|1011,V={5}:R=H,S=2|1012,V={6}:R=I,S=1004,V={7}:R=I,S=2000,V={8}:\";$B$1;K$3;K$4;$F$7;$F$8;$B$3;$A33;$B$5;$B$2)": 79,_x000D_
    "=RIK_AC(\"INF06__;INF02@E=1,S=1021,G=0,T=0,P=0,C=*-1:@R=A,S=1027,V={0}:R=B,S=1019,V={1}:R=C,S=1020,V={2}:R=D,S=1006,V={3}:R=E,S=1011,V={4}:R=G,S=2|1011,V={5}:R=H,S=2|1012,V={6}:R=I,S=1004,V={7}:R=I,S=2000,V={8}:\";$B$1;K$3;K$4;$F$7;$F$8;$B$3;$A31;$B$5;$B$2)": 80,_x000D_
    "=RIK_AC(\"INF06__;INF02@E=1,S=1021,G=0,T=0,P=0:@R=A,S=1027,V={0}:R=B,S=1019,V={1}:R=C,S=1020,V={2}:R=D,S=1006,V={3}:R=E,S=1011,V={4}:R=F,S=2|1011,V={5}:R=G,S=2|1012,V={6}:R=H,S=1004,V={7}:R=I,S=2000,V={8}:\";$B$1;H$3;H$4;$F$7;$F$8;$B$3;$A24;$B$5;$B$2)": 81,_x000D_
    "=RIK_AC(\"INF06__;INF02@E=1,S=1021,G=0,T=0,P=0,C=*-1:@R=A,S=1027,V={0}:R=B,S=1019,V={1}:R=C,S=1020,V={2}:R=D,S=1006,V={3}:R=E,S=1011,V={4}:R=G,S=2|1011,V={5}:R=H,S=2|1012,V={6}:R=I,S=1004,V={7}:R=I,S=2000,V={8}:\";$B$1;H$3;H$4;$F$7;$F$8;$B$3;$A20;$B$5;$B$2)": 82,_x000D_
    "=RIK_AC(\"INF06__;INF02@E=1,S=1021,G=0,T=0,P=0,C=*-1:@R=A,S=1027,V={0}:R=B,S=1019,V={1}:R=C,S=1020,V={2}:R=D,S=1006,V={3}:R=E,S=1011,V={4}:R=G,S=2|1011,V={5}:R=H,S=2|1012,V={6}:R=I,S=1004,V={7}:R=I,S=2000,V={8}:\";$B$1;H$3;H$4;$F$7;$F$8;$B$3;$A18;$B$5;$B$2)": 83_x000D_
  },_x000D_
  "ItemPool": {_x000D_
    "Items": {_x000D_
      "1": {_x000D_
        "$type": "Inside.Core.Formula.Definition.DefinitionAC, Inside.Core.Formula",_x000D_
        "ID": 1,_x000D_
        "Results": [_x000D_
          [_x000D_
            0.0_x000D_
          ]_x000D_
        ],_x000D_
        "Statistics": {_x000D_
          "CreationDate": "2022-01-05T16:30:16.233773+01:00",_x000D_
          "LastRefreshDate": "2019-08-01T10:11:43.8131728+02:00",_x000D_
          "TotalRefreshCount": 6,_x000D_
          "CustomInfo": {}_x000D_
        }_x000D_
      },_x000D_
      "2": {_x000D_
        "$type": "Inside.Core.Formula.Definition.DefinitionAC, Inside.Core.Formula",_x000D_
        "ID": 2,_x000D_
        "Results": [_x000D_
          [_x000D_
            0.0_x000D_
          ]_x000D_
        ],_x000D_
        "Statistics": {_x000D_
          "CreationDate": "2022-01-05T16:30:16.233773+01:00",_x000D_
          "LastRefreshDate": "2019-08-01T10:11:44.1056053+02:00",_x000D_
          "TotalRefreshCount": 6,_x000D_
          "CustomInfo": {}_x000D_
        }_x000D_
      },_x000D_
      "3": {_x000D_
        "$type": "Inside.Core.Formula.Definition.DefinitionAC, Inside.Core.Formula",_x000D_
        "ID": 3,_x000D_
        "Results": [_x000D_
          [_x000D_
            0.0_x000D_
          ]_x000D_
        ],_x000D_
        "Statistics": {_x000D_
          "CreationDate": "2022-01-05T16:30:16.233773+01:00",_x000D_
          "LastRefreshDate": "2019-08-01T10:11:44.5766346+02:00",_x000D_
          "TotalRefreshCount": 6,_x000D_
          "CustomInfo": {}_x000D_
        }_x000D_
      },_x000D_
      "4": {_x000D_
        "$type": "Inside.Core.Formula.Definition.DefinitionAC, Inside.Core.Formula",_x000D_
        "ID": 4,_x000D_
        "Results": [_x000D_
          [_x000D_
            0.0_x000D_
          ]_x000D_
        ],_x000D_
        "Statistics": {_x000D_
          "CreationDate": "2022-01-05T16:30:16.233773+01:00",_x000D_
          "LastRefreshDate": "2019-08-01T10:11:44.0058716+02:00",_x000D_
          "TotalRefreshCount": 6,_x000D_
          "CustomInfo": {}_x000D_
        }_x000D_
      },_x000D_
      "5": {_x000D_
        "$type": "Inside.Core.Formula.Definition.DefinitionAC, Inside.Core.Formula",_x000D_
        "ID": 5,_x000D_
        "Results": [_x000D_
          [_x000D_
            0.0_x000D_
          ]_x000D_
        ],_x000D_
        "Statistics": {_x000D_
          "CreationDate": "2022-01-05T16:30:16.233773+01:00",_x000D_
          "LastRefreshDate": "2019-08-01T10:11:44.5128051+02:00",_x000D_
          "TotalRefreshCount": 5,_x000D_
          "CustomInfo": {}_x000D_
        }_x000D_
      },_x000D_
      "6": {_x000D_
        "$type": "Inside.Core.Formula.Definition.DefinitionAC, Inside.Core.Formula",_x000D_
        "ID": 6,_x000D_
        "Results": [_x000D_
          [_x000D_
            0.0_x000D_
          ]_x000D_
        ],_x000D_
        "Statistics": {_x000D_
          "CreationDate": "2022-01-05T16:30:16.233773+01:00",_x000D_
          "LastRefreshDate": "2019-08-01T10:11:44.5367164+02:00",_x000D_
          "TotalRefreshCount": 5,_x000D_
          "CustomInfo": {}_x000D_
        }_x000D_
      },_x000D_
      "7": {_x000D_
        "$type": "Inside.Core.Formula.Definition.DefinitionAC, Inside.Core.Formula",_x000D_
        "ID": 7,_x000D_
        "Results": [_x000D_
          [_x000D_
            0.0_x000D_
          ]_x000D_
        ],_x000D_
        "Statistics": {_x000D_
          "CreationDate": "2022-01-05T16:30:16.233773+01:00",_x000D_
          "LastRefreshDate": "2019-08-01T10:11:44.2662031+02:00",_x000D_
          "TotalRefreshCount": 5,_x000D_
          "CustomInfo": {}_x000D_
        }_x000D_
      },_x000D_
      "8": {_x000D_
        "$type": "Inside.Core.Formula.Definition.DefinitionAC, Inside.Core.Formula",_x000D_
        "ID": 8,_x000D_
        "Results": [_x000D_
          [_x000D_
            0.0_x000D_
          ]_x000D_
        ],_x000D_
        "Statistics": {_x000D_
          "CreationDate": "2022-01-05T16:30:16.233773+01:00",_x000D_
          "LastRefreshDate": "2019-08-01T10:11:43.6725798+02:00",_x000D_
          "TotalRefreshCount": 5,_x000D_
          "CustomInfo": {}_x000D_
        }_x000D_
      },_x000D_
      "9": {_x000D_
        "$type": "Inside.Core.Formula.Definition.DefinitionAC, Inside.Core.Formula",_x000D_
        "ID": 9,_x000D_
        "Results": [_x000D_
          [_x000D_
            0.0_x000D_
          ]_x000D_
        ],_x000D_
        "Statistics": {_x000D_
          "CreationDate": "2022-01-05T16:30:16.233773+01:00",_x000D_
          "LastRefreshDate": "2019-08-01T10:11:43.872257+02:00",_x000D_
          "TotalRefreshCount": 5,_x000D_
          "CustomInfo": {}_x000D_
        }_x000D_
      },_x000D_
      "10": {_x000D_
        "$type": "Inside.Core.Formula.Definition.DefinitionAC, Inside.Core.Formula",_x000D_
        "ID": 10,_x000D_
        "Results": [_x000D_
          [_x000D_
            0.0_x000D_
          ]_x000D_
        ],_x000D_
        "Statistics": {_x000D_
          "CreationDate": "2022-01-05T16:30:16.233773+01:00",_x000D_
          "LastRefreshDate": "2019-08-01T10:11:44.3718959+02:00",_x000D_
          "TotalRefreshCount": 5,_x000D_
          "CustomInfo": {}_x000D_
        }_x000D_
      },_x000D_
      "11": {_x000D_
        "$type": "Inside.Core.Formula.Definition.DefinitionAC, Inside.Core.Formula",_x000D_
        "ID": 11,_x000D_
        "Results": [_x000D_
          [_x000D_
            0.0_x000D_
          ]_x000D_
        ],_x000D_
        "Statistics": {_x000D_
          "CreationDate": "2022-01-05T16:30:16.233773+01:00",_x000D_
          "LastRefreshDate": "2019-08-01T10:11:43.8271376+02:00",_x000D_
          "TotalRefreshCount": 5,_x000D_
          "CustomInfo": {}_x000D_
        }_x000D_
      },_x000D_
      "12": {_x000D_
        "$type": "Inside.Core.Formula.Definition.DefinitionAC, Inside.Core.Formula",_x000D_
        "ID": 12,_x000D_
        "Results": [_x000D_
          [_x000D_
            0.0_x000D_
          ]_x000D_
        ],_x000D_
        "Statistics": {_x000D_
          "CreationDate": "2022-01-05T16:30:16.233773+01:00",_x000D_
          "LastRefreshDate": "2022-01-05T17:45:53.7561749+01:00",_x000D_
          "TotalRefreshCount": 14,_x000D_
          "CustomInfo": {}_x000D_
        }_x000D_
      },_x000D_
      "13": {_x000D_
        "$type": "Inside.Core.Formula.Definition.DefinitionAC, Inside.Core.Formula",_x000D_
        "ID": 13,_x000D_
        "Results": [_x000D_
          [_x000D_
            0.0_x000D_
          ]_x000D_
        ],_x000D_
        "Statistics": {_x000D_
          "CreationDate": "2022-01-05T16:30:16.233773+01:00",_x000D_
          "LastRefreshDate": "2019-08-01T10:11:44.3339993+02:00",_x000D_
          "TotalRefreshCount": 5,_x000D_
          "CustomInfo": {}_x000D_
        }_x000D_
      },_x000D_
      "14": {_x000D_
        "$type": "Inside.Core.Formula.Definition.DefinitionAC, Inside.Core.Formula",_x000D_
        "ID": 14,_x000D_
        "Results": [_x000D_
          [_x000D_
            0.0_x000D_
          ]_x000D_
        ],_x000D_
        "Statistics": {_x000D_
          "CreationDate": "2022-01-05T16:30:16.233773+01:00",_x000D_
          "LastRefreshDate": "2019-08-01T10:11:43.9819347+02:00",_x000D_
          "TotalRefreshCount": 5,_x000D_
          "CustomInfo": {}_x000D_
        }_x000D_
      },_x000D_
      "15": {_x000D_
        "$type": "Inside.Core.Formula.Definition.DefinitionAC, Inside.Core.Formula",_x000D_
        "ID": 15,_x000D_
        "Results": [_x000D_
          [_x000D_
            0.0_x000D_
          ]_x000D_
        ],_x000D_
        "Statistics": {_x000D_
          "CreationDate": "2022-01-05T16:30:16.233773+01:00",_x000D_
          "LastRefreshDate": "2019-08-01T10:11:44.091643+02:00",_x000D_
          "TotalRefreshCount": 5,_x000D_
          "CustomInfo": {}_x000D_
        }_x000D_
      },_x000D_
      "16": {_x000D_
        "$type": "Inside.Core.Formula.Definition.DefinitionAC, Inside.Core.Formula",_x000D_
        "ID": 16,_x000D_
        "Results": [_x000D_
          [_x000D_
            0.0_x000D_
          ]_x000D_
        ],_x000D_
        "Statistics": {_x000D_
          "CreationDate": "2022-01-05T16:30:16.2347582+01:00",_x000D_
          "LastRefreshDate": "2019-08-01T10:11:43.7663007+02:00",_x000D_
          "TotalRefreshCount": 5,_x000D_
          "CustomInfo": {}_x000D_
        }_x000D_
      },_x000D_
      "17": {_x000D_
        "$type": "Inside.Core.Formula.Definition.DefinitionAC, Inside.Core.Formula",_x000D_
        "ID": 17,_x000D_
        "Results": [_x000D_
          [_x000D_
            0.0_x000D_
          ]_x000D_
        ],_x000D_
        "Statistics": {_x000D_
          "CreationDate": "2022-01-05T16:30:16.2347582+01:00",_x000D_
          "LastRefreshDate": "2019-08-01T10:11:44.0398053+02:00",_x000D_
          "TotalRefreshCount": 5,_x000D_
          "CustomInfo": {}_x000D_
        }_x000D_
      },_x000D_
      "18": {_x000D_
        "$type": "Inside.Core.Formula.Definition.DefinitionAC, Inside.Core.Formula",_x000D_
        "ID": 18,_x000D_
        "Results": [_x000D_
          [_x000D_
            0.0_x000D_
          ]_x000D_
        ],_x000D_
        "Statistics": {_x000D_
          "CreationDate": "2022-01-05T16:30:16.2347582+01:00",_x000D_
          "LastRefreshDate": "2019-08-01T10:11:44.4158053+02:00",_x000D_
          "TotalRefreshCount": 5,_x000D_
          "CustomInfo": {}_x000D_
        }_x000D_
      },_x000D_
      "19": {_x000D_
        "$type": "Inside.Core.Formula.Definition.DefinitionAC, Inside.Core.Formula",_x000D_
        "ID": 19,_x000D_
        "Results": [_x000D_
          [_x000D_
            0.0_x000D_
          ]_x000D_
        ],_x000D_
        "Statistics": {_x000D_
          "CreationDate": "2022-01-05T16:30:16.2347582+01:00",_x000D_
          "LastRefreshDate": "2019-08-01T10:11:43.839105+02:00",_x000D_
          "TotalRefreshCount": 5,_x000D_
          "CustomInfo": {}_x000D_
        }_x000D_
      },_x000D_
      "20": {_x000D_
        "$type": "Inside.Core.Formula.Definition.DefinitionAC, Inside.Core.Formula",_x000D_
        "ID": 20,_x000D_
        "Results": [_x000D_
          [_x000D_
            0.0_x000D_
          ]_x000D_
        ],_x000D_
        "Statistics": {_x000D_
          "CreationDate": "2022-01-05T16:30:16.2347582+01:00",_x000D_
          "LastRefreshDate": "2019-08-01T10:11:44.1973854+02:00",_x000D_
          "TotalRefreshCount": 5,_x000D_
          "CustomInfo": {}_x000D_
        }_x000D_
      },_x000D_
      "21": {_x000D_
        "$type": "Inside.Core.Formula.Definition.DefinitionAC, Inside.Core.Formula",_x000D_
        "ID": 21,_x000D_
        "Results": [_x000D_
          [_x000D_
            0.0_x000D_
          ]_x000D_
        ],_x000D_
        "Statistics": {_x000D_
          "CreationDate": "2022-01-05T16:30:16.2347582+01:00",_x000D_
          "LastRefreshDate": "2019-08-01T10:11:44.4437068+02:00",_x000D_
          "TotalRefreshCount": 5,_x000D_
          "CustomInfo": {}_x000D_
        }_x000D_
      },_x000D_
      "22": {_x000D_
        "$type": "Inside.Core.Formula.Definition.DefinitionAC, Inside.Core.Formula",_x000D_
        "ID": 22,_x000D_
        "Results": [_x000D_
          [_x000D_
            0.0_x000D_
          ]_x000D_
        ],_x000D_
        "Statistics": {_x000D_
          "CreationDate": "2022-01-05T16:30:16.2347582+01:00",_x000D_
          "LastRefreshDate": "2019-08-01T10:11:44.5706513+02:00",_x000D_
          "TotalRefreshCount": 5,_x000D_
          "CustomInfo": {}_x000D_
        }_x000D_
      },_x000D_
      "23": {_x000D_
        "$type": "Inside.Core.Formula.Definition.DefinitionAC, Inside.Core.Formula",_x000D_
        "ID": 23,_x000D_
        "Results": [_x000D_
          [_x000D_
            0.0_x000D_
          ]_x000D_
        ],_x000D_
        "Statistics": {_x000D_
          "CreationDate": "2022-01-05T16:30:16.2347582+01:00",_x000D_
          "LastRefreshDate": "2019-08-01T10:11:44.1305383+02:00",_x000D_
          "TotalRefreshCount": 5,_x000D_
          "CustomInfo": {}_x000D_
        }_x000D_
      },_x000D_
      "24": {_x000D_
        "$type": "Inside.Core.Formula.Definition.DefinitionAC, Inside.Core.Formula",_x000D_
        "ID": 24,_x000D_
        "Results": [_x000D_
          [_x000D_
            0.0_x000D_
          ]_x000D_
        ],_x000D_
        "Statistics": {_x000D_
          "CreationDate": "2022-01-05T16:30:16.2347582+01:00",_x000D_
          "LastRefreshDate": "2019-08-01T10:11:43.955038+02:00",_x000D_
          "TotalRefreshCount": 5,_x000D_
          "CustomInfo": {}_x000D_
        }_x000D_
      },_x000D_
      "25": {_x000D_
        "$type": "Inside.Core.Formula.Definition.Definiti</t>
  </si>
  <si>
    <t>Correctif sur certains ACE s'appyant sur le filtre "Société Libellé" au lieu de "Société Code"
Correctif sur certains ACE s'appyant sur le filtre "Approche comptable Libellé" au lieu de "Approche comptable Code"
Correctif sur les signes des montants dans le passif du Bilan
Correctif dans la formule Excel pour calculer le "Total des produits financiers" sur le compte de résultat</t>
  </si>
  <si>
    <t xml:space="preserve">30:15.6951428+01:00",_x000D_
          "LastRefreshDate": "2019-08-01T10:09:20.0332301+02:00",_x000D_
          "TotalRefreshCount": 4,_x000D_
          "CustomInfo": {}_x000D_
        }_x000D_
      },_x000D_
      "17": {_x000D_
        "$type": "Inside.Core.Formula.Definition.DefinitionAC, Inside.Core.Formula",_x000D_
        "ID": 17,_x000D_
        "Results": [_x000D_
          [_x000D_
            0.0_x000D_
          ]_x000D_
        ],_x000D_
        "Statistics": {_x000D_
          "CreationDate": "2022-01-05T16:30:15.6951428+01:00",_x000D_
          "LastRefreshDate": "2019-08-01T10:09:19.9015526+02:00",_x000D_
          "TotalRefreshCount": 4,_x000D_
          "CustomInfo": {}_x000D_
        }_x000D_
      },_x000D_
      "18": {_x000D_
        "$type": "Inside.Core.Formula.Definition.DefinitionAC, Inside.Core.Formula",_x000D_
        "ID": 18,_x000D_
        "Results": [_x000D_
          [_x000D_
            0.0_x000D_
          ]_x000D_
        ],_x000D_
        "Statistics": {_x000D_
          "CreationDate": "2022-01-05T16:30:15.6951428+01:00",_x000D_
          "LastRefreshDate": "2019-08-01T10:09:19.9863635+02:00",_x000D_
          "TotalRefreshCount": 4,_x000D_
          "CustomInfo": {}_x000D_
        }_x000D_
      },_x000D_
      "19": {_x000D_
        "$type": "Inside.Core.Formula.Definition.DefinitionAC, Inside.Core.Formula",_x000D_
        "ID": 19,_x000D_
        "Results": [_x000D_
          [_x000D_
            0.0_x000D_
          ]_x000D_
        ],_x000D_
        "Statistics": {_x000D_
          "CreationDate": "2022-01-05T16:30:15.6951428+01:00",_x000D_
          "LastRefreshDate": "2019-08-01T10:09:20.0122594+02:00",_x000D_
          "TotalRefreshCount": 4,_x000D_
          "CustomInfo": {}_x000D_
        }_x000D_
      },_x000D_
      "20": {_x000D_
        "$type": "Inside.Core.Formula.Definition.DefinitionAC, Inside.Core.Formula",_x000D_
        "ID": 20,_x000D_
        "Results": [_x000D_
          [_x000D_
            0.0_x000D_
          ]_x000D_
        ],_x000D_
        "Statistics": {_x000D_
          "CreationDate": "2022-01-05T16:30:15.6951428+01:00",_x000D_
          "LastRefreshDate": "2019-08-01T10:09:20.0182456+02:00",_x000D_
          "TotalRefreshCount": 4,_x000D_
          "CustomInfo": {}_x000D_
        }_x000D_
      },_x000D_
      "21": {_x000D_
        "$type": "Inside.Core.Formula.Definition.DefinitionAC, Inside.Core.Formula",_x000D_
        "ID": 21,_x000D_
        "Results": [_x000D_
          [_x000D_
            0.0_x000D_
          ]_x000D_
        ],_x000D_
        "Statistics": {_x000D_
          "CreationDate": "2022-01-05T16:30:15.6951428+01:00",_x000D_
          "LastRefreshDate": "2019-08-01T10:09:20.1708358+02:00",_x000D_
          "TotalRefreshCount": 4,_x000D_
          "CustomInfo": {}_x000D_
        }_x000D_
      },_x000D_
      "22": {_x000D_
        "$type": "Inside.Core.Formula.Definition.DefinitionAC, Inside.Core.Formula",_x000D_
        "ID": 22,_x000D_
        "Results": [_x000D_
          [_x000D_
            0.0_x000D_
          ]_x000D_
        ],_x000D_
        "Statistics": {_x000D_
          "CreationDate": "2022-01-05T16:30:15.6951428+01:00",_x000D_
          "LastRefreshDate": "2019-08-01T10:09:20.1758224+02:00",_x000D_
          "TotalRefreshCount": 4,_x000D_
          "CustomInfo": {}_x000D_
        }_x000D_
      },_x000D_
      "23": {_x000D_
        "$type": "Inside.Core.Formula.Definition.DefinitionAC, Inside.Core.Formula",_x000D_
        "ID": 23,_x000D_
        "Results": [_x000D_
          [_x000D_
            0.0_x000D_
          ]_x000D_
        ],_x000D_
        "Statistics": {_x000D_
          "CreationDate": "2022-01-05T16:30:15.6951428+01:00",_x000D_
          "LastRefreshDate": "2019-08-01T10:09:20.0232323+02:00",_x000D_
          "TotalRefreshCount": 4,_x000D_
          "CustomInfo": {}_x000D_
        }_x000D_
      },_x000D_
      "24": {_x000D_
        "$type": "Inside.Core.Formula.Definition.DefinitionAC, Inside.Core.Formula",_x000D_
        "ID": 24,_x000D_
        "Results": [_x000D_
          [_x000D_
            0.0_x000D_
          ]_x000D_
        ],_x000D_
        "Statistics": {_x000D_
          "CreationDate": "2022-01-05T16:30:15.6951428+01:00",_x000D_
          "LastRefreshDate": "2019-08-01T10:09:20.0391862+02:00",_x000D_
          "TotalRefreshCount": 4,_x000D_
          "CustomInfo": {}_x000D_
        }_x000D_
      },_x000D_
      "25": {_x000D_
        "$type": "Inside.Core.Formula.Definition.DefinitionAC, Inside.Core.Formula",_x000D_
        "ID": 25,_x000D_
        "Results": [_x000D_
          [_x000D_
            0.0_x000D_
          ]_x000D_
        ],_x000D_
        "Statistics": {_x000D_
          "CreationDate": "2022-01-05T16:30:15.6951428+01:00",_x000D_
          "LastRefreshDate": "2019-08-01T10:09:19.4228183+02:00",_x000D_
          "TotalRefreshCount": 4,_x000D_
          "CustomInfo": {}_x000D_
        }_x000D_
      },_x000D_
      "26": {_x000D_
        "$type": "Inside.Core.Formula.Definition.DefinitionAC, Inside.Core.Formula",_x000D_
        "ID": 26,_x000D_
        "Results": [_x000D_
          [_x000D_
            0.0_x000D_
          ]_x000D_
        ],_x000D_
        "Statistics": {_x000D_
          "CreationDate": "2022-01-05T16:30:15.6951428+01:00",_x000D_
          "LastRefreshDate": "2019-08-01T10:09:19.9175379+02:00",_x000D_
          "TotalRefreshCount": 4,_x000D_
          "CustomInfo": {}_x000D_
        }_x000D_
      },_x000D_
      "27": {_x000D_
        "$type": "Inside.Core.Formula.Definition.DefinitionAC, Inside.Core.Formula",_x000D_
        "ID": 27,_x000D_
        "Results": [_x000D_
          [_x000D_
            0.0_x000D_
          ]_x000D_
        ],_x000D_
        "Statistics": {_x000D_
          "CreationDate": "2022-01-05T16:30:15.6951428+01:00",_x000D_
          "LastRefreshDate": "2019-08-01T10:09:19.9065395+02:00",_x000D_
          "TotalRefreshCount": 4,_x000D_
          "CustomInfo": {}_x000D_
        }_x000D_
      },_x000D_
      "28": {_x000D_
        "$type": "Inside.Core.Formula.Definition.DefinitionAC, Inside.Core.Formula",_x000D_
        "ID": 28,_x000D_
        "Results": [_x000D_
          [_x000D_
            0.0_x000D_
          ]_x000D_
        ],_x000D_
        "Statistics": {_x000D_
          "CreationDate": "2022-01-05T16:30:15.6951428+01:00",_x000D_
          "LastRefreshDate": "2019-08-01T10:09:19.4747059+02:00",_x000D_
          "TotalRefreshCount": 4,_x000D_
          "CustomInfo": {}_x000D_
        }_x000D_
      },_x000D_
      "29": {_x000D_
        "$type": "Inside.Core.Formula.Definition.DefinitionAC, Inside.Core.Formula",_x000D_
        "ID": 29,_x000D_
        "Results": [_x000D_
          [_x000D_
            0.0_x000D_
          ]_x000D_
        ],_x000D_
        "Statistics": {_x000D_
          "CreationDate": "2022-01-05T16:30:15.6951428+01:00",_x000D_
          "LastRefreshDate": "2019-08-01T10:09:20.1907844+02:00",_x000D_
          "TotalRefreshCount": 4,_x000D_
          "CustomInfo": {}_x000D_
        }_x000D_
      },_x000D_
      "30": {_x000D_
        "$type": "Inside.Core.Formula.Definition.DefinitionAC, Inside.Core.Formula",_x000D_
        "ID": 30,_x000D_
        "Results": [_x000D_
          [_x000D_
            0.0_x000D_
          ]_x000D_
        ],_x000D_
        "Statistics": {_x000D_
          "CreationDate": "2022-01-05T16:30:15.6951428+01:00",_x000D_
          "LastRefreshDate": "2019-08-01T10:09:20.1858325+02:00",_x000D_
          "TotalRefreshCount": 4,_x000D_
          "CustomInfo": {}_x000D_
        }_x000D_
      },_x000D_
      "31": {_x000D_
        "$type": "Inside.Core.Formula.Definition.DefinitionAC, Inside.Core.Formula",_x000D_
        "ID": 31,_x000D_
        "Results": [_x000D_
          [_x000D_
            0.0_x000D_
          ]_x000D_
        ],_x000D_
        "Statistics": {_x000D_
          "CreationDate": "2022-01-05T16:30:15.6951428+01:00",_x000D_
          "LastRefreshDate": "2019-08-01T10:09:19.4278047+02:00",_x000D_
          "TotalRefreshCount": 4,_x000D_
          "CustomInfo": {}_x000D_
        }_x000D_
      },_x000D_
      "32": {_x000D_
        "$type": "Inside.Core.Formula.Definition.DefinitionAC, Inside.Core.Formula",_x000D_
        "ID": 32,_x000D_
        "Results": [_x000D_
          [_x000D_
            0.0_x000D_
          ]_x000D_
        ],_x000D_
        "Statistics": {_x000D_
          "CreationDate": "2022-01-05T16:30:15.6951428+01:00",_x000D_
          "LastRefreshDate": "2019-08-01T10:09:20.1957692+02:00",_x000D_
          "TotalRefreshCount": 4,_x000D_
          "CustomInfo": {}_x000D_
        }_x000D_
      },_x000D_
      "33": {_x000D_
        "$type": "Inside.Core.Formula.Definition.DefinitionAC, Inside.Core.Formula",_x000D_
        "ID": 33,_x000D_
        "Results": [_x000D_
          [_x000D_
            0.0_x000D_
          ]_x000D_
        ],_x000D_
        "Statistics": {_x000D_
          "CreationDate": "2022-01-05T16:30:15.6951428+01:00",_x000D_
          "LastRefreshDate": "2019-08-01T10:09:20.3703048+02:00",_x000D_
          "TotalRefreshCount": 4,_x000D_
          "CustomInfo": {}_x000D_
        }_x000D_
      },_x000D_
      "34": {_x000D_
        "$type": "Inside.Core.Formula.Definition.DefinitionAC, Inside.Core.Formula",_x000D_
        "ID": 34,_x000D_
        "Results": [_x000D_
          [_x000D_
            0.0_x000D_
          ]_x000D_
        ],_x000D_
        "Statistics": {_x000D_
          "CreationDate": "2022-01-05T16:30:15.6951428+01:00",_x000D_
          "LastRefreshDate": "2019-08-01T10:09:20.0022866+02:00",_x000D_
          "TotalRefreshCount": 4,_x000D_
          "CustomInfo": {}_x000D_
        }_x000D_
      },_x000D_
      "35": {_x000D_
        "$type": "Inside.Core.Formula.Definition.DefinitionAC, Inside.Core.Formula",_x000D_
        "ID": 35,_x000D_
        "Results": [_x000D_
          [_x000D_
            0.0_x000D_
          ]_x000D_
        ],_x000D_
        "Statistics": {_x000D_
          "CreationDate": "2022-01-05T16:30:15.6951428+01:00",_x000D_
          "LastRefreshDate": "2019-08-01T10:09:20.2366607+02:00",_x000D_
          "TotalRefreshCount": 4,_x000D_
          "CustomInfo": {}_x000D_
        }_x000D_
      },_x000D_
      "36": {_x000D_
        "$type": "Inside.Core.Formula.Definition.DefinitionAC, Inside.Core.Formula",_x000D_
        "ID": 36,_x000D_
        "Results": [_x000D_
          [_x000D_
            0.0_x000D_
          ]_x000D_
        ],_x000D_
        "Statistics": {_x000D_
          "CreationDate": "2022-01-05T16:30:15.6951428+01:00",_x000D_
          "LastRefreshDate": "2019-08-01T10:09:19.9803448+02:00",_x000D_
          "TotalRefreshCount": 4,_x000D_
          "CustomInfo": {}_x000D_
        }_x000D_
      },_x000D_
      "37": {_x000D_
        "$type": "Inside.Core.Formula.Definition.DefinitionAC, Inside.Core.Formula",_x000D_
        "ID": 37,_x000D_
        "Results": [_x000D_
          [_x000D_
            0.0_x000D_
          ]_x000D_
        ],_x000D_
        "Statistics": {_x000D_
          "CreationDate": "2022-01-05T16:30:15.6951428+01:00",_x000D_
          "LastRefreshDate": "2019-08-01T10:09:20.007273+02:00",_x000D_
          "TotalRefreshCount": 4,_x000D_
          "CustomInfo": {}_x000D_
        }_x000D_
      },_x000D_
      "38": {_x000D_
        "$type": "Inside.Core.Formula.Definition.DefinitionAC, Inside.Core.Formula",_x000D_
        "ID": 38,_x000D_
        "Results": [_x000D_
          [_x000D_
            0.0_x000D_
          ]_x000D_
        ],_x000D_
        "Statistics": {_x000D_
          "CreationDate": "2022-01-05T16:30:15.6951428+01:00",_x000D_
          "LastRefreshDate": "2019-08-01T10:09:19.911526+02:00",_x000D_
          "TotalRefreshCount": 4,_x000D_
          "CustomInfo": {}_x000D_
        }_x000D_
      },_x000D_
      "39": {_x000D_
        "$type": "Inside.Core.Formula.Definition.DefinitionAC, Inside.Core.Formula",_x000D_
        "ID": 39,_x000D_
        "Results": [_x000D_
          [_x000D_
            0.0_x000D_
          ]_x000D_
        ],_x000D_
        "Statistics": {_x000D_
          "CreationDate": "2022-01-05T16:30:15.6951428+01:00",_x000D_
          "LastRefreshDate": "2019-08-01T10:09:19.4387755+02:00",_x000D_
          "TotalRefreshCount": 4,_x000D_
          "CustomInfo": {}_x000D_
        }_x000D_
      },_x000D_
      "40": {_x000D_
        "$type": "Inside.Core.Formula.Definition.DefinitionAC, Inside.Core.Formula",_x000D_
        "ID": 40,_x000D_
        "Results": [_x000D_
          [_x000D_
            0.0_x000D_
          ]_x000D_
        ],_x000D_
        "Statistics": {_x000D_
          "CreationDate": "2022-01-05T16:30:15.6951428+01:00",_x000D_
          "LastRefreshDate": "2019-08-01T10:09:20.3982323+02:00",_x000D_
          "TotalRefreshCount": 4,_x000D_
          "CustomInfo": {}_x000D_
        }_x000D_
      },_x000D_
      "41": {_x000D_
        "$type": "Inside.Core.Formula.Definition.DefinitionAC, Inside.Core.Formula",_x000D_
        "ID": 41,_x000D_
        "Results": [_x000D_
          [_x000D_
            0.0_x000D_
          ]_x000D_
        ],_x000D_
        "Statistics": {_x000D_
          "CreationDate": "2022-01-05T16:30:15.6951428+01:00",_x000D_
          "LastRefreshDate": "2019-08-01T10:09:20.3802801+02:00",_x000D_
          "TotalRefreshCount": 4,_x000D_
          "CustomInfo": {}_x000D_
        }_x000D_
      },_x000D_
      "42": {_x000D_
        "$type": "Inside.Core.Formula.Definition.DefinitionAC, Inside.Core.Formula",_x000D_
        "ID": 42,_x000D_
        "Results": [_x000D_
          [_x000D_
            0.0_x000D_
          ]_x000D_
        ],_x000D_
        "Statistics": {_x000D_
          "CreationDate": "2022-01-05T16:30:15.6951428+01:00",_x000D_
          "LastRefreshDate": "2019-08-01T10:09:19.443762+02:00",_x000D_
          "TotalRefreshCount": 4,_x000D_
          "CustomInfo": {}_x000D_
        }_x000D_
      },_x000D_
      "43": {_x000D_
        "$type": "Inside.Core.Formula.Definition.DefinitionAC, Inside.Core.Formula",_x000D_
        "ID": 43,_x000D_
        "Results": [_x000D_
          [_x000D_
            0.0_x000D_
          ]_x000D_
        ],_x000D_
        "Statistics": {_x000D_
          "CreationDate": "2022-01-05T16:30:15.6951428+01:00",_x000D_
          "LastRefreshDate": "2019-08-01T10:09:19.2901714+02:00",_x000D_
          "TotalRefreshCount": 4,_x000D_
          "CustomInfo": {}_x000D_
        }_x000D_
      },_x000D_
      "44": {_x000D_
        "$type": "Inside.Core.Formula.Definition.DefinitionAC, Inside.Core.Formula",_x000D_
        "ID": 44,_x000D_
        "Results": [_x000D_
          [_x000D_
            0.0_x000D_
          ]_x000D_
        ],_x000D_
        "Statistics": {_x000D_
          "CreationDate": "2022-01-05T16:30:15.6951428+01:00",_x000D_
          "LastRefreshDate": "2019-08-01T10:09:19.4178316+02:00",_x000D_
          "TotalRefreshCount": 4,_x000D_
          "CustomInfo": {}_x000D_
        }_x000D_
      },_x000D_
      "45": {_x000D_
        "$type": "Inside.Core.Formula.Definition.DefinitionAC, Inside.Core.Formula",_x000D_
        "ID": 45,_x000D_
        "Results": [_x000D_
          [_x000D_
            0.0_x000D_
          ]_x000D_
        ],_x000D_
        "Statistics": {_x000D_
          "CreationDate": "2022-01-05T16:30:15.6951428+01:00",_x000D_
          "LastRefreshDate": "2019-08-01T10:09:20.0282173+02:00",_x000D_
          "TotalRefreshCount": 4,_x000D_
          "CustomInfo": {}_x000D_
        }_x000D_
      },_x000D_
      "46": {_x000D_
        "$type": "Inside.Core.Formula.Definition.DefinitionAC, Inside.Core.Formula",_x000D_
        "ID": 46,_x000D_
        "Results": [_x000D_
          [_x000D_
            0.0_x000D_
          ]_x000D_
        ],_x000D_
        "Statistics": {_x000D_
          "CreationDate": "2022-01-05T16:30:15.6951428+01:00",_x000D_
          "LastRefreshDate": "2019-08-01T10:09:19.4697185+02:00",_x000D_
          "TotalRefreshCount": 4,_x000D_
          "CustomInfo": {}_x000D_
        }_x000D_
      },_x000D_
      "47": {_x000D_
        "$type": "Inside.Core.Formula.Definition.DefinitionAC, Inside.Core.Formula",_x000D_
        "ID": 47,_x000D_
        "Results": [_x000D_
          [_x000D_
            0.0_x000D_
          ]_x000D_
        ],_x000D_
        "Statistics": {_x000D_
          "CreationDate": "2022-01-05T16:30:15.6951428+01:00",_x000D_
          "LastRefreshDate": "2019-08-01T10:09:19.2971528+02:00",_x000D_
          "TotalRefreshCount": 4,_x000D_
          "CustomInfo": {}_x000D_
        }_x000D_
      },_x000D_
      "48": {_x000D_
        "$type": "Inside.Core.Formula.Definition.DefinitionAC, Inside.Core.Formula",_x000D_
        "ID": 48,_x000D_
        "Results": [_x000D_
          [_x000D_
            0.0_x000D_
          ]_x000D_
        ],_x000D_
        "Statistics": {_x000D_
          "CreationDate": "2022-01-05T16:30:15.6951428+01:00",_x000D_
          "LastRefreshDate": "2019-08-01T10:09:20.3912756+02:00",_x000D_
          "TotalRefreshCount": 4,_x000D_
          "CustomInfo": {}_x000D_
        }_x000D_
      },_x000D_
      "49": {_x000D_
        "$type": "Inside.Core.Formula.Definition.DefinitionAC, Inside.Core.Formula",_x000D_
        "ID": 49,_x000D_
        "Results": [_x000D_
          [_x000D_
            48455.39_x000D_
          ]_x000D_
        ],_x000D_
        "Statistics": {_x000D_
          "CreationDate": "2022-01-05T16:30:15.6951428+01:00",_x000D_
          "LastRefreshDate": "2022-01-05T18:11:12.2541402+01:00",_x000D_
          "TotalRefreshCount": 22,_x000D_
          "CustomInfo": {}_x000D_
        }_x000D_
      },_x000D_
      "50": {_x000D_
        "$type": "Inside.Core.Formula.Definition.DefinitionAC, Inside.Core.Formula",_x000D_
        "ID": 50,_x000D_
        "Results": [_x000D_
          [_x000D_
            57924413.72_x000D_
          ]_x000D_
        ],_x000D_
        "Statistics": {_x000D_
          "CreationDate": "2022-01-05T16:30:15.6951428+01:00",_x000D_
          "LastRefreshDate": "2022-01-05T18:11:12.2621181+01:00",_x000D_
          "TotalRefreshCount": 22,_x000D_
          "CustomInfo": {}_x000D_
        }_x000D_
      },_x000D_
      "51": {_x000D_
        "$type": "Inside.Core.Formula.Definition.DefinitionAC, Inside.Core.Formula",_x000D_
        "ID": 51,_x000D_
        "Results": [_x000D_
          [_x000D_
            -230.0_x000D_
          ]_x000D_
        ],_x000D_
        "Statistics": {_x000D_
          "CreationDate": "2022-01-05T16:30:15.6961421+01:00",_x000D_
          "LastRefreshDate": "2022-01-05T18:11:12.2581292+01:00",_x000D_
          "TotalRefreshCount": 22,_x000D_
          "CustomInfo": {}_x000D_
        }_x000D_
      },_x000D_
      "52": {_x000D_
        "$type": "Inside.Core.Formula.Definition.DefinitionAC, Inside.Core.Formula",_x000D_
        "ID": 52,_x000D_
        "Results": [_x000D_
          [_x000D_
            -25233.44_x000D_
          ]_x000D_
        ],_x000D_
        "Statistics": {_x000D_
          "CreationDate": "2022-01-05T16:30:15.6961421+01:00",_x000D_
          "LastRefreshDate": "2022-01-05T18:11:12.2661077+01:00",_x000D_
          "TotalRefreshCount": 22,_x000D_
          "CustomInfo": {}_x000D_
        }_x000D_
      },_x000D_
      "53": {_x000D_
        "$type": "Inside.Core.Formula.Definition.DefinitionAC, Inside.Core.Formula",_x000D_
        "ID": 53,_x000D_
        "Results": [_x000D_
          [_x000D_
            0.0_x000D_
          ]_x000D_
        ],_x000D_
        "Statistics": {_x000D_
          "CreationDate": "2022-01-05T16:30:15.6961421+01:00",_x000D_
          "LastRefreshDate": "2022-01-05T18:11:12.2700966+01:00",_x000D_
          "TotalRefreshCount": 22,_x000D_
          "CustomInfo": {}_x000D_
        }_x000D_
      },_x000D_
      "54": {_x000D_
        "$type": "Inside.Core.Formula.Definition.DefinitionAC, Inside.Core.Formula",_x000D_
        "ID": 54,_x000D_
        "Results": [_x000D_
          [_x000D_
            0.0_x000D_
          ]_x000D_
        ],_x000D_
        "Statistics": {_x000D_
          "CreationDate": "2022-01-05T16:30:15.6961421+01:00",_x000D_
          "LastRefreshDate": "2022-01-05T18:11:12.2854394+01:00",_x000D_
          "TotalRefreshCount": 22,_x000D_
          "CustomInfo": {}_x000D_
        }_x000D_
      },_x000D_
      "55": {_x000D_
        "$type": "Inside.Core.Formula.Definition.DefinitionAC, Inside.Core.Formula",_x000D_
        "ID": 55,_x000D_
        "Results": [_x000D_
          [_x000D_
            0.0_x000D_
          ]_x000D_
        ],_x000D_
        "Statistics": {_x000D_
          "CreationDate": "2022-01-05T16:30:15.6961421+01:00",_x000D_
          "LastRefreshDate": "2022-01-05T18:11:12.2740861+01:00",_x000D_
          "TotalRefreshCount": 22,_x000D_
          "CustomInfo": {}_x000D_
        }_x000D_
      },_x000D_
      "56": {_x000D_
        "$type": "Inside.Core.Formula.Definition.DefinitionAC, Inside.Core.Formula",_x000D_
        "ID": 56,_x000D_
        "Results": [_x000D_
          [_x000D_
            0.0_x000D_
          ]_x000D_
        ],_x000D_
        "Statistics": {_x000D_
          "CreationDate": "2022-01-05T16:30:15.6961421+01:00",_x000D_
          "LastRefreshDate": "2022-01-05T18:11:12.2904612+01:00",_x000D_
          "TotalRefreshCount": 22,_x000D_
          "CustomInfo": {}_x000D_
        }_x000D_
      },_x000D_
      "57": {_x000D_
        "$type": "Inside.Core.Formula.Definition.DefinitionAC, Inside.Core.Formula",_x000D_
        "ID": 57,_x000D_
        "Results": [_x000D_
          [_x000D_
            0.0_x000D_
          ]_x000D_
        ],_x000D_
        "Statistics": {_x000D_
          "CreationDate": "2022-01-05T16:30:15.6961421+01:00",_x000D_
          "LastRefreshDate": "2022-01-05T18:11:12.2780769+01:00",_x000D_
          "TotalRefreshCount": 22,_x000D_
          "CustomInfo": {}_x000D_
        }_x000D_
      },_x000D_
      "58": {_x000D_
        "$type": "Inside.Core.Formula.Definition.DefinitionAC, Inside.Core.Formula",_x000D_
        "ID": 58,_x000D_
        "Results": [_x000D_
          [_x000D_
            0.0_x000D_
          ]_x000D_
        ],_x000D_
        "Statistics": {_x000D_
          "CreationDate": "2022-01-05T16:30:15.6961421+01:00",_x000D_
          "LastRefreshDate": "2022-01-05T18:11:12.29445+01:00",_x000D_
          "TotalRefreshCount": 22,_x000D_
          "CustomInfo": {}_x000D_
        }_x000D_
      },_x000D_
      "59": {_x000D_
        "$type": "Inside.Core.Formula.Definition.DefinitionAC, Inside.Core.Formula",_x000D_
        "ID": 59,_x000D_
        "Results": [_x000D_
          [_x000D_
            0.0_x000D_
          ]_x000D_
        ],_x000D_
        "Statistics": {_x000D_
          "CreationDate": "2022-01-05T16:30:15.6961421+01:00",_x000D_
          "LastRefreshDate": "2022-01-05T18:11:12.2821834+01:00",_x000D_
          "TotalRefreshCount": 22,_x000D_
          "CustomInfo": {}_x000D_
        }_x000D_
      },_x000D_
      "60": {_x000D_
        "$type": "Inside.Core.Formula.Definition.DefinitionAC, Inside.Core.Formula",_x000D_
        "ID": 60,_x000D_
        "Results": [_x000D_
          [_x000D_
            0.0_x000D_
          ]_x000D_
        ],_x000D_
        "Statistics": {_x000D_
          "CreationDate": "2022-01-05T16:30:15.6961421+01:00",_x000D_
          "LastRefreshDate": "2022-01-05T18:11:12.298439+01:00",_x000D_
          "TotalRefreshCount": 22,_x000D_
          "CustomInfo": {}_x000D_
        }_x000D_
      },_x000D_
      "61": {_x000D_
        "$type": "Inside.Core.Formula.Definition.DefinitionAC, Inside.Core.Formula",_x000D_
        "ID": 61,_x000D_
        "Results": [_x000D_
          [_x000D_
            0.0_x000D_
          ]_x000D_
        ],_x000D_
        "Statistics": {_x000D_
          "CreationDate": "2022-01-05T16:30:15.6961421+01:00",_x000D_
          "LastRefreshDate": "2022-01-05T18:11:12.3024269+01:00",_x000D_
          "TotalRefreshCount": 22,_x000D_
          "CustomInfo": {}_x000D_
        }_x000D_
      },_x000D_
      "62": {_x000D_
        "$type": "Inside.Core.Formula.Definition.DefinitionAC, Inside.Core.Formula",_x000D_
        "ID": 62,_x000D_
        "Results": [_x000D_
          [_x000D_
            -40390553.0_x000D_
          ]_x000D_
        ],_x000D_
        "Statistics": {_x000D_
          "CreationDate": "2022-01-05T16:30:15.6961421+01:00",_x000D_
          "LastRefreshDate": "2022-01-05T18:11:12.3064193+01:00",_x000D_
          "TotalRefreshCount": 22,_x000D_
          "CustomInfo": {}_x000D_
        }_x000D_
      },_x000D_
      "63": {_x000D_
        "$type": "Inside.Core.Formula.Definition.DefinitionAC, Inside.Core.Formula",_x000D_
        "ID": 63,_x000D_
        "Results": [_x000D_
          [_x000D_
            0.0_x000D_
          ]_x000D_
        ],_x000D_
        "Statistics": {_x000D_
          "CreationDate": "2022-01-05T16:30:15.6961421+01:00",_x000D_
          "LastRefreshDate": "2022-01-05T18:11:12.3103711+01:00",_x000D_
          "TotalRefreshCount": 22,_x000D_
          "CustomInfo": {}_x000D_
        }_x000D_
      },_x000D_
      "64": {_x000D_
        "$type": "Inside.Core.Formula.Definition.DefinitionAC, Inside.Core.Formula",_x000D_
        "ID": 64,_x000D_
        "Results": [_x000D_
          [_x000D_
            0.0_x000D_
          ]_x000D_
        ],_x000D_
        "Statistics": {_x000D_
          "CreationDate": "2022-01-05T16:30:15.6961421+01:00",_x000D_
          "LastRefreshDate": "2022-01-05T18:11:12.3233736+01:00",_x000D_
          "TotalRefreshCount": 22,_x000D_
          "CustomInfo": {}_x000D_
        }_x000D_
      },_x000D_
      "65": {_x000D_
        "$type": "Inside.Core.Formula.Definition.DefinitionAC, Inside.Core.Formula",_x000D_
        "ID": 65,_x000D_
        "Results": [_x000D_
          [_x000D_
            0.0_x000D_
          ]_x000D_
        ],_x000D_
        "Statistics": {_x000D_
          "CreationDate": "2022-01-05T16:30:15.6961421+01:00",_x000D_
          "LastRefreshDate": "2022-01-05T18:11:12.3143611+01:00",_x000D_
          "TotalRefreshCount": 22,_x000D_
          "CustomInfo": {}_x000D_
        }_x000D_
      },_x000D_
      "66": {_x000D_
        "$type": "Inside.Core.Formula.Definition.DefinitionAC, Inside.Core.Formula",_x000D_
        "ID": 66,_x000D_
        "Results": [_x000D_
          [_x000D_
            -1941930.6_x000D_
          ]_x000D_
        ],_x000D_
        "Statistics": {_x000D_
          "CreationDate": "2022-01-05T16:30:15.6961421+01:00",_x000D_
          "LastRefreshDate": "2022-01-05T18:11:12.3273655+01:00",_x000D_
          "TotalRefreshCount": 22,_x000D_
          "CustomInfo": {}_x000D_
        }_x000D_
      },_x000D_
      "67": {_x000D_
        "$type": "Inside.Core.Formula.Definition.DefinitionAC, Inside.Core.Formula",_x000D_
        "ID": 67,_x000D_
        "Results": [_x000D_
          [_x000D_
            0.0_x000D_
          ]_x000D_
        ],_x000D_
        "Statistics": {_x000D_
          "CreationDate": "2022-01-05T16:30:15.6961421+01:00",_x000D_
          "LastRefreshDate": "2022-01-05T18:11:12.3183517+01:00",_x000D_
          "TotalRefreshCount": 22,_x000D_
          "CustomInfo": {}_x000D_
        }_x000D_
      },_x000D_
      "68": {_x000D_
        "$type": "Inside.Core.Formula.Definition.DefinitionAC, Inside.Core.Formula",_x000D_
        "ID": 68,_x000D_
        "Results": [_x000D_
          [_x000D_
            -6897027.39_x000D_
          ]_x000D_
        ],_x000D_
        "Statistics": {_x000D_
          "CreationDate": "2022-01-05T16:30:15.6961421+01:00",_x000D_
          "LastRefreshDate": "2022-01-05T18:11:12.3313512+01:00",_x000D_
          "TotalRefreshCount": 22,_x000D_
          "CustomInfo": {}_x000D_
        }_x000D_
      },_x000D_
      "69": {_x000D_
        "$type": "Inside.Core.Formula.Definition.DefinitionAC, Inside.Core.Formula",_x000D_
        "ID": 69,_x000D_
        "Results": [_x000D_
          [_x000D_
            0.0_x000D_
          ]_x000D_
        ],_x000D_
        "Statistics": {_x000D_
          "CreationDate": "2022-01-05T16:30:15.6961421+01:00",_x000D_
          "LastRefreshDate": "2022-01-05T18:11:12.3353462+01:00",_x000D_
          "TotalRefreshCount": 22,_x000D_
          "CustomInfo": {}_x000D_
        }_x000D_
      },_x000D_
      "70": {_x000D_
        "$type": "Inside.Core.Formula.Definition.DefinitionAC, Inside.Core.Formula",_x000D_
        "ID": 70,_x000D_
        "Results": [_x000D_
          [_x000D_
            0.0_x000D_
          ]_x000D_
        ],_x000D_
        "Statistics": {_x000D_
          "CreationDate": "2022-01-05T16:30:15.6961421+01:00",_x000D_
          "LastRefreshDate": "2022-01-05T18:11:12.3522593+01:00",_x000D_
          "TotalRefreshCount": 22,_x000D_
          "CustomInfo": {}_x000D_
        }_x000D_
      },_x000D_
      "71": {_x000D_
        "$type": "Inside.Core.Formula.Definition.DefinitionAC, Inside.Core.Formula",_x000D_
        "ID": 71,_x000D_
        "Results": [_x000D_
          [_x000D_
            0.0_x000D_
          ]_x000D_
        ],_x000D_
        "Statistics": {_x000D_
          "CreationDate": "2022-01-05T16:30:15.6961421+01:00",_x000D_
          "LastRefreshDate": "2022-01-05T18:11:12.3402936+01:00",_x000D_
          "TotalRefreshCount": 22,_x000D_
          "CustomInfo": {}_x000D_
        }_x000D_
      },_x000D_
      "72": {_x000D_
        "$type": "Inside.Core.Formula.Definition.DefinitionAC, Inside.Core.Formula",_x000D_
        "ID": 72,_x000D_
        "Results": [_x000D_
          [_x000D_
            672100.0_x000D_
          ]_x000D_
        ],_x000D_
        "Statistics": {_x000D_
          "CreationDate": "2022-01-05T16:30:15.6961421+01:00",_x000D_
          "LastRefreshDate": "2022-01-05T18:11:12.3602365+01:00",_x000D_
          "TotalRefreshCount": 22,_x000D_
          "CustomInfo": {}_x000D_
        }_x000D_
      },_x000D_
      "73": {_x000D_
        "$type": "Inside.Core.Formula.Definition.DefinitionAC, Inside.Core.Formula",_x000D_
        "ID": 73,_x000D_
        "Results": [_x000D_
          [_x000D_
            0.0_x000D_
          ]_x000D_
        ],_x000D_
        "Statistics": {_x000D_
          "CreationDate": "2022-01-05T16:30:15.6961421+01:00",_x000D_
          "LastRefreshDate": "2022-01-05T18:11:12.3442804+01:00",_x000D_
          "TotalRefreshCount": 22,_x000D_
          "CustomInfo": {}_x000D_
        }_x000D_
      },_x000D_
      "74": {_x000D_
        "$type": "Inside.Core.Formula.Definition.DefinitionAC, Inside.Core.Formula",_x000D_
        "ID": 74,_x000D_
        "Results": [_x000D_
          [_x000D_
            -6311535.0_x000D_
          ]_x000D_
        ],_x000D_
        "Statistics": {_x000D_
          "CreationDate": "2022-01-05T16:30:15.6961421+01:00",_x000D_
          "LastRefreshDate": "2022-01-05T18:11:12.3642258+01:00",_x000D_
          "TotalRefreshCount": 22,_x000D_
          "CustomInfo": {}_x000D_
        }_x000D_
      },_x000D_
      "75": {_x000D_
        "$type": "Inside.Core.Formula.Definition.DefinitionAC, Inside.Core.Formula",_x000D_
        "ID": 75,_x000D_
        "Results": [_x000D_
          [_x000D_
            0.0_x000D_
          ]_x000D_
        ],_x000D_
        "Statistics": {_x000D_
          "CreationDate": "2022-01-05T16:30:15.6961421+01:00",_x000D_
          "LastRefreshDate": "2022-01-05T18:11:12.3482701+01:00",_x000D_
          "TotalRefreshCount": 22,_x000D_
          "CustomInfo": {}_x000D_
        }_x000D_
      },_x000D_
      "76": {_x000D_
        "$type": "Inside.Core.Formula.Definition.DefinitionAC, Inside.Core.Formula",_x000D_
        "ID": 76,_x000D_
        "Results": [_x000D_
          [_x000D_
            0.0_x000D_
          ]_x000D_
        ],_x000D_
        "Statistics": {_x000D_
          "CreationDate": "2022-01-05T16:30:15.6961421+01:00",_x000D_
          "LastRefreshDate": "2022-01-05T18:11:12.368215+01:00",_x000D_
          "TotalRefreshCount": 22,_x000D_
          "CustomInfo": {}_x000D_
        }_x000D_
      },_x000D_
      "77": {_x000D_
        "$type": "Inside.Core.Formula.Definition.DefinitionAC, Inside.Core.Formula",_x000D_
        "ID": 77,_x000D_
        "Results": [_x000D_
          [_x000D_
            0.0_x000D_
          ]_x000D_
        ],_x000D_
        "Statistics": {_x000D_
          "CreationDate": "2022-01-05T16:30:15.6961421+01:00",_x000D_
          "LastRefreshDate": "2022-01-05T18:11:12.3732423+01:00",_x000D_
          "TotalRefreshCount": 22,_x000D_
          "CustomInfo": {}_x000D_
        }_x000D_
      },_x000D_
      "78": {_x000D_
        "$type": "Inside.Core.Formula.Definition.DefinitionAC, Inside.Core.Formula",_x000D_
        "ID": 78,_x000D_
        "Results": [_x000D_
          [_x000D_
            0.0_x000D_
          ]_x000D_
        ],_x000D_
        "Statistics": {_x000D_
          "CreationDate": "2022-01-05T16:30:15.6961421+01:00",_x000D_
          "LastRefreshDate": "2022-01-05T18:11:12.3921532+01:00",_x000D_
          "TotalRefreshCount": 22,_x000D_
          "CustomInfo": {}_x000D_
        }_x000D_
      },_x000D_
      "79": {_x000D_
        "$type": "Inside.Core.Formula.Definition.DefinitionAC, Inside.Core.Formula",_x000D_
        "ID": 79,_x000D_
        "Results": [_x000D_
          [_x000D_
            0.0_x000D_
          ]_x000D_
        ],_x000D_
        "Statistics": {_x000D_
          "CreationDate": "2022-01-05T16:30:15.6961421+01:00",_x000D_
          "LastRefreshDate": "2022-01-05T18:11:12.3772315+01:00",_x000D_
          "TotalRefreshCount": 22,_x000D_
          "CustomInfo": {}_x000D_
        }_x000D_
      },_x000D_
      "80": {_x000D_
        "$type": "Inside.Core.Formula.Definition.DefinitionAC, Inside.Core.Formula",_x000D_
        "ID": 80,_x000D_
        "Results": [_x000D_
          [_x000D_
            475500.0_x000D_
          ]_x000D_
        ],_x000D_
        "Statistics": {_x000D_
          "CreationDate": "2022-01-05T16:30:15.6961421+01:00",_x000D_
          "LastRefreshDate": "2022-01-05T18:11:12.3961423+01:00",_x000D_
          "TotalRefreshCount": 22,_x000D_
          "CustomInfo": {}_x000D_
        }_x000D_
      },_x000D_
      "81": {_x000D_
        "$type": "Inside.Core.Formula.Definition.DefinitionAC, Inside.Core.Formula",_x000D_
        "ID": 81,_x000D_
        "Results": [_x000D_
          [_x000D_
            0.0_x000D_
          ]_x000D_
        ],_x000D_
        "Statistics": {_x000D_
          "CreationDate": "2022-01-05T16:30:15.6961421+01:00",_x000D_
          "LastRefreshDate": "2022-01-05T18:11:12.3802192+01:00",_x000D_
          "TotalRefreshCount": 22,_x000D_
          "CustomInfo": {}_x000D_
        }_x000D_
      },_x000D_
      "82": {_x000D_
        "$type": "Inside.Core.Formula.Definition.DefinitionAC, Inside.Core.Formula",_x000D_
        "ID": 82,_x000D_
        "Results": [_x000D_
          [_x000D_
            0.0_x000D_
          ]_x000D_
        ],_x000D_
        "Statistics": {_x000D_
          "CreationDate": "2022-01-05T16:30:15.6961421+01:00",_x000D_
          "LastRefreshDate": "2022-01-05T18:11:12.3991354+01:00",_x000D_
          "TotalRefreshCount": 22,_x000D_
          "CustomInfo": {}_x000D_
        }_x000D_
      },_x000D_
      "83": {_x000D_
        "$type": "Inside.Core.Formula.Definition.DefinitionAC, Inside.Core.Formula",_x000D_
        "ID": 83,_x000D_
        "Results": [_x000D_
          [_x000D_
            15429.97_x000D_
          ]_x000D_
        ],_x000D_
        "Statistics": {_x000D_
          "CreationDate": "2022-01-05T16:30:15.6961421+01:00",_x000D_
          "LastRefreshDate": "2022-01-05T18:11:12.3861974+01:00",_x000D_
          "TotalRefreshCount": 22,_x000D_
          "CustomInfo": {}_x000D_
        }_x000D_
      },_x000D_
      "84": {_x000D_
        "$type": "Inside.Core.Formula.Definition.DefinitionAC, Inside.Core.Formula",_x000D_
        "ID": 84,_x000D_
        "Results": [_x000D_
          [_x000D_
            -656029.0_x000D_
          ]_x000D_
        ],_x000D_
        "Statistics": {_x000D_
          "CreationDate": "2022-01-05T16:30:15.6961421+01:00",_x000D_
          "LastRefreshDate": "2022-01-05T18:11:12.4041199+01:00",_x000D_
          "TotalRefreshCount": 22,_x000D_
          "CustomInfo": {}_x000D_
        }_x000D_
      },_x000D_
      "85": {_x000D_
        "$type": "Inside.Core.Formula.Definition.DefinitionAC, Inside.Core.Formula",_x000D_
        "ID": 85,_x000D_
        "Results": [_x000D_
          [_x000D_
            0.0_x000D_
          ]_x000D_
        ],_x000D_
        "Statistics": {_x000D_
          "CreationDate": "2022-01-05T16:30:15.6961421+01:00",_x000D_
          "LastRefreshDate": "2022-01-05T18:11:12.4151325+01:00",_x000D_
          "TotalRefreshCount": 22,_x000D_
          "CustomInfo": {}_x000D_
        }_x000D_
      },_x000D_
      "86": {_x000D_
        "$type": "Inside.Core.Formula.Definition.DefinitionAC, Inside.Core.Formula",_x000D_
        "ID": 86,_x000D_
        "Results": [_x000D_
          [_x000D_
            261554.0_x000D_
          ]_x000D_
        ],_x000D_
        "Statistics": {_x000D_
          "CreationDate": "2022-01-05T16:30:15.6961421+01:00",_x000D_
          "LastRefreshDate": "2022-01-05T18:11:12.4081464+01:00",_x000D_
          "TotalRefreshCount": 31,_x000D_
          "CustomInfo": {}_x000D_
        }_x000D_
      },_x000D_
      "87": {_x000D_
        "$type": "Inside.Core.Formula.Definition.DefinitionAC, Inside.Core.Formula",_x000D_
        "ID": 87,_x000D_
        "Results": [_x000D_
          [_x000D_
            0.0_x000D_
          ]_x000D_
        ],_x000D_
        "Statistics": {_x000D_
          "CreationDate": "2022-01-05T16:30:15.6961421+01:00",_x000D_
          "LastRefreshDate": "2022-01-05T18:11:12.4230702+01:00",_x000D_
          "TotalRefreshCount": 22,_x000D_
          "CustomInfo": {}_x000D_
        }_x000D_
      },_x000D_
      "88": {_x000D_
        "$type": "Inside.Core.Formula.Definition.DefinitionAC, Inside.Core.Formula",_x000D_
        "ID": 88,_x000D_
        "Results": [_x000D_
          [_x000D_
            -6716790.0_x000D_
          ]_x000D_
        ],_x000D_
        "Statistics": {_x000D_
          "CreationDate": "2022-01-05T16:30:15.6961421+01:00",_x000D_
          "LastRefreshDate": "2022-01-05T18:11:12.4121371+01:00",_x000D_
          "TotalRefreshCount": 31,_x000D_
          "CustomInfo": {}_x000D_
        }_x000D_
      },_x000D_
      "89": {_x000D_
        "$type": "Inside.Core.Formula.Definition.DefinitionAC, Inside.Core.Formula",_x000D_
        "ID": 89,_x000D_
        "Results": [_x000D_
          [_x000D_
            -5333492.0_x000D_
          ]_x000D_
        ],_x000D_
        "Statistics": {_x000D_
          "CreationDate": "2022-01-05T16:30:15.6961421+01:00",_x000D_
          "LastRefreshDate": "2022-01-05T18:11:12.4520234+01:00",_x000D_
          "TotalRefreshCount": 22,_x000D_
          "CustomInfo": {}_x000D_
        }_x000D_
      },_x000D_
      "90": {_x000D_
        "$type": "Inside.Core.Formula.Definition.DefinitionAC, Inside.Core.Formula",_x000D_
        "ID": 90,_x000D_
        "Results": [_x000D_
          [_x000D_
            0.0_x000D_
          ]_x000D_
        ],_x000D_
        "Statistics": {_x000D_
          "CreationDate": "2022-01-05T16:30:15.6961421+01:00",_x000D_
          "LastRefreshDate": "2022-01-05T18:11:12.4380781+01:00",_x000D_
          "TotalRefreshCount": 22,_x000D_
          "CustomInfo": {}_x000D_
        }_x000D_
      },_x000D_
      "91": {_x000D_
        "$type": "Inside.Core.Formula.Definition.DefinitionAC, Inside.Core.Formula",_x000D_
        "ID": 91,_x000D_
        </t>
  </si>
  <si>
    <t>"Results": [_x000D_
          [_x000D_
            0.0_x000D_
          ]_x000D_
        ],_x000D_
        "Statistics": {_x000D_
          "CreationDate": "2022-01-05T16:30:15.6961421+01:00",_x000D_
          "LastRefreshDate": "2022-01-05T18:11:12.4260995+01:00",_x000D_
          "TotalRefreshCount": 22,_x000D_
          "CustomInfo": {}_x000D_
        }_x000D_
      },_x000D_
      "92": {_x000D_
        "$type": "Inside.Core.Formula.Definition.DefinitionAC, Inside.Core.Formula",_x000D_
        "ID": 92,_x000D_
        "Results": [_x000D_
          [_x000D_
            0.0_x000D_
          ]_x000D_
        ],_x000D_
        "Statistics": {_x000D_
          "CreationDate": "2022-01-05T16:30:15.6961421+01:00",_x000D_
          "LastRefreshDate": "2022-01-05T18:11:12.4450423+01:00",_x000D_
          "TotalRefreshCount": 22,_x000D_
          "CustomInfo": {}_x000D_
        }_x000D_
      },_x000D_
      "93": {_x000D_
        "$type": "Inside.Core.Formula.Definition.DefinitionAC, Inside.Core.Formula",_x000D_
        "ID": 93,_x000D_
        "Results": [_x000D_
          [_x000D_
            0.0_x000D_
          ]_x000D_
        ],_x000D_
        "Statistics": {_x000D_
          "CreationDate": "2022-01-05T16:30:15.6961421+01:00",_x000D_
          "LastRefreshDate": "2022-01-05T18:11:12.4300872+01:00",_x000D_
          "TotalRefreshCount": 22,_x000D_
          "CustomInfo": {}_x000D_
        }_x000D_
      },_x000D_
      "94": {_x000D_
        "$type": "Inside.Core.Formula.Definition.DefinitionAC, Inside.Core.Formula",_x000D_
        "ID": 94,_x000D_
        "Results": [_x000D_
          [_x000D_
            228678.0_x000D_
          ]_x000D_
        ],_x000D_
        "Statistics": {_x000D_
          "CreationDate": "2022-01-05T16:30:15.6961421+01:00",_x000D_
          "LastRefreshDate": "2022-01-05T18:11:12.4490345+01:00",_x000D_
          "TotalRefreshCount": 22,_x000D_
          "CustomInfo": {}_x000D_
        }_x000D_
      },_x000D_
      "95": {_x000D_
        "$type": "Inside.Core.Formula.Definition.DefinitionAC, Inside.Core.Formula",_x000D_
        "ID": 95,_x000D_
        "Results": [_x000D_
          [_x000D_
            0.0_x000D_
          ]_x000D_
        ],_x000D_
        "Statistics": {_x000D_
          "CreationDate": "2022-01-05T16:30:15.6961421+01:00",_x000D_
          "LastRefreshDate": "2022-01-05T18:11:12.4340405+01:00",_x000D_
          "TotalRefreshCount": 22,_x000D_
          "CustomInfo": {}_x000D_
        }_x000D_
      },_x000D_
      "96": {_x000D_
        "$type": "Inside.Core.Formula.Definition.DefinitionAC, Inside.Core.Formula",_x000D_
        "ID": 96,_x000D_
        "Results": [_x000D_
          [_x000D_
            0.0_x000D_
          ]_x000D_
        ],_x000D_
        "Statistics": {_x000D_
          "CreationDate": "2022-01-05T16:30:15.6961421+01:00",_x000D_
          "LastRefreshDate": "2022-01-05T18:11:12.4420574+01:00",_x000D_
          "TotalRefreshCount": 22,_x000D_
          "CustomInfo": {}_x000D_
        }_x000D_
      }_x000D_
    },_x000D_
    "LastID": 96_x000D_
  }_x000D_
}</t>
  </si>
  <si>
    <t xml:space="preserve">       "$type": "Inside.Core.Formula.Definition.DefinitionAC, Inside.Core.Formula",_x000D_
        "ID": 95,_x000D_
        "Results": [_x000D_
          [_x000D_
            0.0_x000D_
          ]_x000D_
        ],_x000D_
        "Statistics": {_x000D_
          "CreationDate": "2022-01-05T16:30:15.6641858+01:00",_x000D_
          "LastRefreshDate": "2022-01-05T17:03:34.0242786+01:00",_x000D_
          "TotalRefreshCount": 18,_x000D_
          "CustomInfo": {}_x000D_
        }_x000D_
      },_x000D_
      "96": {_x000D_
        "$type": "Inside.Core.Formula.Definition.DefinitionAC, Inside.Core.Formula",_x000D_
        "ID": 96,_x000D_
        "Results": [_x000D_
          [_x000D_
            0.0_x000D_
          ]_x000D_
        ],_x000D_
        "Statistics": {_x000D_
          "CreationDate": "2022-01-05T16:30:15.6641858+01:00",_x000D_
          "LastRefreshDate": "2022-01-05T17:03:34.2257941+01:00",_x000D_
          "TotalRefreshCount": 17,_x000D_
          "CustomInfo": {}_x000D_
        }_x000D_
      },_x000D_
      "97": {_x000D_
        "$type": "Inside.Core.Formula.Definition.DefinitionAC, Inside.Core.Formula",_x000D_
        "ID": 97,_x000D_
        "Results": [_x000D_
          [_x000D_
            0.0_x000D_
          ]_x000D_
        ],_x000D_
        "Statistics": {_x000D_
          "CreationDate": "2022-01-05T16:30:15.6641858+01:00",_x000D_
          "LastRefreshDate": "2022-01-05T17:03:34.3293112+01:00",_x000D_
          "TotalRefreshCount": 18,_x000D_
          "CustomInfo": {}_x000D_
        }_x000D_
      },_x000D_
      "98": {_x000D_
        "$type": "Inside.Core.Formula.Definition.DefinitionAC, Inside.Core.Formula",_x000D_
        "ID": 98,_x000D_
        "Results": [_x000D_
          [_x000D_
            0.0_x000D_
          ]_x000D_
        ],_x000D_
        "Statistics": {_x000D_
          "CreationDate": "2022-01-05T16:30:15.6641858+01:00",_x000D_
          "LastRefreshDate": "2022-01-05T16:42:07.8038552+01:00",_x000D_
          "TotalRefreshCount": 9,_x000D_
          "CustomInfo": {}_x000D_
        }_x000D_
      },_x000D_
      "99": {_x000D_
        "$type": "Inside.Core.Formula.Definition.DefinitionAC, Inside.Core.Formula",_x000D_
        "ID": 99,_x000D_
        "Results": [_x000D_
          [_x000D_
            0.0_x000D_
          ]_x000D_
        ],_x000D_
        "Statistics": {_x000D_
          "CreationDate": "2022-01-05T16:30:15.6641858+01:00",_x000D_
          "LastRefreshDate": "2019-08-01T10:12:03.9973718+02:00",_x000D_
          "TotalRefreshCount": 1,_x000D_
          "CustomInfo": {}_x000D_
        }_x000D_
      },_x000D_
      "100": {_x000D_
        "$type": "Inside.Core.Formula.Definition.DefinitionAC, Inside.Core.Formula",_x000D_
        "ID": 100,_x000D_
        "Results": [_x000D_
          [_x000D_
            0.0_x000D_
          ]_x000D_
        ],_x000D_
        "Statistics": {_x000D_
          "CreationDate": "2022-01-05T16:30:15.6641858+01:00",_x000D_
          "LastRefreshDate": "2022-01-05T18:11:13.1916981+01:00",_x000D_
          "TotalRefreshCount": 18,_x000D_
          "CustomInfo": {}_x000D_
        }_x000D_
      },_x000D_
      "101": {_x000D_
        "$type": "Inside.Core.Formula.Definition.DefinitionAC, Inside.Core.Formula",_x000D_
        "ID": 101,_x000D_
        "Results": [_x000D_
          [_x000D_
            0.0_x000D_
          ]_x000D_
        ],_x000D_
        "Statistics": {_x000D_
          "CreationDate": "2022-01-05T16:30:15.6641858+01:00",_x000D_
          "LastRefreshDate": "2022-01-05T16:42:07.7144609+01:00",_x000D_
          "TotalRefreshCount": 7,_x000D_
          "CustomInfo": {}_x000D_
        }_x000D_
      },_x000D_
      "102": {_x000D_
        "$type": "Inside.Core.Formula.Definition.DefinitionAC, Inside.Core.Formula",_x000D_
        "ID": 102,_x000D_
        "Results": [_x000D_
          [_x000D_
            70000.0_x000D_
          ]_x000D_
        ],_x000D_
        "Statistics": {_x000D_
          "CreationDate": "2022-01-05T16:30:15.6641858+01:00",_x000D_
          "LastRefreshDate": "2022-01-05T18:11:13.1956878+01:00",_x000D_
          "TotalRefreshCount": 26,_x000D_
          "CustomInfo": {}_x000D_
        }_x000D_
      },_x000D_
      "103": {_x000D_
        "$type": "Inside.Core.Formula.Definition.DefinitionAC, Inside.Core.Formula",_x000D_
        "ID": 103,_x000D_
        "Results": [_x000D_
          [_x000D_
            0.0_x000D_
          ]_x000D_
        ],_x000D_
        "Statistics": {_x000D_
          "CreationDate": "2022-01-05T16:30:15.6641858+01:00",_x000D_
          "LastRefreshDate": "2022-01-05T18:11:13.1986797+01:00",_x000D_
          "TotalRefreshCount": 26,_x000D_
          "CustomInfo": {}_x000D_
        }_x000D_
      },_x000D_
      "104": {_x000D_
        "$type": "Inside.Core.Formula.Definition.DefinitionAC, Inside.Core.Formula",_x000D_
        "ID": 104,_x000D_
        "Results": [_x000D_
          [_x000D_
            25000.0_x000D_
          ]_x000D_
        ],_x000D_
        "Statistics": {_x000D_
          "CreationDate": "2022-01-05T16:30:15.6641858+01:00",_x000D_
          "LastRefreshDate": "2022-01-05T18:11:13.2026688+01:00",_x000D_
          "TotalRefreshCount": 26,_x000D_
          "CustomInfo": {}_x000D_
        }_x000D_
      },_x000D_
      "105": {_x000D_
        "$type": "Inside.Core.Formula.Definition.DefinitionAC, Inside.Core.Formula",_x000D_
        "ID": 105,_x000D_
        "Results": [_x000D_
          [_x000D_
            0.0_x000D_
          ]_x000D_
        ],_x000D_
        "Statistics": {_x000D_
          "CreationDate": "2022-01-05T16:30:15.6641858+01:00",_x000D_
          "LastRefreshDate": "2022-01-05T18:11:13.2066579+01:00",_x000D_
          "TotalRefreshCount": 26,_x000D_
          "CustomInfo": {}_x000D_
        }_x000D_
      },_x000D_
      "106": {_x000D_
        "$type": "Inside.Core.Formula.Definition.DefinitionAC, Inside.Core.Formula",_x000D_
        "ID": 106,_x000D_
        "Results": [_x000D_
          [_x000D_
            0.0_x000D_
          ]_x000D_
        ],_x000D_
        "Statistics": {_x000D_
          "CreationDate": "2022-01-05T16:30:15.6641858+01:00",_x000D_
          "LastRefreshDate": "2022-01-05T18:11:13.2096503+01:00",_x000D_
          "TotalRefreshCount": 26,_x000D_
          "CustomInfo": {}_x000D_
        }_x000D_
      },_x000D_
      "107": {_x000D_
        "$type": "Inside.Core.Formula.Definition.DefinitionAC, Inside.Core.Formula",_x000D_
        "ID": 107,_x000D_
        "Results": [_x000D_
          [_x000D_
            0.0_x000D_
          ]_x000D_
        ],_x000D_
        "Statistics": {_x000D_
          "CreationDate": "2022-01-05T16:30:15.6641858+01:00",_x000D_
          "LastRefreshDate": "2022-01-05T18:11:13.2136394+01:00",_x000D_
          "TotalRefreshCount": 26,_x000D_
          "CustomInfo": {}_x000D_
        }_x000D_
      },_x000D_
      "108": {_x000D_
        "$type": "Inside.Core.Formula.Definition.DefinitionAC, Inside.Core.Formula",_x000D_
        "ID": 108,_x000D_
        "Results": [_x000D_
          [_x000D_
            37450000.0_x000D_
          ]_x000D_
        ],_x000D_
        "Statistics": {_x000D_
          "CreationDate": "2022-01-05T16:30:15.6641858+01:00",_x000D_
          "LastRefreshDate": "2022-01-05T18:11:13.2176289+01:00",_x000D_
          "TotalRefreshCount": 26,_x000D_
          "CustomInfo": {}_x000D_
        }_x000D_
      },_x000D_
      "109": {_x000D_
        "$type": "Inside.Core.Formula.Definition.DefinitionAC, Inside.Core.Formula",_x000D_
        "ID": 109,_x000D_
        "Results": [_x000D_
          [_x000D_
            132000.0_x000D_
          ]_x000D_
        ],_x000D_
        "Statistics": {_x000D_
          "CreationDate": "2022-01-05T16:30:15.6641858+01:00",_x000D_
          "LastRefreshDate": "2022-01-05T18:11:13.2216186+01:00",_x000D_
          "TotalRefreshCount": 26,_x000D_
          "CustomInfo": {}_x000D_
        }_x000D_
      },_x000D_
      "110": {_x000D_
        "$type": "Inside.Core.Formula.Definition.DefinitionAC, Inside.Core.Formula",_x000D_
        "ID": 110,_x000D_
        "Results": [_x000D_
          [_x000D_
            690400.0_x000D_
          ]_x000D_
        ],_x000D_
        "Statistics": {_x000D_
          "CreationDate": "2022-01-05T16:30:15.6641858+01:00",_x000D_
          "LastRefreshDate": "2022-01-05T18:11:13.2256076+01:00",_x000D_
          "TotalRefreshCount": 26,_x000D_
          "CustomInfo": {}_x000D_
        }_x000D_
      },_x000D_
      "111": {_x000D_
        "$type": "Inside.Core.Formula.Definition.DefinitionAC, Inside.Core.Formula",_x000D_
        "ID": 111,_x000D_
        "Results": [_x000D_
          [_x000D_
            32813635.0_x000D_
          ]_x000D_
        ],_x000D_
        "Statistics": {_x000D_
          "CreationDate": "2022-01-05T16:30:15.6641858+01:00",_x000D_
          "LastRefreshDate": "2022-01-05T18:11:13.2285997+01:00",_x000D_
          "TotalRefreshCount": 26,_x000D_
          "CustomInfo": {}_x000D_
        }_x000D_
      },_x000D_
      "112": {_x000D_
        "$type": "Inside.Core.Formula.Definition.DefinitionAC, Inside.Core.Formula",_x000D_
        "ID": 112,_x000D_
        "Results": [_x000D_
          [_x000D_
            0.0_x000D_
          ]_x000D_
        ],_x000D_
        "Statistics": {_x000D_
          "CreationDate": "2022-01-05T16:30:15.6641858+01:00",_x000D_
          "LastRefreshDate": "2022-01-05T18:11:13.2326309+01:00",_x000D_
          "TotalRefreshCount": 26,_x000D_
          "CustomInfo": {}_x000D_
        }_x000D_
      },_x000D_
      "113": {_x000D_
        "$type": "Inside.Core.Formula.Definition.DefinitionAC, Inside.Core.Formula",_x000D_
        "ID": 113,_x000D_
        "Results": [_x000D_
          [_x000D_
            0.0_x000D_
          ]_x000D_
        ],_x000D_
        "Statistics": {_x000D_
          "CreationDate": "2022-01-05T16:30:15.6641858+01:00",_x000D_
          "LastRefreshDate": "2022-01-05T18:11:13.2366241+01:00",_x000D_
          "TotalRefreshCount": 26,_x000D_
          "CustomInfo": {}_x000D_
        }_x000D_
      },_x000D_
      "114": {_x000D_
        "$type": "Inside.Core.Formula.Definition.DefinitionAC, Inside.Core.Formula",_x000D_
        "ID": 114,_x000D_
        "Results": [_x000D_
          [_x000D_
            0.0_x000D_
          ]_x000D_
        ],_x000D_
        "Statistics": {_x000D_
          "CreationDate": "2022-01-05T16:30:15.6641858+01:00",_x000D_
          "LastRefreshDate": "2022-01-05T18:11:13.2406136+01:00",_x000D_
          "TotalRefreshCount": 26,_x000D_
          "CustomInfo": {}_x000D_
        }_x000D_
      },_x000D_
      "115": {_x000D_
        "$type": "Inside.Core.Formula.Definition.DefinitionAC, Inside.Core.Formula",_x000D_
        "ID": 115,_x000D_
        "Results": [_x000D_
          [_x000D_
            -56400.0_x000D_
          ]_x000D_
        ],_x000D_
        "Statistics": {_x000D_
          "CreationDate": "2022-01-05T16:30:15.6641858+01:00",_x000D_
          "LastRefreshDate": "2022-01-05T18:11:13.2436054+01:00",_x000D_
          "TotalRefreshCount": 26,_x000D_
          "CustomInfo": {}_x000D_
        }_x000D_
      },_x000D_
      "116": {_x000D_
        "$type": "Inside.Core.Formula.Definition.DefinitionAC, Inside.Core.Formula",_x000D_
        "ID": 116,_x000D_
        "Results": [_x000D_
          [_x000D_
            2176000.0_x000D_
          ]_x000D_
        ],_x000D_
        "Statistics": {_x000D_
          "CreationDate": "2022-01-05T16:30:15.6641858+01:00",_x000D_
          "LastRefreshDate": "2022-01-05T18:11:13.2465976+01:00",_x000D_
          "TotalRefreshCount": 26,_x000D_
          "CustomInfo": {}_x000D_
        }_x000D_
      },_x000D_
      "117": {_x000D_
        "$type": "Inside.Core.Formula.Definition.DefinitionAC, Inside.Core.Formula",_x000D_
        "ID": 117,_x000D_
        "Results": [_x000D_
          [_x000D_
            450000.0_x000D_
          ]_x000D_
        ],_x000D_
        "Statistics": {_x000D_
          "CreationDate": "2022-01-05T16:30:15.6641858+01:00",_x000D_
          "LastRefreshDate": "2022-01-05T18:11:13.2495897+01:00",_x000D_
          "TotalRefreshCount": 26,_x000D_
          "CustomInfo": {}_x000D_
        }_x000D_
      },_x000D_
      "118": {_x000D_
        "$type": "Inside.Core.Formula.Definition.DefinitionAC, Inside.Core.Formula",_x000D_
        "ID": 118,_x000D_
        "Results": [_x000D_
          [_x000D_
            0.0_x000D_
          ]_x000D_
        ],_x000D_
        "Statistics": {_x000D_
          "CreationDate": "2022-01-05T16:30:15.6641858+01:00",_x000D_
          "LastRefreshDate": "2022-01-05T18:11:13.2535792+01:00",_x000D_
          "TotalRefreshCount": 26,_x000D_
          "CustomInfo": {}_x000D_
        }_x000D_
      },_x000D_
      "119": {_x000D_
        "$type": "Inside.Core.Formula.Definition.DefinitionAC, Inside.Core.Formula",_x000D_
        "ID": 119,_x000D_
        "Results": [_x000D_
          [_x000D_
            441000.0_x000D_
          ]_x000D_
        ],_x000D_
        "Statistics": {_x000D_
          "CreationDate": "2022-01-05T16:30:15.6641858+01:00",_x000D_
          "LastRefreshDate": "2022-01-05T18:11:13.2575681+01:00",_x000D_
          "TotalRefreshCount": 26,_x000D_
          "CustomInfo": {}_x000D_
        }_x000D_
      },_x000D_
      "120": {_x000D_
        "$type": "Inside.Core.Formula.Definition.DefinitionAC, Inside.Core.Formula",_x000D_
        "ID": 120,_x000D_
        "Results": [_x000D_
          [_x000D_
            3047324.0_x000D_
          ]_x000D_
        ],_x000D_
        "Statistics": {_x000D_
          "CreationDate": "2022-01-05T16:30:15.6641858+01:00",_x000D_
          "LastRefreshDate": "2022-01-05T18:11:13.2605602+01:00",_x000D_
          "TotalRefreshCount": 26,_x000D_
          "CustomInfo": {}_x000D_
        }_x000D_
      },_x000D_
      "121": {_x000D_
        "$type": "Inside.Core.Formula.Definition.DefinitionAC, Inside.Core.Formula",_x000D_
        "ID": 121,_x000D_
        "Results": [_x000D_
          [_x000D_
            0.0_x000D_
          ]_x000D_
        ],_x000D_
        "Statistics": {_x000D_
          "CreationDate": "2022-01-05T16:30:15.6641858+01:00",_x000D_
          "LastRefreshDate": "2022-01-05T18:11:13.2635522+01:00",_x000D_
          "TotalRefreshCount": 26,_x000D_
          "CustomInfo": {}_x000D_
        }_x000D_
      },_x000D_
      "122": {_x000D_
        "$type": "Inside.Core.Formula.Definition.DefinitionAC, Inside.Core.Formula",_x000D_
        "ID": 122,_x000D_
        "Results": [_x000D_
          [_x000D_
            0.0_x000D_
          ]_x000D_
        ],_x000D_
        "Statistics": {_x000D_
          "CreationDate": "2022-01-05T16:30:15.6641858+01:00",_x000D_
          "LastRefreshDate": "2022-01-05T18:11:13.2665446+01:00",_x000D_
          "TotalRefreshCount": 26,_x000D_
          "CustomInfo": {}_x000D_
        }_x000D_
      },_x000D_
      "123": {_x000D_
        "$type": "Inside.Core.Formula.Definition.DefinitionAC, Inside.Core.Formula",_x000D_
        "ID": 123,_x000D_
        "Results": [_x000D_
          [_x000D_
            0.0_x000D_
          ]_x000D_
        ],_x000D_
        "Statistics": {_x000D_
          "CreationDate": "2022-01-05T16:30:15.6641858+01:00",_x000D_
          "LastRefreshDate": "2022-01-05T18:11:13.2705339+01:00",_x000D_
          "TotalRefreshCount": 26,_x000D_
          "CustomInfo": {}_x000D_
        }_x000D_
      },_x000D_
      "124": {_x000D_
        "$type": "Inside.Core.Formula.Definition.DefinitionAC, Inside.Core.Formula",_x000D_
        "ID": 124,_x000D_
        "Results": [_x000D_
          [_x000D_
            0.0_x000D_
          ]_x000D_
        ],_x000D_
        "Statistics": {_x000D_
          "CreationDate": "2022-01-05T16:30:15.6641858+01:00",_x000D_
          "LastRefreshDate": "2022-01-05T18:11:13.2745231+01:00",_x000D_
          "TotalRefreshCount": 26,_x000D_
          "CustomInfo": {}_x000D_
        }_x000D_
      },_x000D_
      "125": {_x000D_
        "$type": "Inside.Core.Formula.Definition.DefinitionAC, Inside.Core.Formula",_x000D_
        "ID": 125,_x000D_
        "Results": [_x000D_
          [_x000D_
            0.0_x000D_
          ]_x000D_
        ],_x000D_
        "Statistics": {_x000D_
          "CreationDate": "2022-01-05T16:30:15.6641858+01:00",_x000D_
          "LastRefreshDate": "2022-01-05T18:11:13.2775152+01:00",_x000D_
          "TotalRefreshCount": 26,_x000D_
          "CustomInfo": {}_x000D_
        }_x000D_
      },_x000D_
      "126": {_x000D_
        "$type": "Inside.Core.Formula.Definition.DefinitionAC, Inside.Core.Formula",_x000D_
        "ID": 126,_x000D_
        "Results": [_x000D_
          [_x000D_
            11114881.939999998_x000D_
          ]_x000D_
        ],_x000D_
        "Statistics": {_x000D_
          "CreationDate": "2022-01-05T16:30:15.6641858+01:00",_x000D_
          "LastRefreshDate": "2019-08-01T10:15:17.7792942+02:00",_x000D_
          "TotalRefreshCount": 3,_x000D_
          "CustomInfo": {}_x000D_
        }_x000D_
      },_x000D_
      "127": {_x000D_
        "$type": "Inside.Core.Formula.Definition.DefinitionAC, Inside.Core.Formula",_x000D_
        "ID": 127,_x000D_
        "Results": [_x000D_
          [_x000D_
            -32961921.88_x000D_
          ]_x000D_
        ],_x000D_
        "Statistics": {_x000D_
          "CreationDate": "2022-01-05T16:30:15.6641858+01:00",_x000D_
          "LastRefreshDate": "2019-08-01T10:15:17.7902661+02:00",_x000D_
          "TotalRefreshCount": 3,_x000D_
          "CustomInfo": {}_x000D_
        }_x000D_
      },_x000D_
      "128": {_x000D_
        "$type": "Inside.Core.Formula.Definition.DefinitionAC, Inside.Core.Formula",_x000D_
        "ID": 128,_x000D_
        "Results": [_x000D_
          [_x000D_
            0.0_x000D_
          ]_x000D_
        ],_x000D_
        "Statistics": {_x000D_
          "CreationDate": "2022-01-05T16:30:15.6641858+01:00",_x000D_
          "LastRefreshDate": "2022-01-05T16:42:07.7679153+01:00",_x000D_
          "TotalRefreshCount": 8,_x000D_
          "CustomInfo": {}_x000D_
        }_x000D_
      },_x000D_
      "129": {_x000D_
        "$type": "Inside.Core.Formula.Definition.DefinitionAC, Inside.Core.Formula",_x000D_
        "ID": 129,_x000D_
        "Results": [_x000D_
          [_x000D_
            0.0_x000D_
          ]_x000D_
        ],_x000D_
        "Statistics": {_x000D_
          "CreationDate": "2022-01-05T16:30:15.6641858+01:00",_x000D_
          "LastRefreshDate": "2022-01-05T16:42:07.7898578+01:00",_x000D_
          "TotalRefreshCount": 6,_x000D_
          "CustomInfo": {}_x000D_
        }_x000D_
      },_x000D_
      "130": {_x000D_
        "$type": "Inside.Core.Formula.Definition.DefinitionAC, Inside.Core.Formula",_x000D_
        "ID": 130,_x000D_
        "Results": [_x000D_
          [_x000D_
            16077987.5_x000D_
          ]_x000D_
        ],_x000D_
        "Statistics": {_x000D_
          "CreationDate": "2022-01-05T16:30:15.6641858+01:00",_x000D_
          "LastRefreshDate": "2019-08-01T10:13:51.9690418+02:00",_x000D_
          "TotalRefreshCount": 1,_x000D_
          "CustomInfo": {}_x000D_
        }_x000D_
      },_x000D_
      "131": {_x000D_
        "$type": "Inside.Core.Formula.Definition.DefinitionAC, Inside.Core.Formula",_x000D_
        "ID": 131,_x000D_
        "Results": [_x000D_
          [_x000D_
            0.0_x000D_
          ]_x000D_
        ],_x000D_
        "Statistics": {_x000D_
          "CreationDate": "2022-01-05T16:30:15.6652186+01:00",_x000D_
          "LastRefreshDate": "2022-01-05T18:11:13.3036065+01:00",_x000D_
          "TotalRefreshCount": 26,_x000D_
          "CustomInfo": {}_x000D_
        }_x000D_
      },_x000D_
      "132": {_x000D_
        "$type": "Inside.Core.Formula.Definition.DefinitionAC, Inside.Core.Formula",_x000D_
        "ID": 132,_x000D_
        "Results": [_x000D_
          [_x000D_
            0.0_x000D_
          ]_x000D_
        ],_x000D_
        "Statistics": {_x000D_
          "CreationDate": "2022-01-05T16:30:15.6652186+01:00",_x000D_
          "LastRefreshDate": "2022-01-05T16:42:07.7324137+01:00",_x000D_
          "TotalRefreshCount": 6,_x000D_
          "CustomInfo": {}_x000D_
        }_x000D_
      },_x000D_
      "133": {_x000D_
        "$type": "Inside.Core.Formula.Definition.DefinitionAC, Inside.Core.Formula",_x000D_
        "ID": 133,_x000D_
        "Results": [_x000D_
          [_x000D_
            0.0_x000D_
          ]_x000D_
        ],_x000D_
        "Statistics": {_x000D_
          "CreationDate": "2022-01-05T16:30:15.6652186+01:00",_x000D_
          "LastRefreshDate": "2022-01-05T16:42:07.8108367+01:00",_x000D_
          "TotalRefreshCount": 6,_x000D_
          "CustomInfo": {}_x000D_
        }_x000D_
      },_x000D_
      "134": {_x000D_
        "$type": "Inside.Core.Formula.Definition.DefinitionAC, Inside.Core.Formula",_x000D_
        "ID": 134,_x000D_
        "Results": [_x000D_
          [_x000D_
            0.0_x000D_
          ]_x000D_
        ],_x000D_
        "Statistics": {_x000D_
          "CreationDate": "2022-01-05T16:30:15.6652186+01:00",_x000D_
          "LastRefreshDate": "2022-01-05T18:11:13.3075958+01:00",_x000D_
          "TotalRefreshCount": 26,_x000D_
          "CustomInfo": {}_x000D_
        }_x000D_
      },_x000D_
      "135": {_x000D_
        "$type": "Inside.Core.Formula.Definition.DefinitionAC, Inside.Core.Formula",_x000D_
        "ID": 135,_x000D_
        "Results": [_x000D_
          [_x000D_
            0.0_x000D_
          ]_x000D_
        ],_x000D_
        "Statistics": {_x000D_
          "CreationDate": "2022-01-05T16:30:15.6652186+01:00",_x000D_
          "LastRefreshDate": "2022-01-05T18:11:13.3105877+01:00",_x000D_
          "TotalRefreshCount": 26,_x000D_
          "CustomInfo": {}_x000D_
        }_x000D_
      },_x000D_
      "136": {_x000D_
        "$type": "Inside.Core.Formula.Definition.DefinitionAC, Inside.Core.Formula",_x000D_
        "ID": 136,_x000D_
        "Results": [_x000D_
          [_x000D_
            0.0_x000D_
          ]_x000D_
        ],_x000D_
        "Statistics": {_x000D_
          "CreationDate": "2022-01-05T16:30:15.6652186+01:00",_x000D_
          "LastRefreshDate": "2022-01-05T18:11:13.3145771+01:00",_x000D_
          "TotalRefreshCount": 26,_x000D_
          "CustomInfo": {}_x000D_
        }_x000D_
      },_x000D_
      "137": {_x000D_
        "$type": "Inside.Core.Formula.Definition.DefinitionAC, Inside.Core.Formula",_x000D_
        "ID": 137,_x000D_
        "Results": [_x000D_
          [_x000D_
            -228350.0_x000D_
          ]_x000D_
        ],_x000D_
        "Statistics": {_x000D_
          "CreationDate": "2022-01-05T16:30:15.6652186+01:00",_x000D_
          "LastRefreshDate": "2019-08-01T10:16:16.870949+02:00",_x000D_
          "TotalRefreshCount": 1,_x000D_
          "CustomInfo": {}_x000D_
        }_x000D_
      },_x000D_
      "138": {_x000D_
        "$type": "Inside.Core.Formula.Definition.DefinitionAC, Inside.Core.Formula",_x000D_
        "ID": 138,_x000D_
        "Results": [_x000D_
          [_x000D_
            9427419.11_x000D_
          ]_x000D_
        ],_x000D_
        "Statistics": {_x000D_
          "CreationDate": "2022-01-05T16:30:15.6652186+01:00",_x000D_
          "LastRefreshDate": "2019-08-01T10:16:16.8889057+02:00",_x000D_
          "TotalRefreshCount": 1,_x000D_
          "CustomInfo": {}_x000D_
        }_x000D_
      },_x000D_
      "139": {_x000D_
        "$type": "Inside.Core.Formula.Definition.DefinitionAC, Inside.Core.Formula",_x000D_
        "ID": 139,_x000D_
        "Results": [_x000D_
          [_x000D_
            0.0_x000D_
          ]_x000D_
        ],_x000D_
        "Statistics": {_x000D_
          "CreationDate": "2022-01-05T16:30:15.6652186+01:00",_x000D_
          "LastRefreshDate": "2019-08-01T10:16:16.8988735+02:00",_x000D_
          "TotalRefreshCount": 1,_x000D_
          "CustomInfo": {}_x000D_
        }_x000D_
      },_x000D_
      "140": {_x000D_
        "$type": "Inside.Core.Formula.Definition.DefinitionAC, Inside.Core.Formula",_x000D_
        "ID": 140,_x000D_
        "Results": [_x000D_
          [_x000D_
            2871005.5999999996_x000D_
          ]_x000D_
        ],_x000D_
        "Statistics": {_x000D_
          "CreationDate": "2022-01-05T16:30:15.6652186+01:00",_x000D_
          "LastRefreshDate": "2019-08-01T10:16:16.9058545+02:00",_x000D_
          "TotalRefreshCount": 1,_x000D_
          "CustomInfo": {}_x000D_
        }_x000D_
      },_x000D_
      "141": {_x000D_
        "$type": "Inside.Core.Formula.Definition.DefinitionAC, Inside.Core.Formula",_x000D_
        "ID": 141,_x000D_
        "Results": [_x000D_
          [_x000D_
            19661802.04_x000D_
          ]_x000D_
        ],_x000D_
        "Statistics": {_x000D_
          "CreationDate": "2022-01-05T16:30:15.6652186+01:00",_x000D_
          "LastRefreshDate": "2019-08-01T10:16:16.9158289+02:00",_x000D_
          "TotalRefreshCount": 1,_x000D_
          "CustomInfo": {}_x000D_
        }_x000D_
      },_x000D_
      "142": {_x000D_
        "$type": "Inside.Core.Formula.Definition.DefinitionAC, Inside.Core.Formula",_x000D_
        "ID": 142,_x000D_
        "Results": [_x000D_
          [_x000D_
            12403235.41_x000D_
          ]_x000D_
        ],_x000D_
        "Statistics": {_x000D_
          "CreationDate": "2022-01-05T16:30:15.6652186+01:00",_x000D_
          "LastRefreshDate": "2019-08-01T10:16:16.9327826+02:00",_x000D_
          "TotalRefreshCount": 1,_x000D_
          "CustomInfo": {}_x000D_
        }_x000D_
      },_x000D_
      "143": {_x000D_
        "$type": "Inside.Core.Formula.Definition.DefinitionAC, Inside.Core.Formula",_x000D_
        "ID": 143,_x000D_
        "Results": [_x000D_
          [_x000D_
            0.0_x000D_
          ]_x000D_
        ],_x000D_
        "Statistics": {_x000D_
          "CreationDate": "2022-01-05T16:30:15.6652186+01:00",_x000D_
          "LastRefreshDate": "2019-08-01T10:16:16.9417602+02:00",_x000D_
          "TotalRefreshCount": 1,_x000D_
          "CustomInfo": {}_x000D_
        }_x000D_
      },_x000D_
      "144": {_x000D_
        "$type": "Inside.Core.Formula.Definition.DefinitionAC, Inside.Core.Formula",_x000D_
        "ID": 144,_x000D_
        "Results": [_x000D_
          [_x000D_
            0.0_x000D_
          ]_x000D_
        ],_x000D_
        "Statistics": {_x000D_
          "CreationDate": "2022-01-05T16:30:15.6652186+01:00",_x000D_
          "LastRefreshDate": "2019-08-01T10:16:16.9487434+02:00",_x000D_
          "TotalRefreshCount": 1,_x000D_
          "CustomInfo": {}_x000D_
        }_x000D_
      },_x000D_
      "145": {_x000D_
        "$type": "Inside.Core.Formula.Definition.DefinitionAC, Inside.Core.Formula",_x000D_
        "ID": 145,_x000D_
        "Results": [_x000D_
          [_x000D_
            -2079000.0_x000D_
          ]_x000D_
        ],_x000D_
        "Statistics": {_x000D_
          "CreationDate": "2022-01-05T16:30:15.6652186+01:00",_x000D_
          "LastRefreshDate": "2019-08-01T10:16:16.9567193+02:00",_x000D_
          "TotalRefreshCount": 1,_x000D_
          "CustomInfo": {}_x000D_
        }_x000D_
      },_x000D_
      "146": {_x000D_
        "$type": "Inside.Core.Formula.Definition.DefinitionAC, Inside.Core.Formula",_x000D_
        "ID": 146,_x000D_
        "Results": [_x000D_
          [_x000D_
            -190.0_x000D_
          ]_x000D_
        ],_x000D_
        "Statistics": {_x000D_
          "CreationDate": "2022-01-05T16:30:15.6652186+01:00",_x000D_
          "LastRefreshDate": "2019-08-01T10:16:16.9656963+02:00",_x000D_
          "TotalRefreshCount": 1,_x000D_
          "CustomInfo": {}_x000D_
        }_x000D_
      },_x000D_
      "147": {_x000D_
        "$type": "Inside.Core.Formula.Definition.DefinitionAC, Inside.Core.Formula",_x000D_
        "ID": 147,_x000D_
        "Results": [_x000D_
          [_x000D_
            0.0_x000D_
          ]_x000D_
        ],_x000D_
        "Statistics": {_x000D_
          "CreationDate": "2022-01-05T16:30:15.6652186+01:00",_x000D_
          "LastRefreshDate": "2019-08-01T10:16:16.9726762+02:00",_x000D_
          "TotalRefreshCount": 1,_x000D_
          "CustomInfo": {}_x000D_
        }_x000D_
      },_x000D_
      "148": {_x000D_
        "$type": "Inside.Core.Formula.Definition.DefinitionAC, Inside.Core.Formula",_x000D_
        "ID": 148,_x000D_
        "Results": [_x000D_
          [_x000D_
            0.0_x000D_
          ]_x000D_
        ],_x000D_
        "Statistics": {_x000D_
          "CreationDate": "2022-01-05T16:30:15.6652186+01:00",_x000D_
          "LastRefreshDate": "2019-08-01T10:16:16.9786616+02:00",_x000D_
          "TotalRefreshCount": 1,_x000D_
          "CustomInfo": {}_x000D_
        }_x000D_
      },_x000D_
      "149": {_x000D_
        "$type": "Inside.Core.Formula.Definition.DefinitionAC, Inside.Core.Formula",_x000D_
        "ID": 149,_x000D_
        "Results": [_x000D_
          [_x000D_
            0.0_x000D_
          ]_x000D_
        ],_x000D_
        "Statistics": {_x000D_
          "CreationDate": "2022-01-05T16:30:15.6652186+01:00",_x000D_
          "LastRefreshDate": "2022-01-05T18:11:13.0732421+01:00",_x000D_
          "TotalRefreshCount": 26,_x000D_
          "CustomInfo": {}_x000D_
        }_x000D_
      },_x000D_
      "150": {_x000D_
        "$type": "Inside.Core.Formula.Definition.DefinitionAC, Inside.Core.Formula",_x000D_
        "ID": 150,_x000D_
        "Results": [_x000D_
          [_x000D_
            0.0_x000D_
          ]_x000D_
        ],_x000D_
        "Statistics": {_x000D_
          "CreationDate": "2022-01-05T16:30:15.6652186+01:00",_x000D_
          "LastRefreshDate": "2022-01-05T18:11:13.076234+01:00",_x000D_
          "TotalRefreshCount": 26,_x000D_
          "CustomInfo": {}_x000D_
        }_x000D_
      },_x000D_
      "151": {_x000D_
        "$type": "Inside.Core.Formula.Definition.DefinitionAC, Inside.Core.Formula",_x000D_
        "ID": 151,_x000D_
        "Results": [_x000D_
          [_x000D_
            0.0_x000D_
          ]_x000D_
        ],_x000D_
        "Statistics": {_x000D_
          "CreationDate": "2022-01-05T16:30:15.6652186+01:00",_x000D_
          "LastRefreshDate": "2022-01-05T18:11:13.0802233+01:00",_x000D_
          "TotalRefreshCount": 26,_x000D_
          "CustomInfo": {}_x000D_
        }_x000D_
      },_x000D_
      "152": {_x000D_
        "$type": "Inside.Core.Formula.Definition.DefinitionAC, Inside.Core.Formula",_x000D_
        "ID": 152,_x000D_
        "Results": [_x000D_
          [_x000D_
            0.0_x000D_
          ]_x000D_
        ],_x000D_
        "Statistics": {_x000D_
          "CreationDate": "2022-01-05T16:30:15.6652186+01:00",_x000D_
          "LastRefreshDate": "2022-01-05T18:11:13.0832154+01:00",_x000D_
          "TotalRefreshCount": 26,_x000D_
          "CustomInfo": {}_x000D_
        }_x000D_
      },_x000D_
      "153": {_x000D_
        "$type": "Inside.Core.Formula.Definition.DefinitionAC, Inside.Core.Formula",_x000D_
        "ID": 153,_x000D_
        "Results": [_x000D_
          [_x000D_
            0.0_x000D_
          ]_x000D_
        ],_x000D_
        "Statistics": {_x000D_
          "CreationDate": "2022-01-05T16:30:15.6652186+01:00",_x000D_
          "LastRefreshDate": "2022-01-05T18:11:13.0872048+01:00",_x000D_
          "TotalRefreshCount": 26,_x000D_
          "CustomInfo": {}_x000D_
        }_x000D_
      },_x000D_
      "154": {_x000D_
        "$type": "Inside.Core.Formula.Definition.DefinitionAC, Inside.Core.Formula",_x000D_
        "ID": 154,_x000D_
        "Results": [_x000D_
          [_x000D_
            0.0_x000D_
          ]_x000D_
        ],_x000D_
        "Statistics": {_x000D_
          "CreationDate": "2022-01-05T16:30:15.6652186+01:00",_x000D_
          "LastRefreshDate": "2022-01-05T18:11:13.0911943+01:00",_x000D_
          "TotalRefreshCount": 26,_x000D_
          "CustomInfo": {}_x000D_
        }_x000D_
      },_x000D_
      "155": {_x000D_
        "$type": "Inside.Core.Formula.Definition.DefinitionAC, Inside.Core.Formula",_x000D_
        "ID": 155,_x000D_
        "Results": [_x000D_
          [_x000D_
            0.0_x000D_
          ]_x000D_
        ],_x000D_
        "Statistics": {_x000D_
          "CreationDate": "2022-01-05T16:30:15.6652186+01:00",_x000D_
          "LastRefreshDate": "2022-01-05T18:11:13.0951836+01:00",_x000D_
          "TotalRefreshCount": 26,_x000D_
          "CustomInfo": {}_x000D_
        }_x000D_
      },_x000D_
      "156": {_x000D_
        "$type": "Inside.Core.Formula.Definition.DefinitionAC, Inside.Core.Formula",_x000D_
        "ID": 156,_x000D_
        "Results": [_x000D_
          [_x000D_
            4174595.0_x000D_
          ]_x000D_
        ],_x000D_
        "Statistics": {_x000D_
          "CreationDate": "2022-01-05T16:30:15.6652186+01:00",_x000D_
          "LastRefreshDate": "2022-01-05T18:11:13.0981755+01:00",_x000D_
          "TotalRefreshCount": 26,_x000D_
          "CustomInfo": {}_x000D_
        }_x000D_
      },_x000D_
      "157": {_x000D_
        "$type": "Inside.Core.Formula.Definition.DefinitionAC, Inside.Core.Formula",_x000D_
        "ID": 157,_x000D_
        "Results": [_x000D_
          [_x000D_
            2660940.0_x000D_
          ]_x000D_
        ],_x000D_
        "Statistics": {_x000D_
          "CreationDate": "2022-01-05T16:30:15.6652186+01:00",_x000D_
          "LastRefreshDate": "2022-01-05T18:11:13.1021651+01:00",_x000D_
          "TotalRefreshCount": 26,_x000D_
          "CustomInfo": {}_x000D_
        }_x000D_
      },_x000D_
      "158": {_x000D_
        "$type": "Inside.Core.Formula.Definition.DefinitionAC, Inside.Core.Formula",_x000D_
        "ID": 158,_x000D_
        "Results": [_x000D_
          [_x000D_
            20444883.58_x000D_
          ]_x000D_
        ],_x000D_
        "Statistics": {_x000D_
          "CreationDate": "2022-01-05T16:30:15.6652186+01:00",_x000D_
          "LastRefreshDate": "2022-01-05T18:11:13.1061542+01:00",_x000D_
          "TotalRefreshCount": 26,_x000D_
          "CustomInfo": {}_x000D_
        }_x000D_
      },_x000D_
      "159": {_x000D_
        "$type": "Inside.Core.Formula.Definition.DefinitionAC, Inside.Core.Formula",_x000D_
        "ID": 159,_x000D_
        "Results": [_x000D_
          [_x000D_
            0.0_x000D_
          ]_x000D_
        ],_x000D_
        "Statistics": {_x000D_
          "CreationDate": "2022-01-05T16:30:15.6652186+01:00",_x000D_
          "LastRefreshDate": "2022-01-05T18:11:13.1102389+01:00",_x000D_
          "TotalRefreshCount": 26,_x000D_
          "CustomInfo": {}_x000D_
        }_x000D_
      },_x000D_
      "160": {_x000D_
        "$type": "Inside.Core.Formula.Definition.DefinitionAC, Inside.Core.Formula",_x000D_
        "ID": 160,_x000D_
        "Results": [_x000D_
          [_x000D_
            0.0_x000D_
          ]_x000D_
        ],_x000D_
        "Statistics": {_x000D_
          "CreationDate": "2022-01-05T16:30:15.6652186+01:00",_x000D_
          "LastRefreshDate": "2022-01-05T18:11:13.1135343+01:00",_x000D_
          "TotalRefreshCount": 26,_x000D_
          "CustomInfo": {}_x000D_
        }_x000D_
      },_x000D_
      "161": {_x000D_
        "$type": "Inside.Core.Formula.Definition.DefinitionAC, Inside.Core.Formula",_x000D_
        "ID": 161,_x000D_
        "Results": [_x000D_
          [_x000D_
            0.0_x000D_
          ]_x000D_
        ],_x000D_
        "Statistics": {_x000D_
          "CreationDate": "2022-01-05T16:30:15.6652186+01:00",_x000D_
          "LastRefreshDate": "2022-01-05T18:11:13.1166785+01:00",_x000D_
          "TotalRefreshCount": 26,_x000D_
          "CustomInfo": {}_x000D_
        }_x000D_
      },_x000D_
      "162": {_x000D_
        "$type": "Inside.Core.Formula.Definition.DefinitionAC, Inside.Core.Formula",_x000D_
        "ID": 162,_x000D_
        "Results": [_x000D_
          [_x000D_
            0.0_x000D_
          ]_x000D_
        ],_x000D_
        "Statistics": {_x000D_
          "CreationDate": "2022-01-05T16:30:15.6652186+01:00",_x000D_
          "LastRefreshDate": "2022-01-05T18:11:13.1206679+01:00",_x000D_
          "TotalRefreshCount": 26,_x000D_
          "CustomInfo": {}_x000D_
        }_x000D_
      },_x000D_
      "163": {_x000D_
        "$type": "Inside.Core.Formula.Definition.DefinitionAC, Inside.Core.Formula",_x000D_
        "ID": 163,_x000D_
        "Results": [_x000D_
          [_x000D_
            2176000.0_x000D_
          ]_x000D_
        ],_x000D_
        "Statistics": {_x000D_
          "CreationDate": "2022-01-05T16:30:15.6652186+01:00",_x000D_
          "LastRefreshDate": "2022-01-05T18:11:13.1246576+01:00",_x000D_
          "TotalRefreshCount": 26,_x000D_
          "CustomInfo": {}_x000D_
        }_x000D_
      },_x000D_
      "164": {_x000D_
        "$type": "Inside.Core.Formula.Definition.DefinitionAC, Inside.Core.Formula",_x000D_
        "ID": 164,_x000D_
        "Results": [_x000D_
          [_x000D_
            0.0_x000D_
          ]_x000D_
        ],_x000D_
        "Statistics": {_x000D_
          "CreationDate": "2022-01-05T16:30:15.6652186+01:00",_x000D_
          "LastRefreshDate": "2022-01-05T18:11:13.1276963+01:00",_x000D_
          "TotalRefreshCount": 26,_x000D_
          "CustomInfo": {}_x000D_
        }_x000D_
      },_x000D_
      "165": {_x000D_
        "$type": "Inside.Core.Formula.Definition.DefinitionAC, Inside.Core.Formula",_x000D_
        "ID": 165,_x000D_
        "Results": [_x000D_
          [_x000D_
            0.0_x000D_
          ]_x000D_
        ],_x000D_
        "Statistics": {_x000D_
          "CreationDate": "2022-01-05T16:30:15.6652186+01:00",_x000D_
          "LastRefreshDate": "2022-01-05T18:11:13.133675+01:00",_x000D_
          "TotalRefreshCount": 26,_x000D_
          "CustomInfo": {}_x000D_
        }_x000D_
      },_x000D_
      "166": {_x000D_
        "$type": "Inside.Core.Formula.Definition.DefinitionAC, Inside.Core.Formula",_x000D_
        "ID": 166,_x000D_
        "Results": [_x000D_
          [_x000D_
            0.0_x000D_
          ]_x000D_
        ],_x000D_
        "Statistics": {_x000D_
          "CreationDate": "2022-01-05T16:30:15.6652186+01:00",_x000D_
          "LastRefreshDate": "2022-01-05T18:11:13.1448213+01:00",_x000D_
          "TotalRefreshCount": 26,_x000D_
          "CustomInfo": {}_x000D_
        }_x000D_
      },_x000D_
      "167": {_x000D_
        "$type": "Inside.Core.Formula.Definition.DefinitionAC, Inside.Core.Formula",_x000D_
        "ID": 167,_x000D_
        "Results": [_x000D_
          [_x000D_
            145000.0_x000D_
          ]_x000D_
        ],_x000D_
        "Statistics": {_x000D_
          "CreationDate": "2022-01-05T16:30:15.6652186+01:00",_x000D_
          "LastRefreshDate": "2022-01-05T18:11:13.147815+01:00",_x000D_
          "TotalRefreshCount": 26,_x000D_
          "CustomInfo": {}_x000D_
        }_x000D_
      },_x000D_
      "168": {_x000D_
        "$type": "Inside.Core.Formula.Definition.DefinitionAC, Inside.Core.Formula",_x000D_
        "ID": 168,_x000D_
        "Results": [_x000D_
          [_x000D_
            0.0_x000D_
          ]_x000D_
        ],_x000D_
        "Statistics": {_x000D_
          "CreationDate": "2022-01-05T16:30:15.6652186+01:00",_x000D_
          "LastRefreshDate": "2022-01-05T18:11:13.1508071+01:00",_x000D_
          "TotalRefreshCount": 26,_x000D_
          "CustomInfo": {}_x000D_
        }_x000D_
      },_x000D_
      "169": {_x000D_
        "$type": "Inside.Core.Formula.Definition.DefinitionAC, Insid</t>
  </si>
  <si>
    <t>e.Core.Formula",_x000D_
        "ID": 169,_x000D_
        "Results": [_x000D_
          [_x000D_
            0.0_x000D_
          ]_x000D_
        ],_x000D_
        "Statistics": {_x000D_
          "CreationDate": "2022-01-05T16:30:15.6652186+01:00",_x000D_
          "LastRefreshDate": "2022-01-05T18:11:13.1547986+01:00",_x000D_
          "TotalRefreshCount": 26,_x000D_
          "CustomInfo": {}_x000D_
        }_x000D_
      },_x000D_
      "170": {_x000D_
        "$type": "Inside.Core.Formula.Definition.DefinitionAC, Inside.Core.Formula",_x000D_
        "ID": 170,_x000D_
        "Results": [_x000D_
          [_x000D_
            0.0_x000D_
          ]_x000D_
        ],_x000D_
        "Statistics": {_x000D_
          "CreationDate": "2022-01-05T16:30:15.6652186+01:00",_x000D_
          "LastRefreshDate": "2022-01-05T18:11:13.1587859+01:00",_x000D_
          "TotalRefreshCount": 26,_x000D_
          "CustomInfo": {}_x000D_
        }_x000D_
      },_x000D_
      "171": {_x000D_
        "$type": "Inside.Core.Formula.Definition.DefinitionAC, Inside.Core.Formula",_x000D_
        "ID": 171,_x000D_
        "Results": [_x000D_
          [_x000D_
            0.0_x000D_
          ]_x000D_
        ],_x000D_
        "Statistics": {_x000D_
          "CreationDate": "2022-01-05T16:30:15.6652186+01:00",_x000D_
          "LastRefreshDate": "2022-01-05T18:11:13.1617778+01:00",_x000D_
          "TotalRefreshCount": 26,_x000D_
          "CustomInfo": {}_x000D_
        }_x000D_
      },_x000D_
      "172": {_x000D_
        "$type": "Inside.Core.Formula.Definition.DefinitionAC, Inside.Core.Formula",_x000D_
        "ID": 172,_x000D_
        "Results": [_x000D_
          [_x000D_
            0.0_x000D_
          ]_x000D_
        ],_x000D_
        "Statistics": {_x000D_
          "CreationDate": "2022-01-05T16:30:15.6652186+01:00",_x000D_
          "LastRefreshDate": "2022-01-05T18:11:13.1657673+01:00",_x000D_
          "TotalRefreshCount": 26,_x000D_
          "CustomInfo": {}_x000D_
        }_x000D_
      },_x000D_
      "173": {_x000D_
        "$type": "Inside.Core.Formula.Definition.DefinitionAC, Inside.Core.Formula",_x000D_
        "ID": 173,_x000D_
        "Results": [_x000D_
          [_x000D_
            12000.0_x000D_
          ]_x000D_
        ],_x000D_
        "Statistics": {_x000D_
          "CreationDate": "2022-01-05T16:30:15.6652186+01:00",_x000D_
          "LastRefreshDate": "2022-01-05T18:11:13.1687594+01:00",_x000D_
          "TotalRefreshCount": 26,_x000D_
          "CustomInfo": {}_x000D_
        }_x000D_
      },_x000D_
      "174": {_x000D_
        "$type": "Inside.Core.Formula.Definition.DefinitionAC, Inside.Core.Formula",_x000D_
        "ID": 174,_x000D_
        "Results": [_x000D_
          [_x000D_
            0.0_x000D_
          ]_x000D_
        ],_x000D_
        "Statistics": {_x000D_
          "CreationDate": "2022-01-05T16:30:15.6652186+01:00",_x000D_
          "LastRefreshDate": "2022-01-05T18:11:13.1727489+01:00",_x000D_
          "TotalRefreshCount": 26,_x000D_
          "CustomInfo": {}_x000D_
        }_x000D_
      },_x000D_
      "175": {_x000D_
        "$type": "Inside.Core.Formula.Definition.DefinitionAC, Inside.Core.Formula",_x000D_
        "ID": 175,_x000D_
        "Results": [_x000D_
          [_x000D_
            0.0_x000D_
          ]_x000D_
        ],_x000D_
        "Statistics": {_x000D_
          "CreationDate": "2022-01-05T16:30:15.6652186+01:00",_x000D_
          "LastRefreshDate": "2022-01-05T18:11:13.1767379+01:00",_x000D_
          "TotalRefreshCount": 26,_x000D_
          "CustomInfo": {}_x000D_
        }_x000D_
      },_x000D_
      "176": {_x000D_
        "$type": "Inside.Core.Formula.Definition.DefinitionAC, Inside.Core.Formula",_x000D_
        "ID": 176,_x000D_
        "Results": [_x000D_
          [_x000D_
            0.0_x000D_
          ]_x000D_
        ],_x000D_
        "Statistics": {_x000D_
          "CreationDate": "2022-01-05T16:30:15.6652186+01:00",_x000D_
          "LastRefreshDate": "2022-01-05T18:11:13.1797302+01:00",_x000D_
          "TotalRefreshCount": 26,_x000D_
          "CustomInfo": {}_x000D_
        }_x000D_
      },_x000D_
      "177": {_x000D_
        "$type": "Inside.Core.Formula.Definition.DefinitionAC, Inside.Core.Formula",_x000D_
        "ID": 177,_x000D_
        "Results": [_x000D_
          [_x000D_
            0.0_x000D_
          ]_x000D_
        ],_x000D_
        "Statistics": {_x000D_
          "CreationDate": "2022-01-05T16:30:15.6652186+01:00",_x000D_
          "LastRefreshDate": "2022-01-05T18:11:13.183719+01:00",_x000D_
          "TotalRefreshCount": 26,_x000D_
          "CustomInfo": {}_x000D_
        }_x000D_
      },_x000D_
      "178": {_x000D_
        "$type": "Inside.Core.Formula.Definition.DefinitionAC, Inside.Core.Formula",_x000D_
        "ID": 178,_x000D_
        "Results": [_x000D_
          [_x000D_
            0.0_x000D_
          ]_x000D_
        ],_x000D_
        "Statistics": {_x000D_
          "CreationDate": "2022-01-05T16:30:15.6652186+01:00",_x000D_
          "LastRefreshDate": "2022-01-05T18:11:13.1877091+01:00",_x000D_
          "TotalRefreshCount": 26,_x000D_
          "CustomInfo": {}_x000D_
        }_x000D_
      },_x000D_
      "179": {_x000D_
        "$type": "Inside.Core.Formula.Definition.DefinitionAC, Inside.Core.Formula",_x000D_
        "ID": 179,_x000D_
        "Results": [_x000D_
          [_x000D_
            75231027.45_x000D_
          ]_x000D_
        ],_x000D_
        "Statistics": {_x000D_
          "CreationDate": "2022-01-05T16:43:44.0972515+01:00",_x000D_
          "LastRefreshDate": "2022-01-05T18:11:12.9256677+01:00",_x000D_
          "TotalRefreshCount": 16,_x000D_
          "CustomInfo": {}_x000D_
        }_x000D_
      },_x000D_
      "180": {_x000D_
        "$type": "Inside.Core.Formula.Definition.DefinitionAC, Inside.Core.Formula",_x000D_
        "ID": 180,_x000D_
        "Results": [_x000D_
          [_x000D_
            75185908.06_x000D_
          ]_x000D_
        ],_x000D_
        "Statistics": {_x000D_
          "CreationDate": "2022-01-05T16:45:07.7186063+01:00",_x000D_
          "LastRefreshDate": "2022-01-05T18:11:12.94163+01:00",_x000D_
          "TotalRefreshCount": 22,_x000D_
          "CustomInfo": {}_x000D_
        }_x000D_
      },_x000D_
      "181": {_x000D_
        "$type": "Inside.Core.Formula.Definition.DefinitionAC, Inside.Core.Formula",_x000D_
        "ID": 181,_x000D_
        "Results": [_x000D_
          [_x000D_
            11124576.51_x000D_
          ]_x000D_
        ],_x000D_
        "Statistics": {_x000D_
          "CreationDate": "2022-01-05T16:46:01.7139904+01:00",_x000D_
          "LastRefreshDate": "2022-01-05T18:11:12.9446204+01:00",_x000D_
          "TotalRefreshCount": 21,_x000D_
          "CustomInfo": {}_x000D_
        }_x000D_
      },_x000D_
      "182": {_x000D_
        "$type": "Inside.Core.Formula.Definition.DefinitionAC, Inside.Core.Formula",_x000D_
        "ID": 182,_x000D_
        "Results": [_x000D_
          [_x000D_
            0.0_x000D_
          ]_x000D_
        ],_x000D_
        "Statistics": {_x000D_
          "CreationDate": "2022-01-05T16:46:01.7189767+01:00",_x000D_
          "LastRefreshDate": "2022-01-05T18:11:12.9476142+01:00",_x000D_
          "TotalRefreshCount": 21,_x000D_
          "CustomInfo": {}_x000D_
        }_x000D_
      },_x000D_
      "183": {_x000D_
        "$type": "Inside.Core.Formula.Definition.DefinitionAC, Inside.Core.Formula",_x000D_
        "ID": 183,_x000D_
        "Results": [_x000D_
          [_x000D_
            -450000.0_x000D_
          ]_x000D_
        ],_x000D_
        "Statistics": {_x000D_
          "CreationDate": "2022-01-05T16:46:01.7239636+01:00",_x000D_
          "LastRefreshDate": "2022-01-05T18:11:12.951602+01:00",_x000D_
          "TotalRefreshCount": 21,_x000D_
          "CustomInfo": {}_x000D_
        }_x000D_
      },_x000D_
      "184": {_x000D_
        "$type": "Inside.Core.Formula.Definition.DefinitionAC, Inside.Core.Formula",_x000D_
        "ID": 184,_x000D_
        "Results": [_x000D_
          [_x000D_
            2569756.72_x000D_
          ]_x000D_
        ],_x000D_
        "Statistics": {_x000D_
          "CreationDate": "2022-01-05T16:46:01.7289903+01:00",_x000D_
          "LastRefreshDate": "2022-01-05T18:11:12.9545537+01:00",_x000D_
          "TotalRefreshCount": 21,_x000D_
          "CustomInfo": {}_x000D_
        }_x000D_
      },_x000D_
      "185": {_x000D_
        "$type": "Inside.Core.Formula.Definition.DefinitionAC, Inside.Core.Formula",_x000D_
        "ID": 185,_x000D_
        "Results": [_x000D_
          [_x000D_
            11124576.51_x000D_
          ]_x000D_
        ],_x000D_
        "Statistics": {_x000D_
          "CreationDate": "2022-01-05T16:47:21.2447139+01:00",_x000D_
          "LastRefreshDate": "2022-01-05T18:11:12.9286619+01:00",_x000D_
          "TotalRefreshCount": 15,_x000D_
          "CustomInfo": {}_x000D_
        }_x000D_
      },_x000D_
      "186": {_x000D_
        "$type": "Inside.Core.Formula.Definition.DefinitionAC, Inside.Core.Formula",_x000D_
        "ID": 186,_x000D_
        "Results": [_x000D_
          [_x000D_
            0.0_x000D_
          ]_x000D_
        ],_x000D_
        "Statistics": {_x000D_
          "CreationDate": "2022-01-05T16:47:21.2496481+01:00",_x000D_
          "LastRefreshDate": "2022-01-05T18:11:12.9316301+01:00",_x000D_
          "TotalRefreshCount": 15,_x000D_
          "CustomInfo": {}_x000D_
        }_x000D_
      },_x000D_
      "187": {_x000D_
        "$type": "Inside.Core.Formula.Definition.DefinitionAC, Inside.Core.Formula",_x000D_
        "ID": 187,_x000D_
        "Results": [_x000D_
          [_x000D_
            -450000.0_x000D_
          ]_x000D_
        ],_x000D_
        "Statistics": {_x000D_
          "CreationDate": "2022-01-05T16:47:21.2547449+01:00",_x000D_
          "LastRefreshDate": "2022-01-05T18:11:12.9346454+01:00",_x000D_
          "TotalRefreshCount": 15,_x000D_
          "CustomInfo": {}_x000D_
        }_x000D_
      },_x000D_
      "188": {_x000D_
        "$type": "Inside.Core.Formula.Definition.DefinitionAC, Inside.Core.Formula",_x000D_
        "ID": 188,_x000D_
        "Results": [_x000D_
          [_x000D_
            2588292.69_x000D_
          ]_x000D_
        ],_x000D_
        "Statistics": {_x000D_
          "CreationDate": "2022-01-05T16:47:21.3286473+01:00",_x000D_
          "LastRefreshDate": "2022-01-05T18:11:12.9385961+01:00",_x000D_
          "TotalRefreshCount": 15,_x000D_
          "CustomInfo": {}_x000D_
        }_x000D_
      },_x000D_
      "189": {_x000D_
        "$type": "Inside.Core.Formula.Definition.DefinitionAC, Inside.Core.Formula",_x000D_
        "ID": 189,_x000D_
        "Results": [_x000D_
          [_x000D_
            70000.0_x000D_
          ]_x000D_
        ],_x000D_
        "Statistics": {_x000D_
          "CreationDate": "2022-01-05T17:13:52.2099464+01:00",_x000D_
          "LastRefreshDate": "2022-01-05T18:11:12.9615749+01:00",_x000D_
          "TotalRefreshCount": 14,_x000D_
          "CustomInfo": {}_x000D_
        }_x000D_
      },_x000D_
      "190": {_x000D_
        "$type": "Inside.Core.Formula.Definition.DefinitionAC, Inside.Core.Formula",_x000D_
        "ID": 190,_x000D_
        "Results": [_x000D_
          [_x000D_
            0.0_x000D_
          ]_x000D_
        ],_x000D_
        "Statistics": {_x000D_
          "CreationDate": "2022-01-05T17:15:58.8111298+01:00",_x000D_
          "LastRefreshDate": "2022-01-05T18:11:12.9585431+01:00",_x000D_
          "TotalRefreshCount": 10,_x000D_
          "CustomInfo": {}_x000D_
        }_x000D_
      },_x000D_
      "191": {_x000D_
        "$type": "Inside.Core.Formula.Definition.DefinitionAC, Inside.Core.Formula",_x000D_
        "ID": 191,_x000D_
        "Results": [_x000D_
          [_x000D_
            0.0_x000D_
          ]_x000D_
        ],_x000D_
        "Statistics": {_x000D_
          "CreationDate": "2022-01-05T17:15:59.4363439+01:00",_x000D_
          "LastRefreshDate": "2022-01-05T18:11:12.9645685+01:00",_x000D_
          "TotalRefreshCount": 13,_x000D_
          "CustomInfo": {}_x000D_
        }_x000D_
      },_x000D_
      "192": {_x000D_
        "$type": "Inside.Core.Formula.Definition.DefinitionAC, Inside.Core.Formula",_x000D_
        "ID": 192,_x000D_
        "Results": [_x000D_
          [_x000D_
            25000.0_x000D_
          ]_x000D_
        ],_x000D_
        "Statistics": {_x000D_
          "CreationDate": "2022-01-05T17:15:59.44133+01:00",_x000D_
          "LastRefreshDate": "2022-01-05T18:11:12.9685563+01:00",_x000D_
          "TotalRefreshCount": 13,_x000D_
          "CustomInfo": {}_x000D_
        }_x000D_
      },_x000D_
      "193": {_x000D_
        "$type": "Inside.Core.Formula.Definition.DefinitionAC, Inside.Core.Formula",_x000D_
        "ID": 193,_x000D_
        "Results": [_x000D_
          [_x000D_
            0.0_x000D_
          ]_x000D_
        ],_x000D_
        "Statistics": {_x000D_
          "CreationDate": "2022-01-05T17:15:59.447314+01:00",_x000D_
          "LastRefreshDate": "2022-01-05T18:11:12.9715481+01:00",_x000D_
          "TotalRefreshCount": 13,_x000D_
          "CustomInfo": {}_x000D_
        }_x000D_
      },_x000D_
      "194": {_x000D_
        "$type": "Inside.Core.Formula.Definition.DefinitionAC, Inside.Core.Formula",_x000D_
        "ID": 194,_x000D_
        "Results": [_x000D_
          [_x000D_
            0.0_x000D_
          ]_x000D_
        ],_x000D_
        "Statistics": {_x000D_
          "CreationDate": "2022-01-05T17:15:59.4652971+01:00",_x000D_
          "LastRefreshDate": "2022-01-05T18:11:12.9745437+01:00",_x000D_
          "TotalRefreshCount": 13,_x000D_
          "CustomInfo": {}_x000D_
        }_x000D_
      },_x000D_
      "195": {_x000D_
        "$type": "Inside.Core.Formula.Definition.DefinitionAC, Inside.Core.Formula",_x000D_
        "ID": 195,_x000D_
        "Results": [_x000D_
          [_x000D_
            0.0_x000D_
          ]_x000D_
        ],_x000D_
        "Statistics": {_x000D_
          "CreationDate": "2022-01-05T17:15:59.4732448+01:00",_x000D_
          "LastRefreshDate": "2022-01-05T18:11:12.9785317+01:00",_x000D_
          "TotalRefreshCount": 13,_x000D_
          "CustomInfo": {}_x000D_
        }_x000D_
      },_x000D_
      "196": {_x000D_
        "$type": "Inside.Core.Formula.Definition.DefinitionAC, Inside.Core.Formula",_x000D_
        "ID": 196,_x000D_
        "Results": [_x000D_
          [_x000D_
            37450000.0_x000D_
          ]_x000D_
        ],_x000D_
        "Statistics": {_x000D_
          "CreationDate": "2022-01-05T17:15:59.4792291+01:00",_x000D_
          "LastRefreshDate": "2022-01-05T18:11:12.9825348+01:00",_x000D_
          "TotalRefreshCount": 13,_x000D_
          "CustomInfo": {}_x000D_
        }_x000D_
      },_x000D_
      "197": {_x000D_
        "$type": "Inside.Core.Formula.Definition.DefinitionAC, Inside.Core.Formula",_x000D_
        "ID": 197,_x000D_
        "Results": [_x000D_
          [_x000D_
            -4042595.0_x000D_
          ]_x000D_
        ],_x000D_
        "Statistics": {_x000D_
          "CreationDate": "2022-01-05T17:15:59.485213+01:00",_x000D_
          "LastRefreshDate": "2022-01-05T18:11:13.0014332+01:00",_x000D_
          "TotalRefreshCount": 13,_x000D_
          "CustomInfo": {}_x000D_
        }_x000D_
      },_x000D_
      "198": {_x000D_
        "$type": "Inside.Core.Formula.Definition.DefinitionAC, Inside.Core.Formula",_x000D_
        "ID": 198,_x000D_
        "Results": [_x000D_
          [_x000D_
            -1970540.0_x000D_
          ]_x000D_
        ],_x000D_
        "Statistics": {_x000D_
          "CreationDate": "2022-01-05T17:15:59.4921947+01:00",_x000D_
          "LastRefreshDate": "2022-01-05T18:11:13.0044253+01:00",_x000D_
          "TotalRefreshCount": 13,_x000D_
          "CustomInfo": {}_x000D_
        }_x000D_
      },_x000D_
      "199": {_x000D_
        "$type": "Inside.Core.Formula.Definition.DefinitionAC, Inside.Core.Formula",_x000D_
        "ID": 199,_x000D_
        "Results": [_x000D_
          [_x000D_
            12368751.420000002_x000D_
          ]_x000D_
        ],_x000D_
        "Statistics": {_x000D_
          "CreationDate": "2022-01-05T17:15:59.4981822+01:00",_x000D_
          "LastRefreshDate": "2022-01-05T18:11:13.0084149+01:00",_x000D_
          "TotalRefreshCount": 13,_x000D_
          "CustomInfo": {}_x000D_
        }_x000D_
      },_x000D_
      "200": {_x000D_
        "$type": "Inside.Core.Formula.Definition.DefinitionAC, Inside.Core.Formula",_x000D_
        "ID": 200,_x000D_
        "Results": [_x000D_
          [_x000D_
            0.0_x000D_
          ]_x000D_
        ],_x000D_
        "Statistics": {_x000D_
          "CreationDate": "2022-01-05T17:15:59.5041646+01:00",_x000D_
          "LastRefreshDate": "2022-01-05T18:11:13.011407+01:00",_x000D_
          "TotalRefreshCount": 13,_x000D_
          "CustomInfo": {}_x000D_
        }_x000D_
      },_x000D_
      "201": {_x000D_
        "$type": "Inside.Core.Formula.Definition.DefinitionAC, Inside.Core.Formula",_x000D_
        "ID": 201,_x000D_
        "Results": [_x000D_
          [_x000D_
            0.0_x000D_
          ]_x000D_
        ],_x000D_
        "Statistics": {_x000D_
          "CreationDate": "2022-01-05T17:15:59.5101457+01:00",_x000D_
          "LastRefreshDate": "2022-01-05T18:11:13.0143987+01:00",_x000D_
          "TotalRefreshCount": 13,_x000D_
          "CustomInfo": {}_x000D_
        }_x000D_
      },_x000D_
      "202": {_x000D_
        "$type": "Inside.Core.Formula.Definition.DefinitionAC, Inside.Core.Formula",_x000D_
        "ID": 202,_x000D_
        "Results": [_x000D_
          [_x000D_
            0.0_x000D_
          ]_x000D_
        ],_x000D_
        "Statistics": {_x000D_
          "CreationDate": "2022-01-05T17:15:59.5151326+01:00",_x000D_
          "LastRefreshDate": "2022-01-05T18:11:13.017391+01:00",_x000D_
          "TotalRefreshCount": 13,_x000D_
          "CustomInfo": {}_x000D_
        }_x000D_
      },_x000D_
      "203": {_x000D_
        "$type": "Inside.Core.Formula.Definition.DefinitionAC, Inside.Core.Formula",_x000D_
        "ID": 203,_x000D_
        "Results": [_x000D_
          [_x000D_
            -56400.0_x000D_
          ]_x000D_
        ],_x000D_
        "Statistics": {_x000D_
          "CreationDate": "2022-01-05T17:15:59.5201191+01:00",_x000D_
          "LastRefreshDate": "2022-01-05T18:11:13.0213803+01:00",_x000D_
          "TotalRefreshCount": 13,_x000D_
          "CustomInfo": {}_x000D_
        }_x000D_
      },_x000D_
      "204": {_x000D_
        "$type": "Inside.Core.Formula.Definition.DefinitionAC, Inside.Core.Formula",_x000D_
        "ID": 204,_x000D_
        "Results": [_x000D_
          [_x000D_
            0.0_x000D_
          ]_x000D_
        ],_x000D_
        "Statistics": {_x000D_
          "CreationDate": "2022-01-05T17:15:59.527103+01:00",_x000D_
          "LastRefreshDate": "2022-01-05T18:11:13.0243722+01:00",_x000D_
          "TotalRefreshCount": 13,_x000D_
          "CustomInfo": {}_x000D_
        }_x000D_
      },_x000D_
      "205": {_x000D_
        "$type": "Inside.Core.Formula.Definition.DefinitionAC, Inside.Core.Formula",_x000D_
        "ID": 205,_x000D_
        "Results": [_x000D_
          [_x000D_
            450000.0_x000D_
          ]_x000D_
        ],_x000D_
        "Statistics": {_x000D_
          "CreationDate": "2022-01-05T17:15:59.5430592+01:00",_x000D_
          "LastRefreshDate": "2022-01-05T18:11:13.0273644+01:00",_x000D_
          "TotalRefreshCount": 13,_x000D_
          "CustomInfo": {}_x000D_
        }_x000D_
      },_x000D_
      "206": {_x000D_
        "$type": "Inside.Core.Formula.Definition.DefinitionAC, Inside.Core.Formula",_x000D_
        "ID": 206,_x000D_
        "Results": [_x000D_
          [_x000D_
            0.0_x000D_
          ]_x000D_
        ],_x000D_
        "Statistics": {_x000D_
          "CreationDate": "2022-01-05T17:15:59.5480455+01:00",_x000D_
          "LastRefreshDate": "2022-01-05T18:11:13.031354+01:00",_x000D_
          "TotalRefreshCount": 13,_x000D_
          "CustomInfo": {}_x000D_
        }_x000D_
      },_x000D_
      "207": {_x000D_
        "$type": "Inside.Core.Formula.Definition.DefinitionAC, Inside.Core.Formula",_x000D_
        "ID": 207,_x000D_
        "Results": [_x000D_
          [_x000D_
            441000.0_x000D_
          ]_x000D_
        ],_x000D_
        "Statistics": {_x000D_
          "CreationDate": "2022-01-05T17:15:59.5540611+01:00",_x000D_
          "LastRefreshDate": "2022-01-05T18:11:13.0353427+01:00",_x000D_
          "TotalRefreshCount": 13,_x000D_
          "CustomInfo": {}_x000D_
        }_x000D_
      },_x000D_
      "208": {_x000D_
        "$type": "Inside.Core.Formula.Definition.DefinitionAC, Inside.Core.Formula",_x000D_
        "ID": 208,_x000D_
        "Results": [_x000D_
          [_x000D_
            2902324.0_x000D_
          ]_x000D_
        ],_x000D_
        "Statistics": {_x000D_
          "CreationDate": "2022-01-05T17:18:23.5991757+01:00",_x000D_
          "LastRefreshDate": "2022-01-05T18:11:13.0383354+01:00",_x000D_
          "TotalRefreshCount": 13,_x000D_
          "CustomInfo": {}_x000D_
        }_x000D_
      },_x000D_
      "209": {_x000D_
        "$type": "Inside.Core.Formula.Definition.DefinitionAC, Inside.Core.Formula",_x000D_
        "ID": 209,_x000D_
        "Results": [_x000D_
          [_x000D_
            0.0_x000D_
          ]_x000D_
        ],_x000D_
        "Statistics": {_x000D_
          "CreationDate": "2022-01-05T17:18:24.2318167+01:00",_x000D_
          "LastRefreshDate": "2022-01-05T18:11:13.0413271+01:00",_x000D_
          "TotalRefreshCount": 13,_x000D_
          "CustomInfo": {}_x000D_
        }_x000D_
      },_x000D_
      "210": {_x000D_
        "$type": "Inside.Core.Formula.Definition.DefinitionAC, Inside.Core.Formula",_x000D_
        "ID": 210,_x000D_
        "Results": [_x000D_
          [_x000D_
            0.0_x000D_
          ]_x000D_
        ],_x000D_
        "Statistics": {_x000D_
          "CreationDate": "2022-01-05T17:18:24.2368008+01:00",_x000D_
          "LastRefreshDate": "2022-01-05T18:11:13.0453163+01:00",_x000D_
          "TotalRefreshCount": 13,_x000D_
          "CustomInfo": {}_x000D_
        }_x000D_
      },_x000D_
      "211": {_x000D_
        "$type": "Inside.Core.Formula.Definition.DefinitionAC, Inside.Core.Formula",_x000D_
        "ID": 211,_x000D_
        "Results": [_x000D_
          [_x000D_
            0.0_x000D_
          ]_x000D_
        ],_x000D_
        "Statistics": {_x000D_
          "CreationDate": "2022-01-05T17:18:24.2407904+01:00",_x000D_
          "LastRefreshDate": "2022-01-05T18:11:13.0483084+01:00",_x000D_
          "TotalRefreshCount": 13,_x000D_
          "CustomInfo": {}_x000D_
        }_x000D_
      },_x000D_
      "212": {_x000D_
        "$type": "Inside.Core.Formula.Definition.DefinitionAC, Inside.Core.Formula",_x000D_
        "ID": 212,_x000D_
        "Results": [_x000D_
          [_x000D_
            0.0_x000D_
          ]_x000D_
        ],_x000D_
        "Statistics": {_x000D_
          "CreationDate": "2022-01-05T17:18:24.2457783+01:00",_x000D_
          "LastRefreshDate": "2022-01-05T18:11:13.0522979+01:00",_x000D_
          "TotalRefreshCount": 13,_x000D_
          "CustomInfo": {}_x000D_
        }_x000D_
      },_x000D_
      "213": {_x000D_
        "$type": "Inside.Core.Formula.Definition.DefinitionAC, Inside.Core.Formula",_x000D_
        "ID": 213,_x000D_
        "Results": [_x000D_
          [_x000D_
            0.0_x000D_
          ]_x000D_
        ],_x000D_
        "Statistics": {_x000D_
          "CreationDate": "2022-01-05T17:18:24.2497676+01:00",_x000D_
          "LastRefreshDate": "2022-01-05T18:11:13.0552896+01:00",_x000D_
          "TotalRefreshCount": 13,_x000D_
          "CustomInfo": {}_x000D_
        }_x000D_
      },_x000D_
      "214": {_x000D_
        "$type": "Inside.Core.Formula.Definition.DefinitionAC, Inside.Core.Formula",_x000D_
        "ID": 214,_x000D_
        "Results": [_x000D_
          [_x000D_
            0.0_x000D_
          ]_x000D_
        ],_x000D_
        "Statistics": {_x000D_
          "CreationDate": "2022-01-05T17:18:24.561594+01:00",_x000D_
          "LastRefreshDate": "2022-01-05T18:11:13.0582819+01:00",_x000D_
          "TotalRefreshCount": 13,_x000D_
          "CustomInfo": {}_x000D_
        }_x000D_
      },_x000D_
      "215": {_x000D_
        "$type": "Inside.Core.Formula.Definition.DefinitionAC, Inside.Core.Formula",_x000D_
        "ID": 215,_x000D_
        "Results": [_x000D_
          [_x000D_
            0.0_x000D_
          ]_x000D_
        ],_x000D_
        "Statistics": {_x000D_
          "CreationDate": "2022-01-05T17:18:47.3716015+01:00",_x000D_
          "LastRefreshDate": "2022-01-05T18:11:13.0622717+01:00",_x000D_
          "TotalRefreshCount": 13,_x000D_
          "CustomInfo": {}_x000D_
        }_x000D_
      },_x000D_
      "216": {_x000D_
        "$type": "Inside.Core.Formula.Definition.DefinitionAC, Inside.Core.Formula",_x000D_
        "ID": 216,_x000D_
        "Results": [_x000D_
          [_x000D_
            0.0_x000D_
          ]_x000D_
        ],_x000D_
        "Statistics": {_x000D_
          "CreationDate": "2022-01-05T17:18:47.3775869+01:00",_x000D_
          "LastRefreshDate": "2022-01-05T18:11:13.0662607+01:00",_x000D_
          "TotalRefreshCount": 13,_x000D_
          "CustomInfo": {}_x000D_
        }_x000D_
      },_x000D_
      "217": {_x000D_
        "$type": "Inside.Core.Formula.Definition.DefinitionAC, Inside.Core.Formula",_x000D_
        "ID": 217,_x000D_
        "Results": [_x000D_
          [_x000D_
            0.0_x000D_
          ]_x000D_
        ],_x000D_
        "Statistics": {_x000D_
          "CreationDate": "2022-01-05T17:18:47.3826105+01:00",_x000D_
          "LastRefreshDate": "2022-01-05T18:11:13.0692525+01:00",_x000D_
          "TotalRefreshCount": 13,_x000D_
          "CustomInfo": {}_x000D_
        }_x000D_
      }_x000D_
    },_x000D_
    "LastID": 217_x000D_
  }_x000D_
}</t>
  </si>
  <si>
    <t xml:space="preserve">
            0.0_x000D_
          ]_x000D_
        ],_x000D_
        "Statistics": {_x000D_
          "CreationDate": "2022-01-05T16:30:16.2208+01:00",_x000D_
          "LastRefreshDate": "2019-08-01T10:11:44.4098206+02:00",_x000D_
          "TotalRefreshCount": 6,_x000D_
          "CustomInfo": {}_x000D_
        }_x000D_
      },_x000D_
      "3": {_x000D_
        "$type": "Inside.Core.Formula.Definition.DefinitionAC, Inside.Core.Formula",_x000D_
        "ID": 3,_x000D_
        "Results": [_x000D_
          [_x000D_
            0.0_x000D_
          ]_x000D_
        ],_x000D_
        "Statistics": {_x000D_
          "CreationDate": "2022-01-05T16:30:16.2208+01:00",_x000D_
          "LastRefreshDate": "2019-08-01T10:11:43.5678277+02:00",_x000D_
          "TotalRefreshCount": 6,_x000D_
          "CustomInfo": {}_x000D_
        }_x000D_
      },_x000D_
      "4": {_x000D_
        "$type": "Inside.Core.Formula.Definition.DefinitionAC, Inside.Core.Formula",_x000D_
        "ID": 4,_x000D_
        "Results": [_x000D_
          [_x000D_
            4105761.75_x000D_
          ]_x000D_
        ],_x000D_
        "Statistics": {_x000D_
          "CreationDate": "2022-01-05T16:30:16.2208+01:00",_x000D_
          "LastRefreshDate": "2019-08-01T10:11:43.7553585+02:00",_x000D_
          "TotalRefreshCount": 6,_x000D_
          "CustomInfo": {}_x000D_
        }_x000D_
      },_x000D_
      "5": {_x000D_
        "$type": "Inside.Core.Formula.Definition.DefinitionAC, Inside.Core.Formula",_x000D_
        "ID": 5,_x000D_
        "Results": [_x000D_
          [_x000D_
            0.0_x000D_
          ]_x000D_
        ],_x000D_
        "Statistics": {_x000D_
          "CreationDate": "2022-01-05T16:30:16.2208+01:00",_x000D_
          "LastRefreshDate": "2019-08-01T10:11:43.8221493+02:00",_x000D_
          "TotalRefreshCount": 6,_x000D_
          "CustomInfo": {}_x000D_
        }_x000D_
      },_x000D_
      "6": {_x000D_
        "$type": "Inside.Core.Formula.Definition.DefinitionAC, Inside.Core.Formula",_x000D_
        "ID": 6,_x000D_
        "Results": [_x000D_
          [_x000D_
            0.0_x000D_
          ]_x000D_
        ],_x000D_
        "Statistics": {_x000D_
          "CreationDate": "2022-01-05T16:30:16.2217953+01:00",_x000D_
          "LastRefreshDate": "2019-08-01T10:11:43.6615778+02:00",_x000D_
          "TotalRefreshCount": 5,_x000D_
          "CustomInfo": {}_x000D_
        }_x000D_
      },_x000D_
      "7": {_x000D_
        "$type": "Inside.Core.Formula.Definition.DefinitionAC, Inside.Core.Formula",_x000D_
        "ID": 7,_x000D_
        "Results": [_x000D_
          [_x000D_
            0.0_x000D_
          ]_x000D_
        ],_x000D_
        "Statistics": {_x000D_
          "CreationDate": "2022-01-05T16:30:16.2217953+01:00",_x000D_
          "LastRefreshDate": "2019-08-01T10:11:44.1255522+02:00",_x000D_
          "TotalRefreshCount": 5,_x000D_
          "CustomInfo": {}_x000D_
        }_x000D_
      },_x000D_
      "8": {_x000D_
        "$type": "Inside.Core.Formula.Definition.DefinitionAC, Inside.Core.Formula",_x000D_
        "ID": 8,_x000D_
        "Results": [_x000D_
          [_x000D_
            0.0_x000D_
          ]_x000D_
        ],_x000D_
        "Statistics": {_x000D_
          "CreationDate": "2022-01-05T16:30:16.2217953+01:00",_x000D_
          "LastRefreshDate": "2019-08-01T10:11:44.5467143+02:00",_x000D_
          "TotalRefreshCount": 6,_x000D_
          "CustomInfo": {}_x000D_
        }_x000D_
      },_x000D_
      "9": {_x000D_
        "$type": "Inside.Core.Formula.Definition.DefinitionAC, Inside.Core.Formula",_x000D_
        "ID": 9,_x000D_
        "Results": [_x000D_
          [_x000D_
            6048534.19_x000D_
          ]_x000D_
        ],_x000D_
        "Statistics": {_x000D_
          "CreationDate": "2022-01-05T16:30:16.2217953+01:00",_x000D_
          "LastRefreshDate": "2019-08-01T10:11:44.4337327+02:00",_x000D_
          "TotalRefreshCount": 5,_x000D_
          "CustomInfo": {}_x000D_
        }_x000D_
      },_x000D_
      "10": {_x000D_
        "$type": "Inside.Core.Formula.Definition.DefinitionAC, Inside.Core.Formula",_x000D_
        "ID": 10,_x000D_
        "Results": [_x000D_
          [_x000D_
            0.0_x000D_
          ]_x000D_
        ],_x000D_
        "Statistics": {_x000D_
          "CreationDate": "2022-01-05T16:30:16.2217953+01:00",_x000D_
          "LastRefreshDate": "2019-08-01T10:11:43.9769473+02:00",_x000D_
          "TotalRefreshCount": 5,_x000D_
          "CustomInfo": {}_x000D_
        }_x000D_
      },_x000D_
      "11": {_x000D_
        "$type": "Inside.Core.Formula.Definition.DefinitionAC, Inside.Core.Formula",_x000D_
        "ID": 11,_x000D_
        "Results": [_x000D_
          [_x000D_
            3271241.84_x000D_
          ]_x000D_
        ],_x000D_
        "Statistics": {_x000D_
          "CreationDate": "2022-01-05T16:30:16.2217953+01:00",_x000D_
          "LastRefreshDate": "2019-08-01T10:11:44.519787+02:00",_x000D_
          "TotalRefreshCount": 5,_x000D_
          "CustomInfo": {}_x000D_
        }_x000D_
      },_x000D_
      "12": {_x000D_
        "$type": "Inside.Core.Formula.Definition.DefinitionAC, Inside.Core.Formula",_x000D_
        "ID": 12,_x000D_
        "Results": [_x000D_
          [_x000D_
            0.0_x000D_
          ]_x000D_
        ],_x000D_
        "Statistics": {_x000D_
          "CreationDate": "2022-01-05T16:30:16.2217953+01:00",_x000D_
          "LastRefreshDate": "2019-08-01T10:11:44.2372796+02:00",_x000D_
          "TotalRefreshCount": 5,_x000D_
          "CustomInfo": {}_x000D_
        }_x000D_
      },_x000D_
      "13": {_x000D_
        "$type": "Inside.Core.Formula.Definition.DefinitionAC, Inside.Core.Formula",_x000D_
        "ID": 13,_x000D_
        "Results": [_x000D_
          [_x000D_
            34875448.48_x000D_
          ]_x000D_
        ],_x000D_
        "Statistics": {_x000D_
          "CreationDate": "2022-01-05T16:30:16.2217953+01:00",_x000D_
          "LastRefreshDate": "2019-08-01T10:11:44.0128515+02:00",_x000D_
          "TotalRefreshCount": 5,_x000D_
          "CustomInfo": {}_x000D_
        }_x000D_
      },_x000D_
      "14": {_x000D_
        "$type": "Inside.Core.Formula.Definition.DefinitionAC, Inside.Core.Formula",_x000D_
        "ID": 14,_x000D_
        "Results": [_x000D_
          [_x000D_
            0.0_x000D_
          ]_x000D_
        ],_x000D_
        "Statistics": {_x000D_
          "CreationDate": "2022-01-05T16:30:16.2217953+01:00",_x000D_
          "LastRefreshDate": "2019-08-01T10:11:43.7603452+02:00",_x000D_
          "TotalRefreshCount": 5,_x000D_
          "CustomInfo": {}_x000D_
        }_x000D_
      },_x000D_
      "15": {_x000D_
        "$type": "Inside.Core.Formula.Definition.DefinitionAC, Inside.Core.Formula",_x000D_
        "ID": 15,_x000D_
        "Results": [_x000D_
          [_x000D_
            0.0_x000D_
          ]_x000D_
        ],_x000D_
        "Statistics": {_x000D_
          "CreationDate": "2022-01-05T16:30:16.2217953+01:00",_x000D_
          "LastRefreshDate": "2019-08-01T10:11:43.5608803+02:00",_x000D_
          "TotalRefreshCount": 5,_x000D_
          "CustomInfo": {}_x000D_
        }_x000D_
      },_x000D_
      "16": {_x000D_
        "$type": "Inside.Core.Formula.Definition.DefinitionAC, Inside.Core.Formula",_x000D_
        "ID": 16,_x000D_
        "Results": [_x000D_
          [_x000D_
            0.0_x000D_
          ]_x000D_
        ],_x000D_
        "Statistics": {_x000D_
          "CreationDate": "2022-01-05T16:30:16.2217953+01:00",_x000D_
          "LastRefreshDate": "2019-08-01T10:11:44.2143208+02:00",_x000D_
          "TotalRefreshCount": 5,_x000D_
          "CustomInfo": {}_x000D_
        }_x000D_
      },_x000D_
      "17": {_x000D_
        "$type": "Inside.Core.Formula.Definition.DefinitionAC, Inside.Core.Formula",_x000D_
        "ID": 17,_x000D_
        "Results": [_x000D_
          [_x000D_
            24746761.28_x000D_
          ]_x000D_
        ],_x000D_
        "Statistics": {_x000D_
          "CreationDate": "2022-01-05T16:30:16.2217953+01:00",_x000D_
          "LastRefreshDate": "2019-08-01T10:11:44.1644478+02:00",_x000D_
          "TotalRefreshCount": 5,_x000D_
          "CustomInfo": {}_x000D_
        }_x000D_
      },_x000D_
      "18": {_x000D_
        "$type": "Inside.Core.Formula.Definition.DefinitionAC, Inside.Core.Formula",_x000D_
        "ID": 18,_x000D_
        "Results": [_x000D_
          [_x000D_
            0.0_x000D_
          ]_x000D_
        ],_x000D_
        "Statistics": {_x000D_
          "CreationDate": "2022-01-05T16:30:16.2217953+01:00",_x000D_
          "LastRefreshDate": "2019-08-01T10:11:44.3449928+02:00",_x000D_
          "TotalRefreshCount": 5,_x000D_
          "CustomInfo": {}_x000D_
        }_x000D_
      },_x000D_
      "19": {_x000D_
        "$type": "Inside.Core.Formula.Definition.DefinitionAC, Inside.Core.Formula",_x000D_
        "ID": 19,_x000D_
        "Results": [_x000D_
          [_x000D_
            0.0_x000D_
          ]_x000D_
        ],_x000D_
        "Statistics": {_x000D_
          "CreationDate": "2022-01-05T16:30:16.2217953+01:00",_x000D_
          "LastRefreshDate": "2019-08-01T10:11:44.581599+02:00",_x000D_
          "TotalRefreshCount": 5,_x000D_
          "CustomInfo": {}_x000D_
        }_x000D_
      },_x000D_
      "20": {_x000D_
        "$type": "Inside.Core.Formula.Definition.DefinitionAC, Inside.Core.Formula",_x000D_
        "ID": 20,_x000D_
        "Results": [_x000D_
          [_x000D_
            3400645.22_x000D_
          ]_x000D_
        ],_x000D_
        "Statistics": {_x000D_
          "CreationDate": "2022-01-05T16:30:16.2217953+01:00",_x000D_
          "LastRefreshDate": "2019-08-01T10:11:44.2492472+02:00",_x000D_
          "TotalRefreshCount": 5,_x000D_
          "CustomInfo": {}_x000D_
        }_x000D_
      },_x000D_
      "21": {_x000D_
        "$type": "Inside.Core.Formula.Definition.DefinitionAC, Inside.Core.Formula",_x000D_
        "ID": 21,_x000D_
        "Results": [_x000D_
          [_x000D_
            0.0_x000D_
          ]_x000D_
        ],_x000D_
        "Statistics": {_x000D_
          "CreationDate": "2022-01-05T16:30:16.2217953+01:00",_x000D_
          "LastRefreshDate": "2019-08-01T10:11:44.1794083+02:00",_x000D_
          "TotalRefreshCount": 5,_x000D_
          "CustomInfo": {}_x000D_
        }_x000D_
      },_x000D_
      "22": {_x000D_
        "$type": "Inside.Core.Formula.Definition.DefinitionAC, Inside.Core.Formula",_x000D_
        "ID": 22,_x000D_
        "Results": [_x000D_
          [_x000D_
            12150310.52_x000D_
          ]_x000D_
        ],_x000D_
        "Statistics": {_x000D_
          "CreationDate": "2022-01-05T16:30:16.2217953+01:00",_x000D_
          "LastRefreshDate": "2019-08-01T10:11:43.878236+02:00",_x000D_
          "TotalRefreshCount": 5,_x000D_
          "CustomInfo": {}_x000D_
        }_x000D_
      },_x000D_
      "23": {_x000D_
        "$type": "Inside.Core.Formula.Definition.DefinitionAC, Inside.Core.Formula",_x000D_
        "ID": 23,_x000D_
        "Results": [_x000D_
          [_x000D_
            0.0_x000D_
          ]_x000D_
        ],_x000D_
        "Statistics": {_x000D_
          "CreationDate": "2022-01-05T16:30:16.2217953+01:00",_x000D_
          "LastRefreshDate": "2019-08-01T10:11:44.5586579+02:00",_x000D_
          "TotalRefreshCount": 5,_x000D_
          "CustomInfo": {}_x000D_
        }_x000D_
      },_x000D_
      "24": {_x000D_
        "$type": "Inside.Core.Formula.Definition.DefinitionAC, Inside.Core.Formula",_x000D_
        "ID": 24,_x000D_
        "Results": [_x000D_
          [_x000D_
            0.0_x000D_
          ]_x000D_
        ],_x000D_
        "Statistics": {_x000D_
          "CreationDate": "2022-01-05T16:30:16.2217953+01:00",_x000D_
          "LastRefreshDate": "2019-08-01T10:11:44.305099+02:00",_x000D_
          "TotalRefreshCount": 5,_x000D_
          "CustomInfo": {}_x000D_
        }_x000D_
      },_x000D_
      "25": {_x000D_
        "$type": "Inside.Core.Formula.Definition.DefinitionAC, Inside.Core.Formula",_x000D_
        "ID": 25,_x000D_
        "Results": [_x000D_
          [_x000D_
            0.0_x000D_
          ]_x000D_
        ],_x000D_
        "Statistics": {_x000D_
          "CreationDate": "2022-01-05T16:30:16.2217953+01:00",_x000D_
          "LastRefreshDate": "2019-08-01T10:11:43.9879181+02:00",_x000D_
          "TotalRefreshCount": 5,_x000D_
          "CustomInfo": {}_x000D_
        }_x000D_
      },_x000D_
      "26": {_x000D_
        "$type": "Inside.Core.Formula.Definition.DefinitionAC, Inside.Core.Formula",_x000D_
        "ID": 26,_x000D_
        "Results": [_x000D_
          [_x000D_
            0.0_x000D_
          ]_x000D_
        ],_x000D_
        "Statistics": {_x000D_
          "CreationDate": "2022-01-05T16:30:16.2217953+01:00",_x000D_
          "LastRefreshDate": "2019-08-01T10:11:44.2083326+02:00",_x000D_
          "TotalRefreshCount": 5,_x000D_
          "CustomInfo": {}_x000D_
        }_x000D_
      },_x000D_
      "27": {_x000D_
        "$type": "Inside.Core.Formula.Definition.DefinitionAC, Inside.Core.Formula",_x000D_
        "ID": 27,_x000D_
        "Results": [_x000D_
          [_x000D_
            -160951261.06_x000D_
          ]_x000D_
        ],_x000D_
        "Statistics": {_x000D_
          "CreationDate": "2022-01-05T16:30:16.2217953+01:00",_x000D_
          "LastRefreshDate": "2019-08-01T10:11:44.0796838+02:00",_x000D_
          "TotalRefreshCount": 5,_x000D_
          "CustomInfo": {}_x000D_
        }_x000D_
      },_x000D_
      "28": {_x000D_
        "$type": "Inside.Core.Formula.Definition.DefinitionAC, Inside.Core.Formula",_x000D_
        "ID": 28,_x000D_
        "Results": [_x000D_
          [_x000D_
            0.0_x000D_
          ]_x000D_
        ],_x000D_
        "Statistics": {_x000D_
          "CreationDate": "2022-01-05T16:30:16.2217953+01:00",_x000D_
          "LastRefreshDate": "2019-08-01T10:11:44.3609273+02:00",_x000D_
          "TotalRefreshCount": 5,_x000D_
          "CustomInfo": {}_x000D_
        }_x000D_
      },_x000D_
      "29": {_x000D_
        "$type": "Inside.Core.Formula.Definition.DefinitionAC, Inside.Core.Formula",_x000D_
        "ID": 29,_x000D_
        "Results": [_x000D_
          [_x000D_
            0.0_x000D_
          ]_x000D_
        ],_x000D_
        "Statistics": {_x000D_
          "CreationDate": "2022-01-05T16:30:16.2217953+01:00",_x000D_
          "LastRefreshDate": "2019-08-01T10:11:43.573812+02:00",_x000D_
          "TotalRefreshCount": 5,_x000D_
          "CustomInfo": {}_x000D_
        }_x000D_
      },_x000D_
      "30": {_x000D_
        "$type": "Inside.Core.Formula.Definition.DefinitionAC, Inside.Core.Formula",_x000D_
        "ID": 30,_x000D_
        "Results": [_x000D_
          [_x000D_
            0.0_x000D_
          ]_x000D_
        ],_x000D_
        "Statistics": {_x000D_
          "CreationDate": "2022-01-05T16:30:16.2217953+01:00",_x000D_
          "LastRefreshDate": "2019-08-01T10:11:44.3768848+02:00",_x000D_
          "TotalRefreshCount": 5,_x000D_
          "CustomInfo": {}_x000D_
        }_x000D_
      },_x000D_
      "31": {_x000D_
        "$type": "Inside.Core.Formula.Definition.DefinitionAC, Inside.Core.Formula",_x000D_
        "ID": 31,_x000D_
        "Results": [_x000D_
          [_x000D_
            0.0_x000D_
          ]_x000D_
        ],_x000D_
        "Statistics": {_x000D_
          "CreationDate": "2022-01-05T16:30:16.2217953+01:00",_x000D_
          "LastRefreshDate": "2019-08-01T10:11:44.0447666+02:00",_x000D_
          "TotalRefreshCount": 5,_x000D_
          "CustomInfo": {}_x000D_
        }_x000D_
      },_x000D_
      "32": {_x000D_
        "$type": "Inside.Core.Formula.Definition.DefinitionAC, Inside.Core.Formula",_x000D_
        "ID": 32,_x000D_
        "Results": [_x000D_
          [_x000D_
            0.0_x000D_
          ]_x000D_
        ],_x000D_
        "Statistics": {_x000D_
          "CreationDate": "2022-01-05T16:30:16.2217953+01:00",_x000D_
          "LastRefreshDate": "2019-08-01T10:11:44.2422661+02:00",_x000D_
          "TotalRefreshCount": 5,_x000D_
          "CustomInfo": {}_x000D_
        }_x000D_
      },_x000D_
      "33": {_x000D_
        "$type": "Inside.Core.Formula.Definition.DefinitionAC, Inside.Core.Formula",_x000D_
        "ID": 33,_x000D_
        "Results": [_x000D_
          [_x000D_
            0.0_x000D_
          ]_x000D_
        ],_x000D_
        "Statistics": {_x000D_
          "CreationDate": "2022-01-05T16:30:16.2217953+01:00",_x000D_
          "LastRefreshDate": "2019-08-01T10:11:43.7034915+02:00",_x000D_
          "TotalRefreshCount": 5,_x000D_
          "CustomInfo": {}_x000D_
        }_x000D_
      },_x000D_
      "34": {_x000D_
        "$type": "Inside.Core.Formula.Definition.DefinitionAC, Inside.Core.Formula",_x000D_
        "ID": 34,_x000D_
        "Results": [_x000D_
          [_x000D_
            0.0_x000D_
          ]_x000D_
        ],_x000D_
        "Statistics": {_x000D_
          "CreationDate": "2022-01-05T16:30:16.2217953+01:00",_x000D_
          "LastRefreshDate": "2019-08-01T10:11:43.6666021+02:00",_x000D_
          "TotalRefreshCount": 5,_x000D_
          "CustomInfo": {}_x000D_
        }_x000D_
      },_x000D_
      "35": {_x000D_
        "$type": "Inside.Core.Formula.Definition.DefinitionAC, Inside.Core.Formula",_x000D_
        "ID": 35,_x000D_
        "Results": [_x000D_
          [_x000D_
            0.0_x000D_
          ]_x000D_
        ],_x000D_
        "Statistics": {_x000D_
          "CreationDate": "2022-01-05T16:30:16.2217953+01:00",_x000D_
          "LastRefreshDate": "2019-08-01T10:11:43.7952478+02:00",_x000D_
          "TotalRefreshCount": 5,_x000D_
          "CustomInfo": {}_x000D_
        }_x000D_
      },_x000D_
      "36": {_x000D_
        "$type": "Inside.Core.Formula.Definition.DefinitionAC, Inside.Core.Formula",_x000D_
        "ID": 36,_x000D_
        "Results": [_x000D_
          [_x000D_
            0.0_x000D_
          ]_x000D_
        ],_x000D_
        "Statistics": {_x000D_
          "CreationDate": "2022-01-05T16:30:16.2217953+01:00",_x000D_
          "LastRefreshDate": "2019-08-01T10:11:43.7374065+02:00",_x000D_
          "TotalRefreshCount": 5,_x000D_
          "CustomInfo": {}_x000D_
        }_x000D_
      },_x000D_
      "37": {_x000D_
        "$type": "Inside.Core.Formula.Definition.DefinitionAC, Inside.Core.Formula",_x000D_
        "ID": 37,_x000D_
        "Results": [_x000D_
          [_x000D_
            0.0_x000D_
          ]_x000D_
        ],_x000D_
        "Statistics": {_x000D_
          "CreationDate": "2022-01-05T16:30:16.2217953+01:00",_x000D_
          "LastRefreshDate": "2019-08-01T10:11:44.0278112+02:00",_x000D_
          "TotalRefreshCount": 5,_x000D_
          "CustomInfo": {}_x000D_
        }_x000D_
      },_x000D_
      "38": {_x000D_
        "$type": "Inside.Core.Formula.Definition.DefinitionAC, Inside.Core.Formula",_x000D_
        "ID": 38,_x000D_
        "Results": [_x000D_
          [_x000D_
            0.0_x000D_
          ]_x000D_
        ],_x000D_
        "Statistics": {_x000D_
          "CreationDate": "2022-01-05T16:30:16.2217953+01:00",_x000D_
          "LastRefreshDate": "2019-08-01T10:11:44.4048341+02:00",_x000D_
          "TotalRefreshCount": 5,_x000D_
          "CustomInfo": {}_x000D_
        }_x000D_
      },_x000D_
      "39": {_x000D_
        "$type": "Inside.Core.Formula.Definition.DefinitionAC, Inside.Core.Formula",_x000D_
        "ID": 39,_x000D_
        "Results": [_x000D_
          [_x000D_
            0.0_x000D_
          ]_x000D_
        ],_x000D_
        "Statistics": {_x000D_
          "CreationDate": "2022-01-05T16:30:16.2217953+01:00",_x000D_
          "LastRefreshDate": "2019-08-01T10:11:44.5297344+02:00",_x000D_
          "TotalRefreshCount": 5,_x000D_
          "CustomInfo": {}_x000D_
        }_x000D_
      },_x000D_
      "40": {_x000D_
        "$type": "Inside.Core.Formula.Definition.DefinitionAC, Inside.Core.Formula",_x000D_
        "ID": 40,_x000D_
        "Results": [_x000D_
          [_x000D_
            -41799804.7_x000D_
          ]_x000D_
        ],_x000D_
        "Statistics": {_x000D_
          "CreationDate": "2022-01-05T16:30:16.2217953+01:00",_x000D_
          "LastRefreshDate": "2019-08-01T10:11:44.4546761+02:00",_x000D_
          "TotalRefreshCount": 5,_x000D_
          "CustomInfo": {}_x000D_
        }_x000D_
      },_x000D_
      "41": {_x000D_
        "$type": "Inside.Core.Formula.Definition.DefinitionAC, Inside.Core.Formula",_x000D_
        "ID": 41,_x000D_
        "Results": [_x000D_
          [_x000D_
            0.0_x000D_
          ]_x000D_
        ],_x000D_
        "Statistics": {_x000D_
          "CreationDate": "2022-01-05T16:30:16.2217953+01:00",_x000D_
          "LastRefreshDate": "2019-08-01T10:11:43.9650043+02:00",_x000D_
          "TotalRefreshCount": 5,_x000D_
          "CustomInfo": {}_x000D_
        }_x000D_
      },_x000D_
      "42": {_x000D_
        "$type": "Inside.Core.Formula.Definition.DefinitionAC, Inside.Core.Formula",_x000D_
        "ID": 42,_x000D_
        "Results": [_x000D_
          [_x000D_
            0.0_x000D_
          ]_x000D_
        ],_x000D_
        "Statistics": {_x000D_
          "CreationDate": "2022-01-05T16:30:16.2217953+01:00",_x000D_
          "LastRefreshDate": "2019-08-01T10:11:44.4776144+02:00",_x000D_
          "TotalRefreshCount": 5,_x000D_
          "CustomInfo": {}_x000D_
        }_x000D_
      },_x000D_
      "43": {_x000D_
        "$type": "Inside.Core.Formula.Definition.DefinitionAC, Inside.Core.Formula",_x000D_
        "ID": 43,_x000D_
        "Results": [_x000D_
          [_x000D_
            0.0_x000D_
          ]_x000D_
        ],_x000D_
        "Statistics": {_x000D_
          "CreationDate": "2022-01-05T16:30:16.2217953+01:00",_x000D_
          "LastRefreshDate": "2019-08-01T10:11:44.2292781+02:00",_x000D_
          "TotalRefreshCount": 5,_x000D_
          "CustomInfo": {}_x000D_
        }_x000D_
      },_x000D_
      "44": {_x000D_
        "$type": "Inside.Core.Formula.Definition.DefinitionAC, Inside.Core.Formula",_x000D_
        "ID": 44,_x000D_
        "Results": [_x000D_
          [_x000D_
            0.0_x000D_
          ]_x000D_
        ],_x000D_
        "Statistics": {_x000D_
          "CreationDate": "2022-01-05T16:30:16.2217953+01:00",_x000D_
          "LastRefreshDate": "2019-08-01T10:11:43.7483453+02:00",_x000D_
          "TotalRefreshCount": 5,_x000D_
          "CustomInfo": {}_x000D_
        }_x000D_
      },_x000D_
      "45": {_x000D_
        "$type": "Inside.Core.Formula.Definition.DefinitionAC, Inside.Core.Formula",_x000D_
        "ID": 45,_x000D_
        "Results": [_x000D_
          [_x000D_
            0.0_x000D_
          ]_x000D_
        ],_x000D_
        "Statistics": {_x000D_
          "CreationDate": "2022-01-05T16:30:16.2217953+01:00",_x000D_
          "LastRefreshDate": "2019-08-01T10:11:43.8061932+02:00",_x000D_
          "TotalRefreshCount": 5,_x000D_
          "CustomInfo": {}_x000D_
        }_x000D_
      },_x000D_
      "46": {_x000D_
        "$type": "Inside.Core.Formula.Definition.DefinitionAC, Inside.Core.Formula",_x000D_
        "ID": 46,_x000D_
        "Results": [_x000D_
          [_x000D_
            0.0_x000D_
          ]_x000D_
        ],_x000D_
        "Statistics": {_x000D_
          "CreationDate": "2022-01-05T16:30:16.2217953+01:00",_x000D_
          "LastRefreshDate": "2019-08-01T10:11:44.0866561+02:00",_x000D_
          "TotalRefreshCount": 5,_x000D_
          "CustomInfo": {}_x000D_
        }_x000D_
      },_x000D_
      "47": {_x000D_
        "$type": "Inside.Core.Formula.Definition.DefinitionAC, Inside.Core.Formula",_x000D_
        "ID": 47,_x000D_
        "Results": [_x000D_
          [_x000D_
            0.0_x000D_
          ]_x000D_
        ],_x000D_
        "Statistics": {_x000D_
          "CreationDate": "2022-01-05T16:30:16.2217953+01:00",_x000D_
          "LastRefreshDate": "2019-08-01T10:11:44.0567345+02:00",_x000D_
          "TotalRefreshCount": 5,_x000D_
          "CustomInfo": {}_x000D_
        }_x000D_
      },_x000D_
      "48": {_x000D_
        "$type": "Inside.Core.Formula.Definition.DefinitionAC, Inside.Core.Formula",_x000D_
        "ID": 48,_x000D_
        "Results": [_x000D_
          [_x000D_
            0.0_x000D_
          ]_x000D_
        ],_x000D_
        "Statistics": {_x000D_
          "CreationDate": "2022-01-05T16:30:16.2217953+01:00",_x000D_
          "LastRefreshDate": "2019-08-01T10:11:44.2033468+02:00",_x000D_
          "TotalRefreshCount": 5,_x000D_
          "CustomInfo": {}_x000D_
        }_x000D_
      },_x000D_
      "49": {_x000D_
        "$type": "Inside.Core.Formula.Definition.DefinitionAC, Inside.Core.Formula",_x000D_
        "ID": 49,_x000D_
        "Results": [_x000D_
          [_x000D_
            0.0_x000D_
          ]_x000D_
        ],_x000D_
        "Statistics": {_x000D_
          "CreationDate": "2022-01-05T16:30:16.2217953+01:00",_x000D_
          "LastRefreshDate": "2019-08-01T10:11:43.9719603+02:00",_x000D_
          "TotalRefreshCount": 5,_x000D_
          "CustomInfo": {}_x000D_
        }_x000D_
      },_x000D_
      "50": {_x000D_
        "$type": "Inside.Core.Formula.Definition.DefinitionAC, Inside.Core.Formula",_x000D_
        "ID": 50,_x000D_
        "Results": [_x000D_
          [_x000D_
            0.0_x000D_
          ]_x000D_
        ],_x000D_
        "Statistics": {_x000D_
          "CreationDate": "2022-01-05T16:30:16.2217953+01:00",_x000D_
          "LastRefreshDate": "2019-08-01T10:11:43.8961653+02:00",_x000D_
          "TotalRefreshCount": 5,_x000D_
          "CustomInfo": {}_x000D_
        }_x000D_
      },_x000D_
      "51": {_x000D_
        "$type": "Inside.Core.Formula.Definition.DefinitionAC, Inside.Core.Formula",_x000D_
        "ID": 51,_x000D_
        "Results": [_x000D_
          [_x000D_
            3182420.0_x000D_
          ]_x000D_
        ],_x000D_
        "Statistics": {_x000D_
          "CreationDate": "2022-01-05T16:30:16.2217953+01:00",_x000D_
          "LastRefreshDate": "2022-01-05T18:11:13.5592622+01:00",_x000D_
          "TotalRefreshCount": 14,_x000D_
          "CustomInfo": {}_x000D_
        }_x000D_
      },_x000D_
      "52": {_x000D_
        "$type": "Inside.Core.Formula.Definition.DefinitionAC, Inside.Core.Formula",_x000D_
        "ID": 52,_x000D_
        "Results": [_x000D_
          [_x000D_
            12266800.0_x000D_
          ]_x000D_
        ],_x000D_
        "Statistics": {_x000D_
          "CreationDate": "2022-01-05T16:30:16.2217953+01:00",_x000D_
          "LastRefreshDate": "2022-01-05T18:11:13.5622542+01:00",_x000D_
          "TotalRefreshCount": 15,_x000D_
          "CustomInfo": {}_x000D_
        }_x000D_
      },_x000D_
      "53": {_x000D_
        "$type": "Inside.Core.Formula.Definition.DefinitionAC, Inside.Core.Formula",_x000D_
        "ID": 53,_x000D_
        "Results": [_x000D_
          [_x000D_
            0.0_x000D_
          ]_x000D_
        ],_x000D_
        "Statistics": {_x000D_
          "CreationDate": "2022-01-05T16:30:16.2217953+01:00",_x000D_
          "LastRefreshDate": "2022-01-05T18:11:13.5662438+01:00",_x000D_
          "TotalRefreshCount": 15,_x000D_
          "CustomInfo": {}_x000D_
        }_x000D_
      },_x000D_
      "54": {_x000D_
        "$type": "Inside.Core.Formula.Definition.DefinitionAC, Inside.Core.Formula",_x000D_
        "ID": 54,_x000D_
        "Results": [_x000D_
          [_x000D_
            149121.0_x000D_
          ]_x000D_
        ],_x000D_
        "Statistics": {_x000D_
          "CreationDate": "2022-01-05T16:30:16.2217953+01:00",_x000D_
          "LastRefreshDate": "2022-01-05T18:11:13.5702328+01:00",_x000D_
          "TotalRefreshCount": 15,_x000D_
          "CustomInfo": {}_x000D_
        }_x000D_
      },_x000D_
      "55": {_x000D_
        "$type": "Inside.Core.Formula.Definition.DefinitionAC, Inside.Core.Formula",_x000D_
        "ID": 55,_x000D_
        "Results": [_x000D_
          [_x000D_
            642459.0_x000D_
          ]_x000D_
        ],_x000D_
        "Statistics": {_x000D_
          "CreationDate": "2022-01-05T16:30:16.2217953+01:00",_x000D_
          "LastRefreshDate": "2022-01-05T18:11:13.5742225+01:00",_x000D_
          "TotalRefreshCount": 15,_x000D_
          "CustomInfo": {}_x000D_
        }_x000D_
      },_x000D_
      "56": {_x000D_
        "$type": "Inside.Core.Formula.Definition.DefinitionAC, Inside.Core.Formula",_x000D_
        "ID": 56,_x000D_
        "Results": [_x000D_
          [_x000D_
            0.0_x000D_
          ]_x000D_
        ],_x000D_
        "Statistics": {_x000D_
          "CreationDate": "2022-01-05T16:30:16.2217953+01:00",_x000D_
          "LastRefreshDate": "2022-01-05T18:11:13.5772143+01:00",_x000D_
          "TotalRefreshCount": 15,_x000D_
          "CustomInfo": {}_x000D_
        }_x000D_
      },_x000D_
      "57": {_x000D_
        "$type": "Inside.Core.Formula.Definition.DefinitionAC, Inside.Core.Formula",_x000D_
        "ID": 57,_x000D_
        "Results": [_x000D_
          [_x000D_
            0.0_x000D_
          ]_x000D_
        ],_x000D_
        "Statistics": {_x000D_
          "CreationDate": "2022-01-05T16:30:16.2217953+01:00",_x000D_
          "LastRefreshDate": "2022-01-05T18:11:13.5812039+01:00",_x000D_
          "TotalRefreshCount": 15,_x000D_
          "CustomInfo": {}_x000D_
        }_x000D_
      },_x000D_
      "58": {_x000D_
        "$type": "Inside.Core.Formula.Definition.DefinitionAC, Inside.Core.Formula",_x000D_
        "ID": 58,_x000D_
        "Results": [_x000D_
          [_x000D_
            294175.0_x000D_
          ]_x000D_
        ],_x000D_
        "Statistics": {_x000D_
          "CreationDate": "2022-01-05T16:30:16.2217953+01:00",_x000D_
          "LastRefreshDate": "2022-01-05T18:11:13.585193+01:00",_x000D_
          "TotalRefreshCount": 15,_x000D_
          "CustomInfo": {}_x000D_
        }_x000D_
      },_x000D_
      "59": {_x000D_
        "$type": "Inside.Core.Formula.Definition.DefinitionAC, Inside.Core.Formula",_x000D_
        "ID": 59,_x000D_
        "Results": [_x000D_
          [_x000D_
            -1938120.19_x000D_
          ]_x000D_
        ],_x000D_
        "Statistics": {_x000D_
          "CreationDate": "2022-01-05T16:30:16.2217953+01:00",_x000D_
          "LastRefreshDate": "2022-01-05T18:11:13.5881855+01:00",_x000D_
          "TotalRefreshCount": 15,_x000D_
          "CustomInfo": {}_x000D_
        }_x000D_
      },_x000D_
      "60": {_x000D_
        "$type": "Inside.Core.Formula.Definition.DefinitionAC, Inside.Core.Formula",_x000D_
        "ID": 60,_x000D_
        "Results": [_x000D_
          [_x000D_
            0.0_x000D_
          ]_x000D_
        ],_x000D_
        "Statistics": {_x000D_
          "CreationDate": "2022-01-05T16:30:16.2217953+01:00",_x000D_
          "LastRefreshDate": "2022-01-05T18:11:13.5921747+01:00",_x000D_
          "TotalRefreshCount": 15,_x000D_
          "CustomInfo": {}_x000D_
        }_x000D_
      },_x000D_
      "61": {_x000D_
        "$type": "Inside.Core.Formula.Definition.DefinitionAC, Inside.Core.Formula",_x000D_
        "ID": 61,_x000D_
        "Results": [_x000D_
          [_x000D_
            0.0_x000D_
          ]_x000D_
        ],_x000D_
        "Statistics": {_x000D_
          "CreationDate": "2022-01-05T16:30:16.2217953+01:00",_x000D_
          "LastRefreshDate": "2022-01-05T18:11:13.5971613+01:00",_x000D_
          "TotalRefreshCount": 15,_x000D_
          "CustomInfo": {}_x000D_
        }_x000D_
      },_x000D_
      "62": {_x000D_
        "$type": "Inside.Core.Formula.Definition.DefinitionAC, Inside.Core.Formula",_x000D_
        "ID": 62,_x000D_
        "Results": [_x000D_
          [_x000D_
            0.0_x000D_
          ]_x000D_
        ],_x000D_
        "Statistics": {_x000D_
          "CreationDate": "2022-01-05T16:30:16.2217953+01:00",_x000D_
          "LastRefreshDate": "2022-01-05T18:11:13.6230639+01:00",_x000D_
          "TotalRefreshCount": 15,_x000D_
          "CustomInfo": {}_x000D_
        }_x000D_
      },_x000D_
      "63": {_x000D_
        "$type": "Inside.Core.Formula.Definition.DefinitionAC, Inside.Core.Formula",_x000D_
        "ID": 63,_x000D_
        "Results": [_x000D_
          [_x000D_
            0.0_x000D_
          ]_x000D_
        ],_x000D_
        "Statistics": {_x000D_
          "CreationDate": "2022-01-05T16:30:16.2217953+01:00",_x000D_
          "LastRefreshDate": "2022-01-05T18:11:13.6310756+01:00",_x000D_
          "TotalRefreshCount": 15,_x000D_
          "CustomInfo": {}_x000D_
        }_x000D_
      },_x000D_
      "64": {_x000D_
        "$type": "Inside.Core.Formula.Definition.DefinitionAC, Inside.Core.Formula",_x000D_
        "ID": 64,_x000D_
        "Results": [_x000D_
          [_x000D_
            500000.0_x000D_
          ]_x000D_
        ],_x000D_
        "Statistics": {_x000D_
          "CreationDate": "2022-01-05T16:30:16.2217953+01:00",_x000D_
          "LastRefreshDate": "2022-01-05T18:11:13.6360633+01:00",_x000D_
          "TotalRefreshCount": 15,_x000D_
          "CustomInfo": {}_x000D_
        }_x000D_
      },_x000D_
      "65": {_x000D_
        "$type": "Inside.Core.Formula.Definition.DefinitionAC, Inside.Core.Formula",_x000D_
        "ID": 65,_x000D_
        "Results": [_x000D_
          [_x000D_
            0.0_x000D_
          ]_x000D_
        ],_x000D_
        "Statistics": {_x000D_
          "CreationDate": "2022-01-05T16:30:16.2217953+01:00",_x000D_
          "LastRefreshDate": "2022-01-05T18:11:13.6400159+01:00",_x000D_
          "TotalRefreshCount": 15,_x000D_
          "CustomInfo": {}_x000D_
        }_x000D_
      },_x000D_
      "66": {_x000D_
        "$type": "Inside.Core.Formula.Definition.DefinitionAC, Inside.Core.Formula",_x000D_
        "ID": 66,_x000D_
        "Results": [_x000D_
          [_x000D_
            6622.0_x000D_
          ]_x000D_
        ],_x000D_
        "Statistics": {_x000D_
          "CreationDate": "2022-01-05T16:30:16.2217953+01:00",_x000D_
          "LastRefreshDate": "2022-01-05T18:11:13.645042+01:00",_x000D_
          "TotalRefreshCount": 15,_x000D_
          "CustomInfo": {}_x000D_
        }_x000D_
      },_x000D_
      "67": {_x000D_
        "$type": "Inside.Core.Formula.Definition.DefinitionAC, Inside.Core.Formula",_x000D_
        "ID": 67,_x000D_
        "Results": [_x000D_
          [_x000D_
            0.0_x000D_
          ]_x000D_
        ],_x000D_
        "Statistics": {_x000D_
          "CreationDate": "2022-01-05T16:30:16.2217953+01:00",_x000D_
          "LastRefreshDate": "2022-01-05T18:11:13.6480316+01:00",_x000D_
          "TotalRefreshCount": 15,_x000D_
          "CustomInfo": {}_x000D_
        }_x000D_
      },_x000D_
      "68": {_x000D_
        "$type": "Inside.Core.Formula.Definition.DefinitionAC, Inside.Core.Formula",_x000D_
        "ID": 68,_x000D_
        "Results": [_x000D_
          [_x000D_
            3182420.0_x000D_
          ]_x000D_
        ],_x000D_
        "Statistics": {_x000D_
          "CreationDate": "2022-01-05T16:30:16.2217953+01:00",_x000D_
          "LastRefreshDate": "2022-01-05T18:11:13.6629963+01:00",_x000D_
          "TotalRefreshCount": 14,_x000D_
          "CustomInfo": {}_x000D_
        }_x000D_
      },_x000D_
      "69": {_x000D_
        "$type": "Inside.Core.Formula.Definition.DefinitionAC, Inside.Core.Formula",_x000D_
        "ID": 69,_x000D_
        "Results": [_x000D_
          [_x000D_
            12266800.0_x000D_
          ]_x000D_
        ],_x000D_
        "Statistics": {_x000D_
          "CreationDate": "2022-01-05T16:30:16.2217953+01:00",_x000D_
          "LastRefreshDate": "2022-01-05T18:11:13.6659878+01:00",_x000D_
          "TotalRefreshCount": 14,_x000D_
          "CustomInfo": {}_x000D_
        }_x000D_
      },_x000D_
      "70": {_x000D_
        "$type": "Inside.Core.Formula.Definition.DefinitionAC, Inside.Core.Formula",_x000D_
        "ID": 70,_x000D_
        "Results": [_x000D_
          [_x000D_
            0.0_x000D_
          ]_x000D_
        ],_x000D_
        "Statistics": {_x000D_
          "CreationDate": "2022-01-05T16:30:16.2217953+01:00",_x000D_
          "LastRefreshDate": "2022-01-05T18:11:13.6689781+01:00",_x000D_
          "TotalRefreshCount": 14,_x000D_
          "CustomInfo": {}_x000D_
        }_x000D_
      },_x000D_
      "71": {_x000D_
        "$type": "Inside.Core.Formula.Definition.DefinitionAC, Inside.Core.Formula",_x000D_
        "ID": 71,_x000D_
        "Results": [_x000D_
          [_x000D_
            149121.0_x000D_
          ]_x000D_
        ],_x000D_
        "Statistics": {_x000D_
          "CreationDate": "2022-01-05T16:30:16.2217953+01:00",_x000D_
          "LastRefreshDate": "2022-01-05T18:11:13.6729429+01:00",_x000D_
          "TotalRefreshCount": 14,_x000D_
          "CustomInfo": {}_x000D_
        }_x000D_
      },_x000D_
      "72": {_x000D_
        "$type": "Inside.Core.Formula.Definition.DefinitionAC, Inside.Core.Formula",_x000D_
        "ID": 72,_x000D_
        "Results": [_x000D_
          [_x000D_
            642459.0_x000D_
          ]_x000D_
        ],_x000D_
        "Statistics": {_x000D_
          "CreationDate": "2022-01-05T16:30:16.2217953+01:00",_x000D_
          "LastRefreshDate": "2022-01-05T18:11:13.6769586+01:00",_x000D_
          "TotalRefreshCount": 14,_x000D_
          "CustomInfo": {}_x000D_
        }_x000D_
      },_x000D_
      "73": {_x000D_
        "$type": "Inside.Core.Formula.Definition.DefinitionAC, Inside.Core.Formula",_x000D_
        "ID": 73,_x000D_
        "Results": [_x000D_
          [_x000D_
            0.0_x000D_
          ]_x000D_
        ],_x000D_
        "Statistics": {_x000D_
          "CreationDate": "2022-01-05T16:30:16.2217953+01:00",_x000D_
          "LastRefreshDate": "2022-01-05T18:11:13.6809491+01:00",_x000D_
          "TotalRefreshCount": 14,_x000D_
          "CustomInfo": {}_x000D_
        }_x000D_
      },_x000D_
      "74": {_x000D_
        "$type": "Inside.Core.Formula.Definition.DefinitionAC, Inside.Core.Formula",_x000D_
        "ID": 74,_x000D_
        "Results": [_x000D_
          [_x000D_
            0.0_x000D_
          ]_x000D_
        ],_x000D_
        "Statistics": {_x000D_
          "CreationDate": "2022-01-05T16:30:16.2217953+01:00",_x000D_
          "LastRefreshDate": "2022-01-05T18:11:13.6839383+01:00",_x000D_
          "TotalRefreshCount": 14,_x000D_
          "CustomInfo": {}_x000D_
        }_x000D_
      },_x000D_
      "75": {_x000D_
        "$type": "Inside.Core.Formula.Definition.DefinitionAC, Inside.Core.Formula",_x000D_
        "ID": 75,_x000D_
        "Results": [_x000D_
          [_x000D_
            294175.0_x000D_
          ]_x000D_
        ],_x000D_
        "Statistics": {_x000D_
          "CreationDate": "2022-01-05T16:30:16.2217953+01:00",_x000D_
          "LastRefreshDate": "2022-01-05T18:11:13.6869275+01:00",_x000D_
          "TotalRefreshCount": 14,_x000D_
          "CustomInfo": {}_x000D_
        }_x000D_
      },_x000D_
      "76": {_x000D_
        "$type": "Inside.Core.Formula.Definition.DefinitionAC, Inside.Core.Formula",_x000D_
        "ID": 76,_x000D_
        "Results": [_x000D_
          [_x000D_
            -2001775.549999997_x000D_
          ]_x000D_
        ],_x000D_
        "Statistics": {_x000D_
          "CreationDate": "2022-01-05T16:30:16.2217953+01:00",_x000D_
          "LastRefreshDate": "2022-01-05T18:11:13.6919143+01:00",_x000D_
          "TotalRefreshCount": 14,_x000D_
          "CustomInfo": {}_x000D_
        }_x000D_
      </t>
  </si>
  <si>
    <t>},_x000D_
      "77": {_x000D_
        "$type": "Inside.Core.Formula.Definition.DefinitionAC, Inside.Core.Formula",_x000D_
        "ID": 77,_x000D_
        "Results": [_x000D_
          [_x000D_
            0.0_x000D_
          ]_x000D_
        ],_x000D_
        "Statistics": {_x000D_
          "CreationDate": "2022-01-05T16:30:16.2217953+01:00",_x000D_
          "LastRefreshDate": "2022-01-05T18:11:13.6959064+01:00",_x000D_
          "TotalRefreshCount": 14,_x000D_
          "CustomInfo": {}_x000D_
        }_x000D_
      },_x000D_
      "78": {_x000D_
        "$type": "Inside.Core.Formula.Definition.DefinitionAC, Inside.Core.Formula",_x000D_
        "ID": 78,_x000D_
        "Results": [_x000D_
          [_x000D_
            0.0_x000D_
          ]_x000D_
        ],_x000D_
        "Statistics": {_x000D_
          "CreationDate": "2022-01-05T16:30:16.2217953+01:00",_x000D_
          "LastRefreshDate": "2022-01-05T18:11:13.698898+01:00",_x000D_
          "TotalRefreshCount": 14,_x000D_
          "CustomInfo": {}_x000D_
        }_x000D_
      },_x000D_
      "79": {_x000D_
        "$type": "Inside.Core.Formula.Definition.DefinitionAC, Inside.Core.Formula",_x000D_
        "ID": 79,_x000D_
        "Results": [_x000D_
          [_x000D_
            0.0_x000D_
          ]_x000D_
        ],_x000D_
        "Statistics": {_x000D_
          "CreationDate": "2022-01-05T16:30:16.2217953+01:00",_x000D_
          "LastRefreshDate": "2022-01-05T18:11:13.7028861+01:00",_x000D_
          "TotalRefreshCount": 14,_x000D_
          "CustomInfo": {}_x000D_
        }_x000D_
      },_x000D_
      "80": {_x000D_
        "$type": "Inside.Core.Formula.Definition.DefinitionAC, Inside.Core.Formula",_x000D_
        "ID": 80,_x000D_
        "Results": [_x000D_
          [_x000D_
            0.0_x000D_
          ]_x000D_
        ],_x000D_
        "Statistics": {_x000D_
          "CreationDate": "2022-01-05T16:30:16.2217953+01:00",_x000D_
          "LastRefreshDate": "2022-01-05T18:11:13.7068396+01:00",_x000D_
          "TotalRefreshCount": 14,_x000D_
          "CustomInfo": {}_x000D_
        }_x000D_
      },_x000D_
      "81": {_x000D_
        "$type": "Inside.Core.Formula.Definition.DefinitionAC, Inside.Core.Formula",_x000D_
        "ID": 81,_x000D_
        "Results": [_x000D_
          [_x000D_
            500000.0_x000D_
          ]_x000D_
        ],_x000D_
        "Statistics": {_x000D_
          "CreationDate": "2022-01-05T16:30:16.2217953+01:00",_x000D_
          "LastRefreshDate": "2022-01-05T18:11:13.7108693+01:00",_x000D_
          "TotalRefreshCount": 14,_x000D_
          "CustomInfo": {}_x000D_
        }_x000D_
      },_x000D_
      "82": {_x000D_
        "$type": "Inside.Core.Formula.Definition.DefinitionAC, Inside.Core.Formula",_x000D_
        "ID": 82,_x000D_
        "Results": [_x000D_
          [_x000D_
            0.0_x000D_
          ]_x000D_
        ],_x000D_
        "Statistics": {_x000D_
          "CreationDate": "2022-01-05T16:30:16.2217953+01:00",_x000D_
          "LastRefreshDate": "2022-01-05T18:11:13.7138607+01:00",_x000D_
          "TotalRefreshCount": 14,_x000D_
          "CustomInfo": {}_x000D_
        }_x000D_
      },_x000D_
      "83": {_x000D_
        "$type": "Inside.Core.Formula.Definition.DefinitionAC, Inside.Core.Formula",_x000D_
        "ID": 83,_x000D_
        "Results": [_x000D_
          [_x000D_
            6622.0_x000D_
          ]_x000D_
        ],_x000D_
        "Statistics": {_x000D_
          "CreationDate": "2022-01-05T16:30:16.2217953+01:00",_x000D_
          "LastRefreshDate": "2022-01-05T18:11:13.7178459+01:00",_x000D_
          "TotalRefreshCount": 14,_x000D_
          "CustomInfo": {}_x000D_
        }_x000D_
      },_x000D_
      "84": {_x000D_
        "$type": "Inside.Core.Formula.Definition.DefinitionAC, Inside.Core.Formula",_x000D_
        "ID": 84,_x000D_
        "Results": [_x000D_
          [_x000D_
            0.0_x000D_
          ]_x000D_
        ],_x000D_
        "Statistics": {_x000D_
          "CreationDate": "2022-01-05T16:30:16.2217953+01:00",_x000D_
          "LastRefreshDate": "2022-01-05T18:11:13.7208396+01:00",_x000D_
          "TotalRefreshCount": 14,_x000D_
          "CustomInfo": {}_x000D_
        }_x000D_
      },_x000D_
      "85": {_x000D_
        "$type": "Inside.Core.Formula.Definition.DefinitionAC, Inside.Core.Formula",_x000D_
        "ID": 85,_x000D_
        "Results": [_x000D_
          [_x000D_
            4365250.94_x000D_
          ]_x000D_
        ],_x000D_
        "Statistics": {_x000D_
          "CreationDate": "2022-01-05T16:30:16.2217953+01:00",_x000D_
          "LastRefreshDate": "2022-01-05T17:42:05.4894122+01:00",_x000D_
          "TotalRefreshCount": 10,_x000D_
          "CustomInfo": {}_x000D_
        }_x000D_
      },_x000D_
      "86": {_x000D_
        "$type": "Inside.Core.Formula.Definition.DefinitionAC, Inside.Core.Formula",_x000D_
        "ID": 86,_x000D_
        "Results": [_x000D_
          [_x000D_
            0.0_x000D_
          ]_x000D_
        ],_x000D_
        "Statistics": {_x000D_
          "CreationDate": "2022-01-05T16:30:16.2217953+01:00",_x000D_
          "LastRefreshDate": "2022-01-05T18:11:13.6520232+01:00",_x000D_
          "TotalRefreshCount": 15,_x000D_
          "CustomInfo": {}_x000D_
        }_x000D_
      },_x000D_
      "87": {_x000D_
        "$type": "Inside.Core.Formula.Definition.DefinitionAC, Inside.Core.Formula",_x000D_
        "ID": 87,_x000D_
        "Results": [_x000D_
          [_x000D_
            0.0_x000D_
          ]_x000D_
        ],_x000D_
        "Statistics": {_x000D_
          "CreationDate": "2022-01-05T16:30:16.2217953+01:00",_x000D_
          "LastRefreshDate": "2022-01-05T18:11:13.7258278+01:00",_x000D_
          "TotalRefreshCount": 17,_x000D_
          "CustomInfo": {}_x000D_
        }_x000D_
      },_x000D_
      "88": {_x000D_
        "$type": "Inside.Core.Formula.Definition.DefinitionAC, Inside.Core.Formula",_x000D_
        "ID": 88,_x000D_
        "Results": [_x000D_
          [_x000D_
            0.0_x000D_
          ]_x000D_
        ],_x000D_
        "Statistics": {_x000D_
          "CreationDate": "2022-01-05T16:30:16.2217953+01:00",_x000D_
          "LastRefreshDate": "2022-01-05T17:33:24.8533932+01:00",_x000D_
          "TotalRefreshCount": 12,_x000D_
          "CustomInfo": {}_x000D_
        }_x000D_
      },_x000D_
      "89": {_x000D_
        "$type": "Inside.Core.Formula.Definition.DefinitionAC, Inside.Core.Formula",_x000D_
        "ID": 89,_x000D_
        "Results": [_x000D_
          [_x000D_
            0.0_x000D_
          ]_x000D_
        ],_x000D_
        "Statistics": {_x000D_
          "CreationDate": "2022-01-05T16:30:16.2217953+01:00",_x000D_
          "LastRefreshDate": "2022-01-05T18:11:13.6549758+01:00",_x000D_
          "TotalRefreshCount": 19,_x000D_
          "CustomInfo": {}_x000D_
        }_x000D_
      },_x000D_
      "90": {_x000D_
        "$type": "Inside.Core.Formula.Definition.DefinitionAC, Inside.Core.Formula",_x000D_
        "ID": 90,_x000D_
        "Results": [_x000D_
          [_x000D_
            0.0_x000D_
          ]_x000D_
        ],_x000D_
        "Statistics": {_x000D_
          "CreationDate": "2022-01-05T16:30:16.2217953+01:00",_x000D_
          "LastRefreshDate": "2022-01-05T18:11:13.7288176+01:00",_x000D_
          "TotalRefreshCount": 16,_x000D_
          "CustomInfo": {}_x000D_
        }_x000D_
      },_x000D_
      "91": {_x000D_
        "$type": "Inside.Core.Formula.Definition.DefinitionAC, Inside.Core.Formula",_x000D_
        "ID": 91,_x000D_
        "Results": [_x000D_
          [_x000D_
            49593.0_x000D_
          ]_x000D_
        ],_x000D_
        "Statistics": {_x000D_
          "CreationDate": "2022-01-05T16:30:16.2217953+01:00",_x000D_
          "LastRefreshDate": "2022-01-05T18:11:13.6600015+01:00",_x000D_
          "TotalRefreshCount": 20,_x000D_
          "CustomInfo": {}_x000D_
        }_x000D_
      },_x000D_
      "92": {_x000D_
        "$type": "Inside.Core.Formula.Definition.DefinitionAC, Inside.Core.Formula",_x000D_
        "ID": 92,_x000D_
        "Results": [_x000D_
          [_x000D_
            49593.0_x000D_
          ]_x000D_
        ],_x000D_
        "Statistics": {_x000D_
          "CreationDate": "2022-01-05T16:30:16.2217953+01:00",_x000D_
          "LastRefreshDate": "2022-01-05T18:11:13.7328076+01:00",_x000D_
          "TotalRefreshCount": 16,_x000D_
          "CustomInfo": {}_x000D_
        }_x000D_
      },_x000D_
      "93": {_x000D_
        "$type": "Inside.Core.Formula.Definition.DefinitionAC, Inside.Core.Formula",_x000D_
        "ID": 93,_x000D_
        "Results": [_x000D_
          [_x000D_
            0.0_x000D_
          ]_x000D_
        ],_x000D_
        "Statistics": {_x000D_
          "CreationDate": "2022-01-05T16:30:16.2217953+01:00",_x000D_
          "LastRefreshDate": "2022-01-05T16:47:48.841432+01:00",_x000D_
          "TotalRefreshCount": 5,_x000D_
          "CustomInfo": {}_x000D_
        }_x000D_
      },_x000D_
      "94": {_x000D_
        "$type": "Inside.Core.Formula.Definition.DefinitionAC, Inside.Core.Formula",_x000D_
        "ID": 94,_x000D_
        "Results": [_x000D_
          [_x000D_
            0.0_x000D_
          ]_x000D_
        ],_x000D_
        "Statistics": {_x000D_
          "CreationDate": "2022-01-05T16:30:16.2217953+01:00",_x000D_
          "LastRefreshDate": "2022-01-05T16:47:49.0536357+01:00",_x000D_
          "TotalRefreshCount": 5,_x000D_
          "CustomInfo": {}_x000D_
        }_x000D_
      },_x000D_
      "95": {_x000D_
        "$type": "Inside.Core.Formula.Definition.DefinitionAC, Inside.Core.Formula",_x000D_
        "ID": 95,_x000D_
        "Results": [_x000D_
          [_x000D_
            0.0_x000D_
          ]_x000D_
        ],_x000D_
        "Statistics": {_x000D_
          "CreationDate": "2022-01-05T16:30:16.2217953+01:00",_x000D_
          "LastRefreshDate": "2022-01-05T16:47:48.8544281+01:00",_x000D_
          "TotalRefreshCount": 5,_x000D_
          "CustomInfo": {}_x000D_
        }_x000D_
      },_x000D_
      "96": {_x000D_
        "$type": "Inside.Core.Formula.Definition.DefinitionAC, Inside.Core.Formula",_x000D_
        "ID": 96,_x000D_
        "Results": [_x000D_
          [_x000D_
            0.0_x000D_
          ]_x000D_
        ],_x000D_
        "Statistics": {_x000D_
          "CreationDate": "2022-01-05T16:30:16.2217953+01:00",_x000D_
          "LastRefreshDate": "2022-01-05T16:47:49.0895358+01:00",_x000D_
          "TotalRefreshCount": 5,_x000D_
          "CustomInfo": {}_x000D_
        }_x000D_
      },_x000D_
      "97": {_x000D_
        "$type": "Inside.Core.Formula.Definition.DefinitionAC, Inside.Core.Formula",_x000D_
        "ID": 97,_x000D_
        "Results": [_x000D_
          [_x000D_
            0.0_x000D_
          ]_x000D_
        ],_x000D_
        "Statistics": {_x000D_
          "CreationDate": "2022-01-05T16:30:16.2227991+01:00",_x000D_
          "LastRefreshDate": "2022-01-05T16:47:48.8594149+01:00",_x000D_
          "TotalRefreshCount": 5,_x000D_
          "CustomInfo": {}_x000D_
        }_x000D_
      },_x000D_
      "98": {_x000D_
        "$type": "Inside.Core.Formula.Definition.DefinitionAC, Inside.Core.Formula",_x000D_
        "ID": 98,_x000D_
        "Results": [_x000D_
          [_x000D_
            0.0_x000D_
          ]_x000D_
        ],_x000D_
        "Statistics": {_x000D_
          "CreationDate": "2022-01-05T16:30:16.2227991+01:00",_x000D_
          "LastRefreshDate": "2022-01-05T16:47:49.0945229+01:00",_x000D_
          "TotalRefreshCount": 5,_x000D_
          "CustomInfo": {}_x000D_
        }_x000D_
      },_x000D_
      "99": {_x000D_
        "$type": "Inside.Core.Formula.Definition.DefinitionAC, Inside.Core.Formula",_x000D_
        "ID": 99,_x000D_
        "Results": [_x000D_
          [_x000D_
            0.0_x000D_
          ]_x000D_
        ],_x000D_
        "Statistics": {_x000D_
          "CreationDate": "2022-01-05T16:30:16.2227991+01:00",_x000D_
          "LastRefreshDate": "2022-01-05T16:47:48.8920671+01:00",_x000D_
          "TotalRefreshCount": 5,_x000D_
          "CustomInfo": {}_x000D_
        }_x000D_
      },_x000D_
      "100": {_x000D_
        "$type": "Inside.Core.Formula.Definition.DefinitionAC, Inside.Core.Formula",_x000D_
        "ID": 100,_x000D_
        "Results": [_x000D_
          [_x000D_
            0.0_x000D_
          ]_x000D_
        ],_x000D_
        "Statistics": {_x000D_
          "CreationDate": "2022-01-05T16:30:16.2227991+01:00",_x000D_
          "LastRefreshDate": "2022-01-05T16:47:49.101505+01:00",_x000D_
          "TotalRefreshCount": 5,_x000D_
          "CustomInfo": {}_x000D_
        }_x000D_
      },_x000D_
      "101": {_x000D_
        "$type": "Inside.Core.Formula.Definition.DefinitionAC, Inside.Core.Formula",_x000D_
        "ID": 101,_x000D_
        "Results": [_x000D_
          [_x000D_
            0.0_x000D_
          ]_x000D_
        ],_x000D_
        "Statistics": {_x000D_
          "CreationDate": "2022-01-05T16:30:16.2227991+01:00",_x000D_
          "LastRefreshDate": "2022-01-05T16:47:48.9020356+01:00",_x000D_
          "TotalRefreshCount": 5,_x000D_
          "CustomInfo": {}_x000D_
        }_x000D_
      },_x000D_
      "102": {_x000D_
        "$type": "Inside.Core.Formula.Definition.DefinitionAC, Inside.Core.Formula",_x000D_
        "ID": 102,_x000D_
        "Results": [_x000D_
          [_x000D_
            0.0_x000D_
          ]_x000D_
        ],_x000D_
        "Statistics": {_x000D_
          "CreationDate": "2022-01-05T16:30:16.2227991+01:00",_x000D_
          "LastRefreshDate": "2022-01-05T16:47:49.1064914+01:00",_x000D_
          "TotalRefreshCount": 5,_x000D_
          "CustomInfo": {}_x000D_
        }_x000D_
      },_x000D_
      "103": {_x000D_
        "$type": "Inside.Core.Formula.Definition.DefinitionAC, Inside.Core.Formula",_x000D_
        "ID": 103,_x000D_
        "Results": [_x000D_
          [_x000D_
            -4039979.71_x000D_
          ]_x000D_
        ],_x000D_
        "Statistics": {_x000D_
          "CreationDate": "2022-01-05T16:48:26.2090304+01:00",_x000D_
          "LastRefreshDate": "2022-01-05T17:25:39.3258116+01:00",_x000D_
          "TotalRefreshCount": 4,_x000D_
          "CustomInfo": {}_x000D_
        }_x000D_
      },_x000D_
      "104": {_x000D_
        "$type": "Inside.Core.Formula.Definition.DefinitionAC, Inside.Core.Formula",_x000D_
        "ID": 104,_x000D_
        "Results": [_x000D_
          [_x000D_
            -291681.03_x000D_
          ]_x000D_
        ],_x000D_
        "Statistics": {_x000D_
          "CreationDate": "2022-01-05T16:49:14.9905642+01:00",_x000D_
          "LastRefreshDate": "2022-01-05T17:25:39.3407377+01:00",_x000D_
          "TotalRefreshCount": 4,_x000D_
          "CustomInfo": {}_x000D_
        }_x000D_
      },_x000D_
      "105": {_x000D_
        "$type": "Inside.Core.Formula.Definition.DefinitionAC, Inside.Core.Formula",_x000D_
        "ID": 105,_x000D_
        "Results": [_x000D_
          [_x000D_
            -1042110.72_x000D_
          ]_x000D_
        ],_x000D_
        "Statistics": {_x000D_
          "CreationDate": "2022-01-05T16:49:14.9955509+01:00",_x000D_
          "LastRefreshDate": "2022-01-05T17:25:39.3558831+01:00",_x000D_
          "TotalRefreshCount": 4,_x000D_
          "CustomInfo": {}_x000D_
        }_x000D_
      },_x000D_
      "106": {_x000D_
        "$type": "Inside.Core.Formula.Definition.DefinitionAC, Inside.Core.Formula",_x000D_
        "ID": 106,_x000D_
        "Results": [_x000D_
          [_x000D_
            -5663.4_x000D_
          ]_x000D_
        ],_x000D_
        "Statistics": {_x000D_
          "CreationDate": "2022-01-05T16:49:15.0109152+01:00",_x000D_
          "LastRefreshDate": "2022-01-05T17:25:39.3608659+01:00",_x000D_
          "TotalRefreshCount": 4,_x000D_
          "CustomInfo": {}_x000D_
        }_x000D_
      },_x000D_
      "107": {_x000D_
        "$type": "Inside.Core.Formula.Definition.DefinitionAC, Inside.Core.Formula",_x000D_
        "ID": 107,_x000D_
        "Results": [_x000D_
          [_x000D_
            -13527297.62_x000D_
          ]_x000D_
        ],_x000D_
        "Statistics": {_x000D_
          "CreationDate": "2022-01-05T16:49:15.0159127+01:00",_x000D_
          "LastRefreshDate": "2022-01-05T17:25:39.3648561+01:00",_x000D_
          "TotalRefreshCount": 4,_x000D_
          "CustomInfo": {}_x000D_
        }_x000D_
      },_x000D_
      "108": {_x000D_
        "$type": "Inside.Core.Formula.Definition.DefinitionAC, Inside.Core.Formula",_x000D_
        "ID": 108,_x000D_
        "Results": [_x000D_
          [_x000D_
            0.0_x000D_
          ]_x000D_
        ],_x000D_
        "Statistics": {_x000D_
          "CreationDate": "2022-01-05T16:49:50.6752437+01:00",_x000D_
          "LastRefreshDate": "2022-01-05T17:25:39.4756809+01:00",_x000D_
          "TotalRefreshCount": 5,_x000D_
          "CustomInfo": {}_x000D_
        }_x000D_
      },_x000D_
      "109": {_x000D_
        "$type": "Inside.Core.Formula.Definition.DefinitionAC, Inside.Core.Formula",_x000D_
        "ID": 109,_x000D_
        "Results": [_x000D_
          [_x000D_
            0.0_x000D_
          ]_x000D_
        ],_x000D_
        "Statistics": {_x000D_
          "CreationDate": "2022-01-05T16:50:41.6836435+01:00",_x000D_
          "LastRefreshDate": "2022-01-05T17:25:39.5075252+01:00",_x000D_
          "TotalRefreshCount": 4,_x000D_
          "CustomInfo": {}_x000D_
        }_x000D_
      },_x000D_
      "110": {_x000D_
        "$type": "Inside.Core.Formula.Definition.DefinitionAC, Inside.Core.Formula",_x000D_
        "ID": 110,_x000D_
        "Results": [_x000D_
          [_x000D_
            0.0_x000D_
          ]_x000D_
        ],_x000D_
        "Statistics": {_x000D_
          "CreationDate": "2022-01-05T16:50:41.691585+01:00",_x000D_
          "LastRefreshDate": "2022-01-05T17:25:39.511517+01:00",_x000D_
          "TotalRefreshCount": 4,_x000D_
          "CustomInfo": {}_x000D_
        }_x000D_
      },_x000D_
      "111": {_x000D_
        "$type": "Inside.Core.Formula.Definition.DefinitionAC, Inside.Core.Formula",_x000D_
        "ID": 111,_x000D_
        "Results": [_x000D_
          [_x000D_
            0.0_x000D_
          ]_x000D_
        ],_x000D_
        "Statistics": {_x000D_
          "CreationDate": "2022-01-05T16:50:41.6986026+01:00",_x000D_
          "LastRefreshDate": "2022-01-05T17:25:39.5164618+01:00",_x000D_
          "TotalRefreshCount": 4,_x000D_
          "CustomInfo": {}_x000D_
        }_x000D_
      },_x000D_
      "112": {_x000D_
        "$type": "Inside.Core.Formula.Definition.DefinitionAC, Inside.Core.Formula",_x000D_
        "ID": 112,_x000D_
        "Results": [_x000D_
          [_x000D_
            0.0_x000D_
          ]_x000D_
        ],_x000D_
        "Statistics": {_x000D_
          "CreationDate": "2022-01-05T16:50:41.7035533+01:00",_x000D_
          "LastRefreshDate": "2022-01-05T17:25:39.5214857+01:00",_x000D_
          "TotalRefreshCount": 4,_x000D_
          "CustomInfo": {}_x000D_
        }_x000D_
      },_x000D_
      "113": {_x000D_
        "$type": "Inside.Core.Formula.Definition.DefinitionAC, Inside.Core.Formula",_x000D_
        "ID": 113,_x000D_
        "Results": [_x000D_
          [_x000D_
            32944452.0_x000D_
          ]_x000D_
        ],_x000D_
        "Statistics": {_x000D_
          "CreationDate": "2022-01-05T17:31:03.1008199+01:00",_x000D_
          "LastRefreshDate": "2022-01-05T18:11:13.7357994+01:00",_x000D_
          "TotalRefreshCount": 8,_x000D_
          "CustomInfo": {}_x000D_
        }_x000D_
      },_x000D_
      "114": {_x000D_
        "$type": "Inside.Core.Formula.Definition.DefinitionAC, Inside.Core.Formula",_x000D_
        "ID": 114,_x000D_
        "Results": [_x000D_
          [_x000D_
            58280290.38_x000D_
          ]_x000D_
        ],_x000D_
        "Statistics": {_x000D_
          "CreationDate": "2022-01-05T17:31:53.1254319+01:00",_x000D_
          "LastRefreshDate": "2022-01-05T18:11:13.7437751+01:00",_x000D_
          "TotalRefreshCount": 8,_x000D_
          "CustomInfo": {}_x000D_
        }_x000D_
      },_x000D_
      "115": {_x000D_
        "$type": "Inside.Core.Formula.Definition.DefinitionAC, Inside.Core.Formula",_x000D_
        "ID": 115,_x000D_
        "Results": [_x000D_
          [_x000D_
            20031000.77_x000D_
          ]_x000D_
        ],_x000D_
        "Statistics": {_x000D_
          "CreationDate": "2022-01-05T17:31:53.1324364+01:00",_x000D_
          "LastRefreshDate": "2022-01-05T18:11:13.7477278+01:00",_x000D_
          "TotalRefreshCount": 8,_x000D_
          "CustomInfo": {}_x000D_
        }_x000D_
      },_x000D_
      "116": {_x000D_
        "$type": "Inside.Core.Formula.Definition.DefinitionAC, Inside.Core.Formula",_x000D_
        "ID": 116,_x000D_
        "Results": [_x000D_
          [_x000D_
            1907081.8_x000D_
          ]_x000D_
        ],_x000D_
        "Statistics": {_x000D_
          "CreationDate": "2022-01-05T17:31:53.1383976+01:00",_x000D_
          "LastRefreshDate": "2022-01-05T18:11:13.7517165+01:00",_x000D_
          "TotalRefreshCount": 8,_x000D_
          "CustomInfo": {}_x000D_
        }_x000D_
      },_x000D_
      "117": {_x000D_
        "$type": "Inside.Core.Formula.Definition.DefinitionAC, Inside.Core.Formula",_x000D_
        "ID": 117,_x000D_
        "Results": [_x000D_
          [_x000D_
            3870429.79_x000D_
          ]_x000D_
        ],_x000D_
        "Statistics": {_x000D_
          "CreationDate": "2022-01-05T17:31:53.1433851+01:00",_x000D_
          "LastRefreshDate": "2022-01-05T18:11:13.7557084+01:00",_x000D_
          "TotalRefreshCount": 8,_x000D_
          "CustomInfo": {}_x000D_
        }_x000D_
      },_x000D_
      "118": {_x000D_
        "$type": "Inside.Core.Formula.Definition.DefinitionAC, Inside.Core.Formula",_x000D_
        "ID": 118,_x000D_
        "Results": [_x000D_
          [_x000D_
            32944452.0_x000D_
          ]_x000D_
        ],_x000D_
        "Statistics": {_x000D_
          "CreationDate": "2022-01-05T17:32:14.84365+01:00",_x000D_
          "LastRefreshDate": "2022-01-05T18:11:13.759731+01:00",_x000D_
          "TotalRefreshCount": 9,_x000D_
          "CustomInfo": {}_x000D_
        }_x000D_
      },_x000D_
      "119": {_x000D_
        "$type": "Inside.Core.Formula.Definition.DefinitionAC, Inside.Core.Formula",_x000D_
        "ID": 119,_x000D_
        "Results": [_x000D_
          [_x000D_
            58280290.38_x000D_
          ]_x000D_
        ],_x000D_
        "Statistics": {_x000D_
          "CreationDate": "2022-01-05T17:32:33.2509051+01:00",_x000D_
          "LastRefreshDate": "2022-01-05T18:11:13.7667127+01:00",_x000D_
          "TotalRefreshCount": 8,_x000D_
          "CustomInfo": {}_x000D_
        }_x000D_
      },_x000D_
      "120": {_x000D_
        "$type": "Inside.Core.Formula.Definition.DefinitionAC, Inside.Core.Formula",_x000D_
        "ID": 120,_x000D_
        "Results": [_x000D_
          [_x000D_
            20031000.77_x000D_
          ]_x000D_
        ],_x000D_
        "Statistics": {_x000D_
          "CreationDate": "2022-01-05T17:32:33.2558914+01:00",_x000D_
          "LastRefreshDate": "2022-01-05T18:11:13.794768+01:00",_x000D_
          "TotalRefreshCount": 8,_x000D_
          "CustomInfo": {}_x000D_
        }_x000D_
      },_x000D_
      "121": {_x000D_
        "$type": "Inside.Core.Formula.Definition.DefinitionAC, Inside.Core.Formula",_x000D_
        "ID": 121,_x000D_
        "Results": [_x000D_
          [_x000D_
            1907081.8_x000D_
          ]_x000D_
        ],_x000D_
        "Statistics": {_x000D_
          "CreationDate": "2022-01-05T17:32:33.2608791+01:00",_x000D_
          "LastRefreshDate": "2022-01-05T18:11:13.7977575+01:00",_x000D_
          "TotalRefreshCount": 8,_x000D_
          "CustomInfo": {}_x000D_
        }_x000D_
      },_x000D_
      "122": {_x000D_
        "$type": "Inside.Core.Formula.Definition.DefinitionAC, Inside.Core.Formula",_x000D_
        "ID": 122,_x000D_
        "Results": [_x000D_
          [_x000D_
            3870429.79_x000D_
          ]_x000D_
        ],_x000D_
        "Statistics": {_x000D_
          "CreationDate": "2022-01-05T17:32:33.2698955+01:00",_x000D_
          "LastRefreshDate": "2022-01-05T18:11:13.8017123+01:00",_x000D_
          "TotalRefreshCount": 8,_x000D_
          "CustomInfo": {}_x000D_
        }_x000D_
      },_x000D_
      "123": {_x000D_
        "$type": "Inside.Core.Formula.Definition.DefinitionAC, Inside.Core.Formula",_x000D_
        "ID": 123,_x000D_
        "Results": [_x000D_
          [_x000D_
            314834.52_x000D_
          ]_x000D_
        ],_x000D_
        "Statistics": {_x000D_
          "CreationDate": "2022-01-05T17:44:33.2276089+01:00",_x000D_
          "LastRefreshDate": "2022-01-05T18:11:13.7407856+01:00",_x000D_
          "TotalRefreshCount": 8,_x000D_
          "CustomInfo": {}_x000D_
        }_x000D_
      },_x000D_
      "124": {_x000D_
        "$type": "Inside.Core.Formula.Definition.DefinitionAC, Inside.Core.Formula",_x000D_
        "ID": 124,_x000D_
        "Results": [_x000D_
          [_x000D_
            314834.52_x000D_
          ]_x000D_
        ],_x000D_
        "Statistics": {_x000D_
          "CreationDate": "2022-01-05T17:45:38.6150366+01:00",_x000D_
          "LastRefreshDate": "2022-01-05T18:11:13.7627246+01:00",_x000D_
          "TotalRefreshCount": 8,_x000D_
          "CustomInfo": {}_x000D_
        }_x000D_
      }_x000D_
    },_x000D_
    "LastID": 124_x000D_
  }_x000D_
}</t>
  </si>
  <si>
    <t xml:space="preserve">Date": "2019-08-01T10:25:55.6635287+02:00",_x000D_
          "TotalRefreshCount": 1,_x000D_
          "CustomInfo": {}_x000D_
        }_x000D_
      },_x000D_
      "52": {_x000D_
        "$type": "Inside.Core.Formula.Definition.DefinitionAC, Inside.Core.Formula",_x000D_
        "ID": 52,_x000D_
        "Results": [_x000D_
          [_x000D_
            0.0_x000D_
          ]_x000D_
        ],_x000D_
        "Statistics": {_x000D_
          "CreationDate": "2022-01-05T16:30:16.2267775+01:00",_x000D_
          "LastRefreshDate": "2019-08-01T10:25:56.0015272+02:00",_x000D_
          "TotalRefreshCount": 1,_x000D_
          "CustomInfo": {}_x000D_
        }_x000D_
      },_x000D_
      "53": {_x000D_
        "$type": "Inside.Core.Formula.Definition.DefinitionAC, Inside.Core.Formula",_x000D_
        "ID": 53,_x000D_
        "Results": [_x000D_
          [_x000D_
            0.0_x000D_
          ]_x000D_
        ],_x000D_
        "Statistics": {_x000D_
          "CreationDate": "2022-01-05T16:30:16.2267775+01:00",_x000D_
          "LastRefreshDate": "2019-08-01T10:25:56.2110102+02:00",_x000D_
          "TotalRefreshCount": 1,_x000D_
          "CustomInfo": {}_x000D_
        }_x000D_
      },_x000D_
      "54": {_x000D_
        "$type": "Inside.Core.Formula.Definition.DefinitionAC, Inside.Core.Formula",_x000D_
        "ID": 54,_x000D_
        "Results": [_x000D_
          [_x000D_
            0.0_x000D_
          ]_x000D_
        ],_x000D_
        "Statistics": {_x000D_
          "CreationDate": "2022-01-05T16:30:16.2267775+01:00",_x000D_
          "LastRefreshDate": "2019-08-01T10:25:56.4115997+02:00",_x000D_
          "TotalRefreshCount": 1,_x000D_
          "CustomInfo": {}_x000D_
        }_x000D_
      },_x000D_
      "55": {_x000D_
        "$type": "Inside.Core.Formula.Definition.DefinitionAC, Inside.Core.Formula",_x000D_
        "ID": 55,_x000D_
        "Results": [_x000D_
          [_x000D_
            0.0_x000D_
          ]_x000D_
        ],_x000D_
        "Statistics": {_x000D_
          "CreationDate": "2022-01-05T16:30:16.2267775+01:00",_x000D_
          "LastRefreshDate": "2019-08-01T10:25:56.6152228+02:00",_x000D_
          "TotalRefreshCount": 1,_x000D_
          "CustomInfo": {}_x000D_
        }_x000D_
      },_x000D_
      "56": {_x000D_
        "$type": "Inside.Core.Formula.Definition.DefinitionAC, Inside.Core.Formula",_x000D_
        "ID": 56,_x000D_
        "Results": [_x000D_
          [_x000D_
            0.0_x000D_
          ]_x000D_
        ],_x000D_
        "Statistics": {_x000D_
          "CreationDate": "2022-01-05T16:30:16.2267775+01:00",_x000D_
          "LastRefreshDate": "2019-08-01T10:25:56.8309364+02:00",_x000D_
          "TotalRefreshCount": 1,_x000D_
          "CustomInfo": {}_x000D_
        }_x000D_
      },_x000D_
      "57": {_x000D_
        "$type": "Inside.Core.Formula.Definition.DefinitionAC, Inside.Core.Formula",_x000D_
        "ID": 57,_x000D_
        "Results": [_x000D_
          [_x000D_
            0.0_x000D_
          ]_x000D_
        ],_x000D_
        "Statistics": {_x000D_
          "CreationDate": "2022-01-05T16:30:16.2267775+01:00",_x000D_
          "LastRefreshDate": "2019-08-01T10:25:57.0403975+02:00",_x000D_
          "TotalRefreshCount": 1,_x000D_
          "CustomInfo": {}_x000D_
        }_x000D_
      },_x000D_
      "58": {_x000D_
        "$type": "Inside.Core.Formula.Definition.DefinitionAC, Inside.Core.Formula",_x000D_
        "ID": 58,_x000D_
        "Results": [_x000D_
          [_x000D_
            0.0_x000D_
          ]_x000D_
        ],_x000D_
        "Statistics": {_x000D_
          "CreationDate": "2022-01-05T16:30:16.2267775+01:00",_x000D_
          "LastRefreshDate": "2019-08-01T10:25:57.2404152+02:00",_x000D_
          "TotalRefreshCount": 1,_x000D_
          "CustomInfo": {}_x000D_
        }_x000D_
      },_x000D_
      "59": {_x000D_
        "$type": "Inside.Core.Formula.Definition.DefinitionAC, Inside.Core.Formula",_x000D_
        "ID": 59,_x000D_
        "Results": [_x000D_
          [_x000D_
            0.0_x000D_
          ]_x000D_
        ],_x000D_
        "Statistics": {_x000D_
          "CreationDate": "2022-01-05T16:30:16.2267775+01:00",_x000D_
          "LastRefreshDate": "2019-08-01T10:25:57.4425361+02:00",_x000D_
          "TotalRefreshCount": 1,_x000D_
          "CustomInfo": {}_x000D_
        }_x000D_
      },_x000D_
      "60": {_x000D_
        "$type": "Inside.Core.Formula.Definition.DefinitionAC, Inside.Core.Formula",_x000D_
        "ID": 60,_x000D_
        "Results": [_x000D_
          [_x000D_
            0.0_x000D_
          ]_x000D_
        ],_x000D_
        "Statistics": {_x000D_
          "CreationDate": "2022-01-05T16:30:16.2267775+01:00",_x000D_
          "LastRefreshDate": "2019-08-01T10:25:57.6425312+02:00",_x000D_
          "TotalRefreshCount": 1,_x000D_
          "CustomInfo": {}_x000D_
        }_x000D_
      },_x000D_
      "61": {_x000D_
        "$type": "Inside.Core.Formula.Definition.DefinitionAC, Inside.Core.Formula",_x000D_
        "ID": 61,_x000D_
        "Results": [_x000D_
          [_x000D_
            0.0_x000D_
          ]_x000D_
        ],_x000D_
        "Statistics": {_x000D_
          "CreationDate": "2022-01-05T16:30:16.2267775+01:00",_x000D_
          "LastRefreshDate": "2019-08-01T10:25:57.8479879+02:00",_x000D_
          "TotalRefreshCount": 1,_x000D_
          "CustomInfo": {}_x000D_
        }_x000D_
      },_x000D_
      "62": {_x000D_
        "$type": "Inside.Core.Formula.Definition.DefinitionAC, Inside.Core.Formula",_x000D_
        "ID": 62,_x000D_
        "Results": [_x000D_
          [_x000D_
            0.0_x000D_
          ]_x000D_
        ],_x000D_
        "Statistics": {_x000D_
          "CreationDate": "2022-01-05T16:30:16.2267775+01:00",_x000D_
          "LastRefreshDate": "2019-08-01T10:25:58.052446+02:00",_x000D_
          "TotalRefreshCount": 1,_x000D_
          "CustomInfo": {}_x000D_
        }_x000D_
      },_x000D_
      "63": {_x000D_
        "$type": "Inside.Core.Formula.Definition.DefinitionAC, Inside.Core.Formula",_x000D_
        "ID": 63,_x000D_
        "Results": [_x000D_
          [_x000D_
            0.0_x000D_
          ]_x000D_
        ],_x000D_
        "Statistics": {_x000D_
          "CreationDate": "2022-01-05T16:30:16.2267775+01:00",_x000D_
          "LastRefreshDate": "2019-08-01T10:25:58.3634054+02:00",_x000D_
          "TotalRefreshCount": 1,_x000D_
          "CustomInfo": {}_x000D_
        }_x000D_
      },_x000D_
      "64": {_x000D_
        "$type": "Inside.Core.Formula.Definition.DefinitionAC, Inside.Core.Formula",_x000D_
        "ID": 64,_x000D_
        "Results": [_x000D_
          [_x000D_
            0.0_x000D_
          ]_x000D_
        ],_x000D_
        "Statistics": {_x000D_
          "CreationDate": "2022-01-05T16:30:16.2267775+01:00",_x000D_
          "LastRefreshDate": "2019-08-01T10:25:58.593158+02:00",_x000D_
          "TotalRefreshCount": 1,_x000D_
          "CustomInfo": {}_x000D_
        }_x000D_
      },_x000D_
      "65": {_x000D_
        "$type": "Inside.Core.Formula.Definition.DefinitionAC, Inside.Core.Formula",_x000D_
        "ID": 65,_x000D_
        "Results": [_x000D_
          [_x000D_
            0.0_x000D_
          ]_x000D_
        ],_x000D_
        "Statistics": {_x000D_
          "CreationDate": "2022-01-05T16:30:16.2267775+01:00",_x000D_
          "LastRefreshDate": "2019-08-01T10:25:58.7951202+02:00",_x000D_
          "TotalRefreshCount": 1,_x000D_
          "CustomInfo": {}_x000D_
        }_x000D_
      },_x000D_
      "66": {_x000D_
        "$type": "Inside.Core.Formula.Definition.DefinitionAC, Inside.Core.Formula",_x000D_
        "ID": 66,_x000D_
        "Results": [_x000D_
          [_x000D_
            0.0_x000D_
          ]_x000D_
        ],_x000D_
        "Statistics": {_x000D_
          "CreationDate": "2022-01-05T16:30:16.2267775+01:00",_x000D_
          "LastRefreshDate": "2019-08-01T10:25:59.0135425+02:00",_x000D_
          "TotalRefreshCount": 1,_x000D_
          "CustomInfo": {}_x000D_
        }_x000D_
      },_x000D_
      "67": {_x000D_
        "$type": "Inside.Core.Formula.Definition.DefinitionAC, Inside.Core.Formula",_x000D_
        "ID": 67,_x000D_
        "Results": [_x000D_
          [_x000D_
            0.0_x000D_
          ]_x000D_
        ],_x000D_
        "Statistics": {_x000D_
          "CreationDate": "2022-01-05T16:30:16.2267775+01:00",_x000D_
          "LastRefreshDate": "2019-08-01T10:25:59.2264643+02:00",_x000D_
          "TotalRefreshCount": 1,_x000D_
          "CustomInfo": {}_x000D_
        }_x000D_
      },_x000D_
      "68": {_x000D_
        "$type": "Inside.Core.Formula.Definition.DefinitionAC, Inside.Core.Formula",_x000D_
        "ID": 68,_x000D_
        "Results": [_x000D_
          [_x000D_
            0.0_x000D_
          ]_x000D_
        ],_x000D_
        "Statistics": {_x000D_
          "CreationDate": "2022-01-05T16:30:16.2267775+01:00",_x000D_
          "LastRefreshDate": "2019-08-01T10:25:59.444348+02:00",_x000D_
          "TotalRefreshCount": 1,_x000D_
          "CustomInfo": {}_x000D_
        }_x000D_
      },_x000D_
      "69": {_x000D_
        "$type": "Inside.Core.Formula.Definition.DefinitionAC, Inside.Core.Formula",_x000D_
        "ID": 69,_x000D_
        "Results": [_x000D_
          [_x000D_
            0.0_x000D_
          ]_x000D_
        ],_x000D_
        "Statistics": {_x000D_
          "CreationDate": "2022-01-05T16:30:16.2267775+01:00",_x000D_
          "LastRefreshDate": "2019-08-01T10:25:59.6906953+02:00",_x000D_
          "TotalRefreshCount": 1,_x000D_
          "CustomInfo": {}_x000D_
        }_x000D_
      },_x000D_
      "70": {_x000D_
        "$type": "Inside.Core.Formula.Definition.DefinitionAC, Inside.Core.Formula",_x000D_
        "ID": 70,_x000D_
        "Results": [_x000D_
          [_x000D_
            0.0_x000D_
          ]_x000D_
        ],_x000D_
        "Statistics": {_x000D_
          "CreationDate": "2022-01-05T16:30:16.2267775+01:00",_x000D_
          "LastRefreshDate": "2019-08-01T10:25:59.9307263+02:00",_x000D_
          "TotalRefreshCount": 1,_x000D_
          "CustomInfo": {}_x000D_
        }_x000D_
      },_x000D_
      "71": {_x000D_
        "$type": "Inside.Core.Formula.Definition.DefinitionAC, Inside.Core.Formula",_x000D_
        "ID": 71,_x000D_
        "Results": [_x000D_
          [_x000D_
            0.0_x000D_
          ]_x000D_
        ],_x000D_
        "Statistics": {_x000D_
          "CreationDate": "2022-01-05T16:30:16.2267775+01:00",_x000D_
          "LastRefreshDate": "2019-08-01T10:26:00.1895432+02:00",_x000D_
          "TotalRefreshCount": 1,_x000D_
          "CustomInfo": {}_x000D_
        }_x000D_
      },_x000D_
      "72": {_x000D_
        "$type": "Inside.Core.Formula.Definition.DefinitionAC, Inside.Core.Formula",_x000D_
        "ID": 72,_x000D_
        "Results": [_x000D_
          [_x000D_
            0.0_x000D_
          ]_x000D_
        ],_x000D_
        "Statistics": {_x000D_
          "CreationDate": "2022-01-05T16:30:16.2267775+01:00",_x000D_
          "LastRefreshDate": "2019-08-01T10:26:00.4427134+02:00",_x000D_
          "TotalRefreshCount": 1,_x000D_
          "CustomInfo": {}_x000D_
        }_x000D_
      },_x000D_
      "73": {_x000D_
        "$type": "Inside.Core.Formula.Definition.DefinitionAC, Inside.Core.Formula",_x000D_
        "ID": 73,_x000D_
        "Results": [_x000D_
          [_x000D_
            0.0_x000D_
          ]_x000D_
        ],_x000D_
        "Statistics": {_x000D_
          "CreationDate": "2022-01-05T16:30:16.2267775+01:00",_x000D_
          "LastRefreshDate": "2019-08-01T10:26:00.6675361+02:00",_x000D_
          "TotalRefreshCount": 1,_x000D_
          "CustomInfo": {}_x000D_
        }_x000D_
      },_x000D_
      "74": {_x000D_
        "$type": "Inside.Core.Formula.Definition.DefinitionAC, Inside.Core.Formula",_x000D_
        "ID": 74,_x000D_
        "Results": [_x000D_
          [_x000D_
            0.0_x000D_
          ]_x000D_
        ],_x000D_
        "Statistics": {_x000D_
          "CreationDate": "2022-01-05T16:30:16.2267775+01:00",_x000D_
          "LastRefreshDate": "2019-08-01T10:26:00.8745399+02:00",_x000D_
          "TotalRefreshCount": 1,_x000D_
          "CustomInfo": {}_x000D_
        }_x000D_
      },_x000D_
      "75": {_x000D_
        "$type": "Inside.Core.Formula.Definition.DefinitionAC, Inside.Core.Formula",_x000D_
        "ID": 75,_x000D_
        "Results": [_x000D_
          [_x000D_
            0.0_x000D_
          ]_x000D_
        ],_x000D_
        "Statistics": {_x000D_
          "CreationDate": "2022-01-05T16:30:16.2267775+01:00",_x000D_
          "LastRefreshDate": "2019-08-01T10:26:01.0803946+02:00",_x000D_
          "TotalRefreshCount": 1,_x000D_
          "CustomInfo": {}_x000D_
        }_x000D_
      },_x000D_
      "76": {_x000D_
        "$type": "Inside.Core.Formula.Definition.DefinitionAC, Inside.Core.Formula",_x000D_
        "ID": 76,_x000D_
        "Results": [_x000D_
          [_x000D_
            0.0_x000D_
          ]_x000D_
        ],_x000D_
        "Statistics": {_x000D_
          "CreationDate": "2022-01-05T16:30:16.2267775+01:00",_x000D_
          "LastRefreshDate": "2019-08-01T10:26:01.2983373+02:00",_x000D_
          "TotalRefreshCount": 1,_x000D_
          "CustomInfo": {}_x000D_
        }_x000D_
      },_x000D_
      "77": {_x000D_
        "$type": "Inside.Core.Formula.Definition.DefinitionAC, Inside.Core.Formula",_x000D_
        "ID": 77,_x000D_
        "Results": [_x000D_
          [_x000D_
            0.0_x000D_
          ]_x000D_
        ],_x000D_
        "Statistics": {_x000D_
          "CreationDate": "2022-01-05T16:30:16.2267775+01:00",_x000D_
          "LastRefreshDate": "2019-08-01T10:26:01.6217982+02:00",_x000D_
          "TotalRefreshCount": 1,_x000D_
          "CustomInfo": {}_x000D_
        }_x000D_
      },_x000D_
      "78": {_x000D_
        "$type": "Inside.Core.Formula.Definition.DefinitionAC, Inside.Core.Formula",_x000D_
        "ID": 78,_x000D_
        "Results": [_x000D_
          [_x000D_
            0.0_x000D_
          ]_x000D_
        ],_x000D_
        "Statistics": {_x000D_
          "CreationDate": "2022-01-05T16:30:16.2267775+01:00",_x000D_
          "LastRefreshDate": "2019-08-01T10:26:01.8404409+02:00",_x000D_
          "TotalRefreshCount": 1,_x000D_
          "CustomInfo": {}_x000D_
        }_x000D_
      },_x000D_
      "79": {_x000D_
        "$type": "Inside.Core.Formula.Definition.DefinitionAC, Inside.Core.Formula",_x000D_
        "ID": 79,_x000D_
        "Results": [_x000D_
          [_x000D_
            0.0_x000D_
          ]_x000D_
        ],_x000D_
        "Statistics": {_x000D_
          "CreationDate": "2022-01-05T16:30:16.2267775+01:00",_x000D_
          "LastRefreshDate": "2019-08-01T10:26:02.0465325+02:00",_x000D_
          "TotalRefreshCount": 1,_x000D_
          "CustomInfo": {}_x000D_
        }_x000D_
      },_x000D_
      "80": {_x000D_
        "$type": "Inside.Core.Formula.Definition.DefinitionAC, Inside.Core.Formula",_x000D_
        "ID": 80,_x000D_
        "Results": [_x000D_
          [_x000D_
            0.0_x000D_
          ]_x000D_
        ],_x000D_
        "Statistics": {_x000D_
          "CreationDate": "2022-01-05T16:30:16.2267775+01:00",_x000D_
          "LastRefreshDate": "2019-08-01T10:26:02.2638734+02:00",_x000D_
          "TotalRefreshCount": 1,_x000D_
          "CustomInfo": {}_x000D_
        }_x000D_
      },_x000D_
      "81": {_x000D_
        "$type": "Inside.Core.Formula.Definition.DefinitionAC, Inside.Core.Formula",_x000D_
        "ID": 81,_x000D_
        "Results": [_x000D_
          [_x000D_
            0.0_x000D_
          ]_x000D_
        ],_x000D_
        "Statistics": {_x000D_
          "CreationDate": "2022-01-05T16:30:16.2267775+01:00",_x000D_
          "LastRefreshDate": "2019-08-01T10:26:02.4973056+02:00",_x000D_
          "TotalRefreshCount": 1,_x000D_
          "CustomInfo": {}_x000D_
        }_x000D_
      },_x000D_
      "82": {_x000D_
        "$type": "Inside.Core.Formula.Definition.DefinitionAC, Inside.Core.Formula",_x000D_
        "ID": 82,_x000D_
        "Results": [_x000D_
          [_x000D_
            0.0_x000D_
          ]_x000D_
        ],_x000D_
        "Statistics": {_x000D_
          "CreationDate": "2022-01-05T16:30:16.2267775+01:00",_x000D_
          "LastRefreshDate": "2019-08-01T10:26:02.7092874+02:00",_x000D_
          "TotalRefreshCount": 1,_x000D_
          "CustomInfo": {}_x000D_
        }_x000D_
      },_x000D_
      "83": {_x000D_
        "$type": "Inside.Core.Formula.Definition.DefinitionAC, Inside.Core.Formula",_x000D_
        "ID": 83,_x000D_
        "Results": [_x000D_
          [_x000D_
            0.0_x000D_
          ]_x000D_
        ],_x000D_
        "Statistics": {_x000D_
          "CreationDate": "2022-01-05T16:30:16.2267775+01:00",_x000D_
          "LastRefreshDate": "2019-08-01T10:26:02.913509+02:00",_x000D_
          "TotalRefreshCount": 1,_x000D_
          "CustomInfo": {}_x000D_
        }_x000D_
      },_x000D_
      "84": {_x000D_
        "$type": "Inside.Core.Formula.Definition.DefinitionAC, Inside.Core.Formula",_x000D_
        "ID": 84,_x000D_
        "Results": [_x000D_
          [_x000D_
            0.0_x000D_
          ]_x000D_
        ],_x000D_
        "Statistics": {_x000D_
          "CreationDate": "2022-01-05T16:30:16.2267775+01:00",_x000D_
          "LastRefreshDate": "2019-08-01T10:26:03.1569952+02:00",_x000D_
          "TotalRefreshCount": 1,_x000D_
          "CustomInfo": {}_x000D_
        }_x000D_
      },_x000D_
      "85": {_x000D_
        "$type": "Inside.Core.Formula.Definition.DefinitionAC, Inside.Core.Formula",_x000D_
        "ID": 85,_x000D_
        "Results": [_x000D_
          [_x000D_
            0.0_x000D_
          ]_x000D_
        ],_x000D_
        "Statistics": {_x000D_
          "CreationDate": "2022-01-05T16:30:16.2267775+01:00",_x000D_
          "LastRefreshDate": "2019-08-01T10:26:03.3571459+02:00",_x000D_
          "TotalRefreshCount": 1,_x000D_
          "CustomInfo": {}_x000D_
        }_x000D_
      },_x000D_
      "86": {_x000D_
        "$type": "Inside.Core.Formula.Definition.DefinitionAC, Inside.Core.Formula",_x000D_
        "ID": 86,_x000D_
        "Results": [_x000D_
          [_x000D_
            0.0_x000D_
          ]_x000D_
        ],_x000D_
        "Statistics": {_x000D_
          "CreationDate": "2022-01-05T16:30:16.2267775+01:00",_x000D_
          "LastRefreshDate": "2019-08-01T10:26:03.5681564+02:00",_x000D_
          "TotalRefreshCount": 1,_x000D_
          "CustomInfo": {}_x000D_
        }_x000D_
      },_x000D_
      "87": {_x000D_
        "$type": "Inside.Core.Formula.Definition.DefinitionAC, Inside.Core.Formula",_x000D_
        "ID": 87,_x000D_
        "Results": [_x000D_
          [_x000D_
            0.0_x000D_
          ]_x000D_
        ],_x000D_
        "Statistics": {_x000D_
          "CreationDate": "2022-01-05T16:30:16.2267775+01:00",_x000D_
          "LastRefreshDate": "2019-08-01T10:26:03.8095032+02:00",_x000D_
          "TotalRefreshCount": 1,_x000D_
          "CustomInfo": {}_x000D_
        }_x000D_
      },_x000D_
      "88": {_x000D_
        "$type": "Inside.Core.Formula.Definition.DefinitionAC, Inside.Core.Formula",_x000D_
        "ID": 88,_x000D_
        "Results": [_x000D_
          [_x000D_
            0.0_x000D_
          ]_x000D_
        ],_x000D_
        "Statistics": {_x000D_
          "CreationDate": "2022-01-05T16:30:16.2267775+01:00",_x000D_
          "LastRefreshDate": "2019-08-01T10:26:05.8553365+02:00",_x000D_
          "TotalRefreshCount": 1,_x000D_
          "CustomInfo": {}_x000D_
        }_x000D_
      },_x000D_
      "89": {_x000D_
        "$type": "Inside.Core.Formula.Definition.DefinitionAC, Inside.Core.Formula",_x000D_
        "ID": 89,_x000D_
        "Results": [_x000D_
          [_x000D_
            0.0_x000D_
          ]_x000D_
        ],_x000D_
        "Statistics": {_x000D_
          "CreationDate": "2022-01-05T16:30:16.2267775+01:00",_x000D_
          "LastRefreshDate": "2019-08-01T10:26:06.0807419+02:00",_x000D_
          "TotalRefreshCount": 1,_x000D_
          "CustomInfo": {}_x000D_
        }_x000D_
      },_x000D_
      "90": {_x000D_
        "$type": "Inside.Core.Formula.Definition.DefinitionAC, Inside.Core.Formula",_x000D_
        "ID": 90,_x000D_
        "Results": [_x000D_
          [_x000D_
            0.0_x000D_
          ]_x000D_
        ],_x000D_
        "Statistics": {_x000D_
          "CreationDate": "2022-01-05T16:30:16.2267775+01:00",_x000D_
          "LastRefreshDate": "2019-08-01T10:26:06.3105331+02:00",_x000D_
          "TotalRefreshCount": 1,_x000D_
          "CustomInfo": {}_x000D_
        }_x000D_
      },_x000D_
      "91": {_x000D_
        "$type": "Inside.Core.Formula.Definition.DefinitionAC, Inside.Core.Formula",_x000D_
        "ID": 91,_x000D_
        "Results": [_x000D_
          [_x000D_
            48455.39_x000D_
          ]_x000D_
        ],_x000D_
        "Statistics": {_x000D_
          "CreationDate": "2022-01-05T16:30:16.2267775+01:00",_x000D_
          "LastRefreshDate": "2022-01-05T18:11:14.0501635+01:00",_x000D_
          "TotalRefreshCount": 12,_x000D_
          "CustomInfo": {}_x000D_
        }_x000D_
      },_x000D_
      "92": {_x000D_
        "$type": "Inside.Core.Formula.Definition.DefinitionAC, Inside.Core.Formula",_x000D_
        "ID": 92,_x000D_
        "Results": [_x000D_
          [_x000D_
            57924413.72_x000D_
          ]_x000D_
        ],_x000D_
        "Statistics": {_x000D_
          "CreationDate": "2022-01-05T16:30:16.2267775+01:00",_x000D_
          "LastRefreshDate": "2022-01-05T18:11:14.1720343+01:00",_x000D_
          "TotalRefreshCount": 12,_x000D_
          "CustomInfo": {}_x000D_
        }_x000D_
      },_x000D_
      "93": {_x000D_
        "$type": "Inside.Core.Formula.Definition.DefinitionAC, Inside.Core.Formula",_x000D_
        "ID": 93,_x000D_
        "Results": [_x000D_
          [_x000D_
            0.0_x000D_
          ]_x000D_
        ],_x000D_
        "Statistics": {_x000D_
          "CreationDate": "2022-01-05T16:30:16.2267775+01:00",_x000D_
          "LastRefreshDate": "2022-01-05T18:11:14.053155+01:00",_x000D_
          "TotalRefreshCount": 12,_x000D_
          "CustomInfo": {}_x000D_
        }_x000D_
      },_x000D_
      "94": {_x000D_
        "$type": "Inside.Core.Formula.Definition.DefinitionAC, Inside.Core.Formula",_x000D_
        "ID": 94,_x000D_
        "Results": [_x000D_
          [_x000D_
            0.0_x000D_
          ]_x000D_
        ],_x000D_
        "Statistics": {_x000D_
          "CreationDate": "2022-01-05T16:30:16.2267775+01:00",_x000D_
          "LastRefreshDate": "2022-01-05T18:11:14.1760237+01:00",_x000D_
          "TotalRefreshCount": 12,_x000D_
          "CustomInfo": {}_x000D_
        }_x000D_
      },_x000D_
      "95": {_x000D_
        "$type": "Inside.Core.Formula.Definition.DefinitionAC, Inside.Core.Formula",_x000D_
        "ID": 95,_x000D_
        "Results": [_x000D_
          [_x000D_
            0.0_x000D_
          ]_x000D_
        ],_x000D_
        "Statistics": {_x000D_
          "CreationDate": "2022-01-05T16:30:16.2267775+01:00",_x000D_
          "LastRefreshDate": "2022-01-05T18:11:14.0571055+01:00",_x000D_
          "TotalRefreshCount": 12,_x000D_
          "CustomInfo": {}_x000D_
        }_x000D_
      },_x000D_
      "96": {_x000D_
        "$type": "Inside.Core.Formula.Definition.DefinitionAC, Inside.Core.Formula",_x000D_
        "ID": 96,_x000D_
        "Results": [_x000D_
          [_x000D_
            0.0_x000D_
          ]_x000D_
        ],_x000D_
        "Statistics": {_x000D_
          "CreationDate": "2022-01-05T16:30:16.2267775+01:00",_x000D_
          "LastRefreshDate": "2022-01-05T18:11:14.1800129+01:00",_x000D_
          "TotalRefreshCount": 12,_x000D_
          "CustomInfo": {}_x000D_
        }_x000D_
      },_x000D_
      "97": {_x000D_
        "$type": "Inside.Core.Formula.Definition.DefinitionAC, Inside.Core.Formula",_x000D_
        "ID": 97,_x000D_
        "Results": [_x000D_
          [_x000D_
            0.0_x000D_
          ]_x000D_
        ],_x000D_
        "Statistics": {_x000D_
          "CreationDate": "2022-01-05T16:30:16.2267775+01:00",_x000D_
          "LastRefreshDate": "2022-01-05T18:11:14.0611332+01:00",_x000D_
          "TotalRefreshCount": 12,_x000D_
          "CustomInfo": {}_x000D_
        }_x000D_
      },_x000D_
      "98": {_x000D_
        "$type": "Inside.Core.Formula.Definition.DefinitionAC, Inside.Core.Formula",_x000D_
        "ID": 98,_x000D_
        "Results": [_x000D_
          [_x000D_
            0.0_x000D_
          ]_x000D_
        ],_x000D_
        "Statistics": {_x000D_
          "CreationDate": "2022-01-05T16:30:16.2267775+01:00",_x000D_
          "LastRefreshDate": "2022-01-05T18:11:14.1830046+01:00",_x000D_
          "TotalRefreshCount": 12,_x000D_
          "CustomInfo": {}_x000D_
        }_x000D_
      },_x000D_
      "99": {_x000D_
        "$type": "Inside.Core.Formula.Definition.DefinitionAC, Inside.Core.Formula",_x000D_
        "ID": 99,_x000D_
        "Results": [_x000D_
          [_x000D_
            0.0_x000D_
          ]_x000D_
        ],_x000D_
        "Statistics": {_x000D_
          "CreationDate": "2022-01-05T16:30:16.2267775+01:00",_x000D_
          "LastRefreshDate": "2022-01-05T18:11:14.0641271+01:00",_x000D_
          "TotalRefreshCount": 12,_x000D_
          "CustomInfo": {}_x000D_
        }_x000D_
      },_x000D_
      "100": {_x000D_
        "$type": "Inside.Core.Formula.Definition.DefinitionAC, Inside.Core.Formula",_x000D_
        "ID": 100,_x000D_
        "Results": [_x000D_
          [_x000D_
            0.0_x000D_
          ]_x000D_
        ],_x000D_
        "Statistics": {_x000D_
          "CreationDate": "2022-01-05T16:30:16.2267775+01:00",_x000D_
          "LastRefreshDate": "2022-01-05T18:11:14.1869942+01:00",_x000D_
          "TotalRefreshCount": 12,_x000D_
          "CustomInfo": {}_x000D_
        }_x000D_
      },_x000D_
      "101": {_x000D_
        "$type": "Inside.Core.Formula.Definition.DefinitionAC, Inside.Core.Formula",_x000D_
        "ID": 101,_x000D_
        "Results": [_x000D_
          [_x000D_
            0.0_x000D_
          ]_x000D_
        ],_x000D_
        "Statistics": {_x000D_
          "CreationDate": "2022-01-05T16:30:16.2267775+01:00",_x000D_
          "LastRefreshDate": "2022-01-05T18:11:14.0681156+01:00",_x000D_
          "TotalRefreshCount": 12,_x000D_
          "CustomInfo": {}_x000D_
        }_x000D_
      },_x000D_
      "102": {_x000D_
        "$type": "Inside.Core.Formula.Definition.DefinitionAC, Inside.Core.Formula",_x000D_
        "ID": 102,_x000D_
        "Results": [_x000D_
          [_x000D_
            0.0_x000D_
          ]_x000D_
        ],_x000D_
        "Statistics": {_x000D_
          "CreationDate": "2022-01-05T16:30:16.2267775+01:00",_x000D_
          "LastRefreshDate": "2022-01-05T18:11:14.1899871+01:00",_x000D_
          "TotalRefreshCount": 12,_x000D_
          "CustomInfo": {}_x000D_
        }_x000D_
      },_x000D_
      "103": {_x000D_
        "$type": "Inside.Core.Formula.Definition.DefinitionAC, Inside.Core.Formula",_x000D_
        "ID": 103,_x000D_
        "Results": [_x000D_
          [_x000D_
            0.0_x000D_
          ]_x000D_
        ],_x000D_
        "Statistics": {_x000D_
          "CreationDate": "2022-01-05T16:30:16.2267775+01:00",_x000D_
          "LastRefreshDate": "2022-01-05T18:11:14.0720654+01:00",_x000D_
          "TotalRefreshCount": 12,_x000D_
          "CustomInfo": {}_x000D_
        }_x000D_
      },_x000D_
      "104": {_x000D_
        "$type": "Inside.Core.Formula.Definition.DefinitionAC, Inside.Core.Formula",_x000D_
        "ID": 104,_x000D_
        "Results": [_x000D_
          [_x000D_
            0.0_x000D_
          ]_x000D_
        ],_x000D_
        "Statistics": {_x000D_
          "CreationDate": "2022-01-05T16:30:16.2267775+01:00",_x000D_
          "LastRefreshDate": "2022-01-05T18:11:14.1940165+01:00",_x000D_
          "TotalRefreshCount": 12,_x000D_
          "CustomInfo": {}_x000D_
        }_x000D_
      },_x000D_
      "105": {_x000D_
        "$type": "Inside.Core.Formula.Definition.DefinitionAC, Inside.Core.Formula",_x000D_
        "ID": 105,_x000D_
        "Results": [_x000D_
          [_x000D_
            0.0_x000D_
          ]_x000D_
        ],_x000D_
        "Statistics": {_x000D_
          "CreationDate": "2022-01-05T16:30:16.2267775+01:00",_x000D_
          "LastRefreshDate": "2022-01-05T18:11:14.0760939+01:00",_x000D_
          "TotalRefreshCount": 12,_x000D_
          "CustomInfo": {}_x000D_
        }_x000D_
      },_x000D_
      "106": {_x000D_
        "$type": "Inside.Core.Formula.Definition.DefinitionAC, Inside.Core.Formula",_x000D_
        "ID": 106,_x000D_
        "Results": [_x000D_
          [_x000D_
            672100.0_x000D_
          ]_x000D_
        ],_x000D_
        "Statistics": {_x000D_
          "CreationDate": "2022-01-05T16:30:16.2267775+01:00",_x000D_
          "LastRefreshDate": "2022-01-05T18:11:14.1970081+01:00",_x000D_
          "TotalRefreshCount": 12,_x000D_
          "CustomInfo": {}_x000D_
        }_x000D_
      },_x000D_
      "107": {_x000D_
        "$type": "Inside.Core.Formula.Definition.DefinitionAC, Inside.Core.Formula",_x000D_
        "ID": 107,_x000D_
        "Results": [_x000D_
          [_x000D_
            -8281254.8_x000D_
          ]_x000D_
        ],_x000D_
        "Statistics": {_x000D_
          "CreationDate": "2022-01-05T16:30:16.2267775+01:00",_x000D_
          "LastRefreshDate": "2019-08-01T10:26:32.415535+02:00",_x000D_
          "TotalRefreshCount": 1,_x000D_
          "CustomInfo": {}_x000D_
        }_x000D_
      },_x000D_
      "108": {_x000D_
        "$type": "Inside.Core.Formula.Definition.DefinitionAC, Inside.Core.Formula",_x000D_
        "ID": 108,_x000D_
        "Results": [_x000D_
          [_x000D_
            -893608.56_x000D_
          ]_x000D_
        ],_x000D_
        "Statistics": {_x000D_
          "CreationDate": "2022-01-05T16:30:16.2267775+01:00",_x000D_
          "LastRefreshDate": "2019-08-01T10:26:32.7465519+02:00",_x000D_
          "TotalRefreshCount": 1,_x000D_
          "CustomInfo": {}_x000D_
        }_x000D_
      },_x000D_
      "109": {_x000D_
        "$type": "Inside.Core.Formula.Definition.DefinitionAC, Inside.Core.Formula",_x000D_
        "ID": 109,_x000D_
        "Results": [_x000D_
          [_x000D_
            0.0_x000D_
          ]_x000D_
        ],_x000D_
        "Statistics": {_x000D_
          "CreationDate": "2022-01-05T16:30:16.2267775+01:00",_x000D_
          "LastRefreshDate": "2019-08-01T10:26:32.9812633+02:00",_x000D_
          "TotalRefreshCount": 1,_x000D_
          "CustomInfo": {}_x000D_
        }_x000D_
      },_x000D_
      "110": {_x000D_
        "$type": "Inside.Core.Formula.Definition.DefinitionAC, Inside.Core.Formula",_x000D_
        "ID": 110,_x000D_
        "Results": [_x000D_
          [_x000D_
            0.0_x000D_
          ]_x000D_
        ],_x000D_
        "Statistics": {_x000D_
          "CreationDate": "2022-01-05T16:30:16.2267775+01:00",_x000D_
          "LastRefreshDate": "2019-08-01T10:26:33.183843+02:00",_x000D_
          "TotalRefreshCount": 1,_x000D_
          "CustomInfo": {}_x000D_
        }_x000D_
      },_x000D_
      "111": {_x000D_
        "$type": "Inside.Core.Formula.Definition.DefinitionAC, Inside.Core.Formula",_x000D_
        "ID": 111,_x000D_
        "Results": [_x000D_
          [_x000D_
            -1507629.49_x000D_
          ]_x000D_
        ],_x000D_
        "Statistics": {_x000D_
          "CreationDate": "2022-01-05T16:30:16.2267775+01:00",_x000D_
          "LastRefreshDate": "2019-08-01T10:26:33.4004491+02:00",_x000D_
          "TotalRefreshCount": 1,_x000D_
          "CustomInfo": {}_x000D_
        }_x000D_
      },_x000D_
      "112": {_x000D_
        "$type": "Inside.Core.Formula.Definition.DefinitionAC, Inside.Core.Formula",_x000D_
        "ID": 112,_x000D_
        "Results": [_x000D_
          [_x000D_
            -672760.0_x000D_
          ]_x000D_
        ],_x000D_
        "Statistics": {_x000D_
          "CreationDate": "2022-01-05T16:30:16.2267775+01:00",_x000D_
          "LastRefreshDate": "2019-08-01T10:26:33.6154436+02:00",_x000D_
          "TotalRefreshCount": 1,_x000D_
          "CustomInfo": {}_x000D_
        }_x000D_
      },_x000D_
      "113": {_x000D_
        "$type": "Inside.Core.Formula.Definition.DefinitionAC, Inside.Core.Formula",_x000D_
        "ID": 113,_x000D_
        "Results": [_x000D_
          [_x000D_
            -1187039.7_x000D_
          ]_x000D_
        ],_x000D_
        "Statistics": {_x000D_
          "CreationDate": "2022-01-05T16:30:16.2267775+01:00",_x000D_
          "LastRefreshDate": "2019-08-01T10:26:33.8339248+02:00",_x000D_
          "TotalRefreshCount": 1,_x000D_
          "CustomInfo": {}_x000D_
        }_x000D_
      },_x000D_
      "114": {_x000D_
        "$type": "Inside.Core.Formula.Definition.DefinitionAC, Inside.Core.Formula",_x000D_
        "ID": 114,_x000D_
        "Results": [_x000D_
          [_x000D_
            965531.7_x000D_
          ]_x000D_
        ],_x000D_
        "Statistics": {_x000D_
          "CreationDate": "2022-01-05T16:30:16.2267775+01:00",_x000D_
          "LastRefreshDate": "2019-08-01T10:26:34.0480591+02:00",_x000D_
          "TotalRefreshCount": 1,_x000D_
          "CustomInfo": {}_x000D_
        }_x000D_
      },_x000D_
      "115": {_x000D_
        "$type": "Inside.Core.Formula.Definition.DefinitionAC, Inside.Core.Formula",_x000D_
        "ID": 115,_x000D_
        "Results": [_x000D_
          [_x000D_
            -5636136.2699999986_x000D_
          ]_x000D_
        ],_x000D_
        "Statistics": {_x000D_
          "CreationDate": "2022-01-05T16:30:16.2277821+01:00",_x000D_
          "LastRefreshDate": "2019-08-01T10:26:34.266745+02:00",_x000D_
          "TotalRefreshCount": 1,_x000D_
          "CustomInfo": {}_x000D_
        }_x000D_
      },_x000D_
      "116": {_x000D_
        "$type": "Inside.Core.Formula.Definition.DefinitionAC, Inside.Core.Formula",_x000D_
        "ID": 116,_x000D_
        "Results": [_x000D_
          [_x000D_
            -8074260.0_x000D_
          ]_x000D_
        ],_x000D_
        "Statistics": {_x000D_
          "CreationDate": "2022-01-05T16:30:16.2277821+01:00",_x000D_
          "LastRefreshDate": "2019-08-01T10:26:34.4722805+02:00",_x000D_
          "TotalRefreshCount": 1,_x000D_
          "CustomInfo": {}_x000D_
        }_x000D_
      },_x000D_
      "117": {_x000D_
        "$type": "Inside.Core.Formula.Definition.DefinitionAC, Inside.Core.Formula",_x000D_
        "ID": 117,_x000D_
        "Results": [_x000D_
          [_x000D_
            0.0_x000D_
          ]_x000D_
        ],_x000D_
        "Statistics": {_x000D_
          "CreationDate": "2022-01-05T16:30:16.2277821+01:00",_x000D_
          "LastRefreshDate": "2019-08-01T10:26:34.6831064+02:00",_x000D_
          "TotalRefreshCount": 1,_x000D_
          "CustomInfo": {}_x000D_
        }_x000D_
      },_x000D_
      "118": {_x000D_
        "$type": "Inside.Core.Formula.Definition.DefinitionAC, Inside.Core.Formula",_x000D_
        "ID": 118,_x000D_
        "Results": [_x000D_
          [_x000D_
            0.0_x000D_
          ]_x000D_
        ],_x000D_
        "Statistics": {_x000D_
          "CreationDate": "2022-01-05T16:30:16.2277821+01:00",_x000D_
          "LastRefreshDate": "2019-08-01T10:26:34.8869493+02:00",_x000D_
          "TotalRefreshCount": 1,_x000D_
          "CustomInfo": {}_x000D_
        }_x000D_
      },_x000D_
      "119": {_x000D_
        "$type": "Inside.Core.Formula.Definition.DefinitionAC, Inside.Core.Formula",_x000D_
        "ID": 119,_x000D_
        "Results": [_x000D_
          [_x000D_
            -55440.0_x000D_
          ]_x000D_
        ],_x000D_
        "Statistics": {_x000D_
          "CreationDate": "2022-01-05T16:30:16.2277821+01:00",_x000D_
          "LastRefreshDate": "2019-08-01T10:26:35.1015682+02:00",_x000D_
          "TotalRefreshCount": 1,_x000D_
          "CustomInfo": {}_x000D_
        }_x000D_
      },_x000D_
      "120": {_x000D_
        "$type": "Inside.Core.Formula.Definition.DefinitionAC, Inside.Core.Formula",_x000D_
        "ID": 120,_x000D_
        "Results": [_x000D_
          [_x000D_
            -907200.0_x000D_
          ]_x000D_
        ],_x000D_
        "Statistics": {_x000D_
          "CreationDate": "2022-01-05T16:30:16.2277821+01:00",_x000D_
          "LastRefreshDate": "2019-08-01T10:26:35.3262725+02:00",_x000D_
          "TotalRefreshCount": 1,_x000D_
          "CustomInfo": {}_x000D_
        }_x000D_
      },_x000D_
      "121": {_x000D_
        "$type": "Inside.Core.Formula.Definition.DefinitionAC, Inside.Core.Formula",_x000D_
        "ID": 121,_x000D_
        "Results": [_x000D_
          [_x000D_
            -12936.0_x000D_
          ]_x000D_
        ],_x000D_
        "Statistics": {_x000D_
          "CreationDate": "2022-01-05T16:30:16.2277821+01:00",_x000D_
          "LastRefreshDate": "2019-08-01T10:26:35.6629009+02:00",_x000D_
          "TotalRefreshCount": 1,_x000D_
          "CustomInfo": {}_x000D_
        }_x000D_
      },_x000D_
      "122": {_x000D_
        "$type": "Inside.Core.Formula.Definition.DefinitionAC, Inside.Core.Formula",_x000D_
        "ID": 122,_x000D_
        "Results": [_x000D_
          [_x000D_
            -211680.0_x000D_
          ]_x000D_
        ],_x000D_
        "Statistics": {_x000D_
          "CreationDate": "2022-01-05T16:30:16.2277821+01:00",_x000D_
          "LastRefreshDate": "2019-08-01T10:26:35.8822223+02:00",_x000D_
          "TotalRefreshCount": 1,_x000D_
          "CustomInfo": {}_x000D_
        }_x000D_
      },_x000D_
      "123": {_x000D_
        "$type": "Inside.Core.Formula.Definition.DefinitionAC, Inside.Core.Formula",_x000D_
        "ID": 123,_x000D_
        "Results": [_x000D_
          [_x000D_
            -191886.71_x000D_
          ]_x000D_
        ],_x000D_
        "Statistics": {_x000D_
          "CreationDate": "2022-01-05T16:30:16.2277821+01:00",_x000D_
          "LastRefreshDate": "2019-08-01T10:26:36.089775+02:00",_x000D_
          "TotalRefreshCount": 1,_x000D_
          "CustomInfo": {}_x000D_
        }_x000D_
      },_x000D_
      "124": {_x000D_
        "$type": "Inside.Core.Formula.Definition.DefinitionAC, Inside.Core.Formula",_x000D_
        "ID": 124,_x000D_
        "Results": [_x000D_
          [_x000D_
            -147262.5_x000D_
          ]_x000D_
        ],_x000D_
        "Statistics": {_x000D_
          "CreationDate": "2022-01-05T16:30:16.2277821+01:00",_x000D_
          "LastRefreshDate": "2019-08-01T10:26:36.3140429+02:00",_x000D_
          "TotalRefreshCount": 1,_x000D_
          "CustomInfo": {}_x000D_
        }_x000D_
      },_x000D_
      "125": {_x000D_
        "$type": "Inside.Core.Formula.Definition.DefinitionAC, Inside.Core.Formula",_x000D_
        "ID": 125,_x000D_
        "Results": [_x000D_
          [_x000D_
            0.0_x000D_
          ]_x000D_
        ],_x000D_
        "Statistics": {_x000D_
          "CreationDate": "2022-01-05T16:30:16.2277821+01:00",_x000D_
          "LastRefreshDate": "2019-08-01T10:26:36.5394888+02:00",_x000D_
          "TotalRefreshCount": 1,_x000D_
          "CustomInfo": {}_x000D_
        }_x000D_
      },_x000D_
      "126": {_x000D_
        "$type": "Inside.Core.Formula.Definition.DefinitionAC, Inside.Core.Formula",_x000D_
        "ID": 126,_x000D_
   </t>
  </si>
  <si>
    <t xml:space="preserve">     "Results": [_x000D_
          [_x000D_
            0.0_x000D_
          ]_x000D_
        ],_x000D_
        "Statistics": {_x000D_
          "CreationDate": "2022-01-05T16:30:16.2277821+01:00",_x000D_
          "LastRefreshDate": "2019-08-01T10:26:36.7624928+02:00",_x000D_
          "TotalRefreshCount": 1,_x000D_
          "CustomInfo": {}_x000D_
        }_x000D_
      },_x000D_
      "127": {_x000D_
        "$type": "Inside.Core.Formula.Definition.DefinitionAC, Inside.Core.Formula",_x000D_
        "ID": 127,_x000D_
        "Results": [_x000D_
          [_x000D_
            0.0_x000D_
          ]_x000D_
        ],_x000D_
        "Statistics": {_x000D_
          "CreationDate": "2022-01-05T16:30:16.2277821+01:00",_x000D_
          "LastRefreshDate": "2019-08-01T10:26:36.9836069+02:00",_x000D_
          "TotalRefreshCount": 1,_x000D_
          "CustomInfo": {}_x000D_
        }_x000D_
      },_x000D_
      "128": {_x000D_
        "$type": "Inside.Core.Formula.Definition.DefinitionAC, Inside.Core.Formula",_x000D_
        "ID": 128,_x000D_
        "Results": [_x000D_
          [_x000D_
            0.0_x000D_
          ]_x000D_
        ],_x000D_
        "Statistics": {_x000D_
          "CreationDate": "2022-01-05T16:30:16.2277821+01:00",_x000D_
          "LastRefreshDate": "2019-08-01T10:26:37.2022635+02:00",_x000D_
          "TotalRefreshCount": 1,_x000D_
          "CustomInfo": {}_x000D_
        }_x000D_
      },_x000D_
      "129": {_x000D_
        "$type": "Inside.Core.Formula.Definition.DefinitionAC, Inside.Core.Formula",_x000D_
        "ID": 129,_x000D_
        "Results": [_x000D_
          [_x000D_
            0.0_x000D_
          ]_x000D_
        ],_x000D_
        "Statistics": {_x000D_
          "CreationDate": "2022-01-05T16:30:16.2277821+01:00",_x000D_
          "LastRefreshDate": "2019-08-01T10:26:37.419022+02:00",_x000D_
          "TotalRefreshCount": 1,_x000D_
          "CustomInfo": {}_x000D_
        }_x000D_
      },_x000D_
      "130": {_x000D_
        "$type": "Inside.Core.Formula.Definition.DefinitionAC, Inside.Core.Formula",_x000D_
        "ID": 130,_x000D_
        "Results": [_x000D_
          [_x000D_
            0.0_x000D_
          ]_x000D_
        ],_x000D_
        "Statistics": {_x000D_
          "CreationDate": "2022-01-05T16:30:16.2277821+01:00",_x000D_
          "LastRefreshDate": "2019-08-01T10:26:37.7594198+02:00",_x000D_
          "TotalRefreshCount": 1,_x000D_
          "CustomInfo": {}_x000D_
        }_x000D_
      },_x000D_
      "131": {_x000D_
        "$type": "Inside.Core.Formula.Definition.DefinitionAC, Inside.Core.Formula",_x000D_
        "ID": 131,_x000D_
        "Results": [_x000D_
          [_x000D_
            -0.18_x000D_
          ]_x000D_
        ],_x000D_
        "Statistics": {_x000D_
          "CreationDate": "2022-01-05T16:30:16.2277821+01:00",_x000D_
          "LastRefreshDate": "2019-08-01T10:26:37.9802614+02:00",_x000D_
          "TotalRefreshCount": 1,_x000D_
          "CustomInfo": {}_x000D_
        }_x000D_
      },_x000D_
      "132": {_x000D_
        "$type": "Inside.Core.Formula.Definition.DefinitionAC, Inside.Core.Formula",_x000D_
        "ID": 132,_x000D_
        "Results": [_x000D_
          [_x000D_
            -0.84_x000D_
          ]_x000D_
        ],_x000D_
        "Statistics": {_x000D_
          "CreationDate": "2022-01-05T16:30:16.2277821+01:00",_x000D_
          "LastRefreshDate": "2019-08-01T10:26:38.186365+02:00",_x000D_
          "TotalRefreshCount": 1,_x000D_
          "CustomInfo": {}_x000D_
        }_x000D_
      },_x000D_
      "133": {_x000D_
        "$type": "Inside.Core.Formula.Definition.DefinitionAC, Inside.Core.Formula",_x000D_
        "ID": 133,_x000D_
        "Results": [_x000D_
          [_x000D_
            230.0_x000D_
          ]_x000D_
        ],_x000D_
        "Statistics": {_x000D_
          "CreationDate": "2022-01-05T16:30:16.2277821+01:00",_x000D_
          "LastRefreshDate": "2022-01-05T18:11:14.0790854+01:00",_x000D_
          "TotalRefreshCount": 12,_x000D_
          "CustomInfo": {}_x000D_
        }_x000D_
      },_x000D_
      "134": {_x000D_
        "$type": "Inside.Core.Formula.Definition.DefinitionAC, Inside.Core.Formula",_x000D_
        "ID": 134,_x000D_
        "Results": [_x000D_
          [_x000D_
            25233.44_x000D_
          ]_x000D_
        ],_x000D_
        "Statistics": {_x000D_
          "CreationDate": "2022-01-05T16:30:16.2277821+01:00",_x000D_
          "LastRefreshDate": "2022-01-05T18:11:14.1999998+01:00",_x000D_
          "TotalRefreshCount": 12,_x000D_
          "CustomInfo": {}_x000D_
        }_x000D_
      },_x000D_
      "135": {_x000D_
        "$type": "Inside.Core.Formula.Definition.DefinitionAC, Inside.Core.Formula",_x000D_
        "ID": 135,_x000D_
        "Results": [_x000D_
          [_x000D_
            0.0_x000D_
          ]_x000D_
        ],_x000D_
        "Statistics": {_x000D_
          "CreationDate": "2022-01-05T16:30:16.2277821+01:00",_x000D_
          "LastRefreshDate": "2022-01-05T18:11:14.0830756+01:00",_x000D_
          "TotalRefreshCount": 12,_x000D_
          "CustomInfo": {}_x000D_
        }_x000D_
      },_x000D_
      "136": {_x000D_
        "$type": "Inside.Core.Formula.Definition.DefinitionAC, Inside.Core.Formula",_x000D_
        "ID": 136,_x000D_
        "Results": [_x000D_
          [_x000D_
            0.0_x000D_
          ]_x000D_
        ],_x000D_
        "Statistics": {_x000D_
          "CreationDate": "2022-01-05T16:30:16.2277821+01:00",_x000D_
          "LastRefreshDate": "2022-01-05T18:11:14.203992+01:00",_x000D_
          "TotalRefreshCount": 12,_x000D_
          "CustomInfo": {}_x000D_
        }_x000D_
      },_x000D_
      "137": {_x000D_
        "$type": "Inside.Core.Formula.Definition.DefinitionAC, Inside.Core.Formula",_x000D_
        "ID": 137,_x000D_
        "Results": [_x000D_
          [_x000D_
            0.0_x000D_
          ]_x000D_
        ],_x000D_
        "Statistics": {_x000D_
          "CreationDate": "2022-01-05T16:30:16.2277821+01:00",_x000D_
          "LastRefreshDate": "2022-01-05T18:11:14.0870641+01:00",_x000D_
          "TotalRefreshCount": 12,_x000D_
          "CustomInfo": {}_x000D_
        }_x000D_
      },_x000D_
      "138": {_x000D_
        "$type": "Inside.Core.Formula.Definition.DefinitionAC, Inside.Core.Formula",_x000D_
        "ID": 138,_x000D_
        "Results": [_x000D_
          [_x000D_
            39303295.0_x000D_
          ]_x000D_
        ],_x000D_
        "Statistics": {_x000D_
          "CreationDate": "2022-01-05T16:30:16.2277821+01:00",_x000D_
          "LastRefreshDate": "2022-01-05T18:11:14.2069818+01:00",_x000D_
          "TotalRefreshCount": 12,_x000D_
          "CustomInfo": {}_x000D_
        }_x000D_
      },_x000D_
      "139": {_x000D_
        "$type": "Inside.Core.Formula.Definition.DefinitionAC, Inside.Core.Formula",_x000D_
        "ID": 139,_x000D_
        "Results": [_x000D_
          [_x000D_
            0.0_x000D_
          ]_x000D_
        ],_x000D_
        "Statistics": {_x000D_
          "CreationDate": "2022-01-05T16:30:16.2277821+01:00",_x000D_
          "LastRefreshDate": "2022-01-05T18:11:14.0900183+01:00",_x000D_
          "TotalRefreshCount": 12,_x000D_
          "CustomInfo": {}_x000D_
        }_x000D_
      },_x000D_
      "140": {_x000D_
        "$type": "Inside.Core.Formula.Definition.DefinitionAC, Inside.Core.Formula",_x000D_
        "ID": 140,_x000D_
        "Results": [_x000D_
          [_x000D_
            0.0_x000D_
          ]_x000D_
        ],_x000D_
        "Statistics": {_x000D_
          "CreationDate": "2022-01-05T16:30:16.2277821+01:00",_x000D_
          "LastRefreshDate": "2022-01-05T18:11:14.2099752+01:00",_x000D_
          "TotalRefreshCount": 12,_x000D_
          "CustomInfo": {}_x000D_
        }_x000D_
      },_x000D_
      "141": {_x000D_
        "$type": "Inside.Core.Formula.Definition.DefinitionAC, Inside.Core.Formula",_x000D_
        "ID": 141,_x000D_
        "Results": [_x000D_
          [_x000D_
            0.0_x000D_
          ]_x000D_
        ],_x000D_
        "Statistics": {_x000D_
          "CreationDate": "2022-01-05T16:30:16.2277821+01:00",_x000D_
          "LastRefreshDate": "2022-01-05T18:11:14.0940459+01:00",_x000D_
          "TotalRefreshCount": 12,_x000D_
          "CustomInfo": {}_x000D_
        }_x000D_
      },_x000D_
      "142": {_x000D_
        "$type": "Inside.Core.Formula.Definition.DefinitionAC, Inside.Core.Formula",_x000D_
        "ID": 142,_x000D_
        "Results": [_x000D_
          [_x000D_
            1087258.0_x000D_
          ]_x000D_
        ],_x000D_
        "Statistics": {_x000D_
          "CreationDate": "2022-01-05T16:30:16.2277821+01:00",_x000D_
          "LastRefreshDate": "2022-01-05T18:11:14.2139631+01:00",_x000D_
          "TotalRefreshCount": 12,_x000D_
          "CustomInfo": {}_x000D_
        }_x000D_
      },_x000D_
      "143": {_x000D_
        "$type": "Inside.Core.Formula.Definition.DefinitionAC, Inside.Core.Formula",_x000D_
        "ID": 143,_x000D_
        "Results": [_x000D_
          [_x000D_
            0.0_x000D_
          ]_x000D_
        ],_x000D_
        "Statistics": {_x000D_
          "CreationDate": "2022-01-05T16:30:16.2277821+01:00",_x000D_
          "LastRefreshDate": "2022-01-05T18:11:14.0980356+01:00",_x000D_
          "TotalRefreshCount": 12,_x000D_
          "CustomInfo": {}_x000D_
        }_x000D_
      },_x000D_
      "144": {_x000D_
        "$type": "Inside.Core.Formula.Definition.DefinitionAC, Inside.Core.Formula",_x000D_
        "ID": 144,_x000D_
        "Results": [_x000D_
          [_x000D_
            1941930.6_x000D_
          ]_x000D_
        ],_x000D_
        "Statistics": {_x000D_
          "CreationDate": "2022-01-05T16:30:16.2277821+01:00",_x000D_
          "LastRefreshDate": "2022-01-05T18:11:14.216955+01:00",_x000D_
          "TotalRefreshCount": 12,_x000D_
          "CustomInfo": {}_x000D_
        }_x000D_
      },_x000D_
      "145": {_x000D_
        "$type": "Inside.Core.Formula.Definition.DefinitionAC, Inside.Core.Formula",_x000D_
        "ID": 145,_x000D_
        "Results": [_x000D_
          [_x000D_
            0.0_x000D_
          ]_x000D_
        ],_x000D_
        "Statistics": {_x000D_
          "CreationDate": "2022-01-05T16:30:16.2277821+01:00",_x000D_
          "LastRefreshDate": "2022-01-05T18:11:14.1010259+01:00",_x000D_
          "TotalRefreshCount": 12,_x000D_
          "CustomInfo": {}_x000D_
        }_x000D_
      },_x000D_
      "146": {_x000D_
        "$type": "Inside.Core.Formula.Definition.DefinitionAC, Inside.Core.Formula",_x000D_
        "ID": 146,_x000D_
        "Results": [_x000D_
          [_x000D_
            6895468.57_x000D_
          ]_x000D_
        ],_x000D_
        "Statistics": {_x000D_
          "CreationDate": "2022-01-05T16:30:16.2277821+01:00",_x000D_
          "LastRefreshDate": "2022-01-05T18:11:14.2199506+01:00",_x000D_
          "TotalRefreshCount": 12,_x000D_
          "CustomInfo": {}_x000D_
        }_x000D_
      },_x000D_
      "147": {_x000D_
        "$type": "Inside.Core.Formula.Definition.DefinitionAC, Inside.Core.Formula",_x000D_
        "ID": 147,_x000D_
        "Results": [_x000D_
          [_x000D_
            0.0_x000D_
          ]_x000D_
        ],_x000D_
        "Statistics": {_x000D_
          "CreationDate": "2022-01-05T16:30:16.2277821+01:00",_x000D_
          "LastRefreshDate": "2022-01-05T18:11:14.1049783+01:00",_x000D_
          "TotalRefreshCount": 12,_x000D_
          "CustomInfo": {}_x000D_
        }_x000D_
      },_x000D_
      "148": {_x000D_
        "$type": "Inside.Core.Formula.Definition.DefinitionAC, Inside.Core.Formula",_x000D_
        "ID": 148,_x000D_
        "Results": [_x000D_
          [_x000D_
            1558.82_x000D_
          ]_x000D_
        ],_x000D_
        "Statistics": {_x000D_
          "CreationDate": "2022-01-05T16:30:16.2277821+01:00",_x000D_
          "LastRefreshDate": "2022-01-05T18:11:14.2239389+01:00",_x000D_
          "TotalRefreshCount": 12,_x000D_
          "CustomInfo": {}_x000D_
        }_x000D_
      },_x000D_
      "149": {_x000D_
        "$type": "Inside.Core.Formula.Definition.DefinitionAC, Inside.Core.Formula",_x000D_
        "ID": 149,_x000D_
        "Results": [_x000D_
          [_x000D_
            0.0_x000D_
          ]_x000D_
        ],_x000D_
        "Statistics": {_x000D_
          "CreationDate": "2022-01-05T16:30:16.2277821+01:00",_x000D_
          "LastRefreshDate": "2022-01-05T18:11:14.1090042+01:00",_x000D_
          "TotalRefreshCount": 12,_x000D_
          "CustomInfo": {}_x000D_
        }_x000D_
      },_x000D_
      "150": {_x000D_
        "$type": "Inside.Core.Formula.Definition.DefinitionAC, Inside.Core.Formula",_x000D_
        "ID": 150,_x000D_
        "Results": [_x000D_
          [_x000D_
            6311535.0_x000D_
          ]_x000D_
        ],_x000D_
        "Statistics": {_x000D_
          "CreationDate": "2022-01-05T16:30:16.2277821+01:00",_x000D_
          "LastRefreshDate": "2022-01-05T18:11:14.226931+01:00",_x000D_
          "TotalRefreshCount": 12,_x000D_
          "CustomInfo": {}_x000D_
        }_x000D_
      },_x000D_
      "151": {_x000D_
        "$type": "Inside.Core.Formula.Definition.DefinitionAC, Inside.Core.Formula",_x000D_
        "ID": 151,_x000D_
        "Results": [_x000D_
          [_x000D_
            0.0_x000D_
          ]_x000D_
        ],_x000D_
        "Statistics": {_x000D_
          "CreationDate": "2022-01-05T16:30:16.2277821+01:00",_x000D_
          "LastRefreshDate": "2022-01-05T18:11:14.1461057+01:00",_x000D_
          "TotalRefreshCount": 12,_x000D_
          "CustomInfo": {}_x000D_
        }_x000D_
      },_x000D_
      "152": {_x000D_
        "$type": "Inside.Core.Formula.Definition.DefinitionAC, Inside.Core.Formula",_x000D_
        "ID": 152,_x000D_
        "Results": [_x000D_
          [_x000D_
            0.0_x000D_
          ]_x000D_
        ],_x000D_
        "Statistics": {_x000D_
          "CreationDate": "2022-01-05T16:30:16.2277821+01:00",_x000D_
          "LastRefreshDate": "2022-01-05T18:11:14.1550802+01:00",_x000D_
          "TotalRefreshCount": 12,_x000D_
          "CustomInfo": {}_x000D_
        }_x000D_
      },_x000D_
      "153": {_x000D_
        "$type": "Inside.Core.Formula.Definition.DefinitionAC, Inside.Core.Formula",_x000D_
        "ID": 153,_x000D_
        "Results": [_x000D_
          [_x000D_
            0.0_x000D_
          ]_x000D_
        ],_x000D_
        "Statistics": {_x000D_
          "CreationDate": "2022-01-05T16:30:16.2277821+01:00",_x000D_
          "LastRefreshDate": "2022-01-05T18:11:14.2299215+01:00",_x000D_
          "TotalRefreshCount": 12,_x000D_
          "CustomInfo": {}_x000D_
        }_x000D_
      },_x000D_
      "154": {_x000D_
        "$type": "Inside.Core.Formula.Definition.DefinitionAC, Inside.Core.Formula",_x000D_
        "ID": 154,_x000D_
        "Results": [_x000D_
          [_x000D_
            0.0_x000D_
          ]_x000D_
        ],_x000D_
        "Statistics": {_x000D_
          "CreationDate": "2022-01-05T16:30:16.2277821+01:00",_x000D_
          "LastRefreshDate": "2022-01-05T18:11:14.1620612+01:00",_x000D_
          "TotalRefreshCount": 12,_x000D_
          "CustomInfo": {}_x000D_
        }_x000D_
      },_x000D_
      "155": {_x000D_
        "$type": "Inside.Core.Formula.Definition.DefinitionAC, Inside.Core.Formula",_x000D_
        "ID": 155,_x000D_
        "Results": [_x000D_
          [_x000D_
            0.0_x000D_
          ]_x000D_
        ],_x000D_
        "Statistics": {_x000D_
          "CreationDate": "2022-01-05T16:30:16.2277821+01:00",_x000D_
          "LastRefreshDate": "2022-01-05T18:11:14.2339096+01:00",_x000D_
          "TotalRefreshCount": 12,_x000D_
          "CustomInfo": {}_x000D_
        }_x000D_
      },_x000D_
      "156": {_x000D_
        "$type": "Inside.Core.Formula.Definition.DefinitionAC, Inside.Core.Formula",_x000D_
        "ID": 156,_x000D_
        "Results": [_x000D_
          [_x000D_
            0.0_x000D_
          ]_x000D_
        ],_x000D_
        "Statistics": {_x000D_
          "CreationDate": "2022-01-05T16:30:16.2277821+01:00",_x000D_
          "LastRefreshDate": "2022-01-05T18:11:14.2398968+01:00",_x000D_
          "TotalRefreshCount": 12,_x000D_
          "CustomInfo": {}_x000D_
        }_x000D_
      },_x000D_
      "157": {_x000D_
        "$type": "Inside.Core.Formula.Definition.DefinitionAC, Inside.Core.Formula",_x000D_
        "ID": 157,_x000D_
        "Results": [_x000D_
          [_x000D_
            0.0_x000D_
          ]_x000D_
        ],_x000D_
        "Statistics": {_x000D_
          "CreationDate": "2022-01-05T16:30:16.2277821+01:00",_x000D_
          "LastRefreshDate": "2022-01-05T18:11:14.1670478+01:00",_x000D_
          "TotalRefreshCount": 12,_x000D_
          "CustomInfo": {}_x000D_
        }_x000D_
      },_x000D_
      "158": {_x000D_
        "$type": "Inside.Core.Formula.Definition.DefinitionAC, Inside.Core.Formula",_x000D_
        "ID": 158,_x000D_
        "Results": [_x000D_
          [_x000D_
            0.0_x000D_
          ]_x000D_
        ],_x000D_
        "Statistics": {_x000D_
          "CreationDate": "2022-01-05T16:30:16.2277821+01:00",_x000D_
          "LastRefreshDate": "2022-01-05T18:11:14.2369011+01:00",_x000D_
          "TotalRefreshCount": 12,_x000D_
          "CustomInfo": {}_x000D_
        }_x000D_
      },_x000D_
      "159": {_x000D_
        "$type": "Inside.Core.Formula.Definition.DefinitionAC, Inside.Core.Formula",_x000D_
        "ID": 159,_x000D_
        "Results": [_x000D_
          [_x000D_
            0.0_x000D_
          ]_x000D_
        ],_x000D_
        "Statistics": {_x000D_
          "CreationDate": "2022-01-05T17:52:09.8053271+01:00",_x000D_
          "LastRefreshDate": "2022-01-05T18:11:14.0381744+01:00",_x000D_
          "TotalRefreshCount": 7,_x000D_
          "CustomInfo": {}_x000D_
        }_x000D_
      },_x000D_
      "160": {_x000D_
        "$type": "Inside.Core.Formula.Definition.DefinitionAC, Inside.Core.Formula",_x000D_
        "ID": 160,_x000D_
        "Results": [_x000D_
          [_x000D_
            0.0_x000D_
          ]_x000D_
        ],_x000D_
        "Statistics": {_x000D_
          "CreationDate": "2022-01-05T17:52:16.8625713+01:00",_x000D_
          "LastRefreshDate": "2022-01-05T18:11:14.0431835+01:00",_x000D_
          "TotalRefreshCount": 6,_x000D_
          "CustomInfo": {}_x000D_
        }_x000D_
      },_x000D_
      "161": {_x000D_
        "$type": "Inside.Core.Formula.Definition.DefinitionAC, Inside.Core.Formula",_x000D_
        "ID": 161,_x000D_
        "Results": [_x000D_
          [_x000D_
            0.0_x000D_
          ]_x000D_
        ],_x000D_
        "Statistics": {_x000D_
          "CreationDate": "2022-01-05T17:52:16.8675211+01:00",_x000D_
          "LastRefreshDate": "2022-01-05T18:11:14.0461751+01:00",_x000D_
          "TotalRefreshCount": 6,_x000D_
          "CustomInfo": {}_x000D_
        }_x000D_
      }_x000D_
    },_x000D_
    "LastID": 161_x000D_
  }_x000D_
}</t>
  </si>
  <si>
    <t>onAC, Inside.Core.Formula",_x000D_
        "ID": 25,_x000D_
        "Results": [_x000D_
          [_x000D_
            0.0_x000D_
          ]_x000D_
        ],_x000D_
        "Statistics": {_x000D_
          "CreationDate": "2022-01-05T16:30:16.2347582+01:00",_x000D_
          "LastRefreshDate": "2019-08-01T10:11:44.1474932+02:00",_x000D_
          "TotalRefreshCount": 5,_x000D_
          "CustomInfo": {}_x000D_
        }_x000D_
      },_x000D_
      "26": {_x000D_
        "$type": "Inside.Core.Formula.Definition.DefinitionAC, Inside.Core.Formula",_x000D_
        "ID": 26,_x000D_
        "Results": [_x000D_
          [_x000D_
            0.0_x000D_
          ]_x000D_
        ],_x000D_
        "Statistics": {_x000D_
          "CreationDate": "2022-01-05T16:30:16.2347582+01:00",_x000D_
          "LastRefreshDate": "2019-08-01T10:11:43.8441158+02:00",_x000D_
          "TotalRefreshCount": 5,_x000D_
          "CustomInfo": {}_x000D_
        }_x000D_
      },_x000D_
      "27": {_x000D_
        "$type": "Inside.Core.Formula.Definition.DefinitionAC, Inside.Core.Formula",_x000D_
        "ID": 27,_x000D_
        "Results": [_x000D_
          [_x000D_
            0.0_x000D_
          ]_x000D_
        ],_x000D_
        "Statistics": {_x000D_
          "CreationDate": "2022-01-05T16:30:16.2347582+01:00",_x000D_
          "LastRefreshDate": "2019-08-01T10:11:44.2821348+02:00",_x000D_
          "TotalRefreshCount": 5,_x000D_
          "CustomInfo": {}_x000D_
        }_x000D_
      },_x000D_
      "28": {_x000D_
        "$type": "Inside.Core.Formula.Definition.DefinitionAC, Inside.Core.Formula",_x000D_
        "ID": 28,_x000D_
        "Results": [_x000D_
          [_x000D_
            0.0_x000D_
          ]_x000D_
        ],_x000D_
        "Statistics": {_x000D_
          "CreationDate": "2022-01-05T16:30:16.2347582+01:00",_x000D_
          "LastRefreshDate": "2019-08-01T10:11:43.6565902+02:00",_x000D_
          "TotalRefreshCount": 5,_x000D_
          "CustomInfo": {}_x000D_
        }_x000D_
      },_x000D_
      "29": {_x000D_
        "$type": "Inside.Core.Formula.Definition.DefinitionAC, Inside.Core.Formula",_x000D_
        "ID": 29,_x000D_
        "Results": [_x000D_
          [_x000D_
            0.0_x000D_
          ]_x000D_
        ],_x000D_
        "Statistics": {_x000D_
          "CreationDate": "2022-01-05T16:30:16.2347582+01:00",_x000D_
          "LastRefreshDate": "2019-08-01T10:11:43.650645+02:00",_x000D_
          "TotalRefreshCount": 5,_x000D_
          "CustomInfo": {}_x000D_
        }_x000D_
      },_x000D_
      "30": {_x000D_
        "$type": "Inside.Core.Formula.Definition.DefinitionAC, Inside.Core.Formula",_x000D_
        "ID": 30,_x000D_
        "Results": [_x000D_
          [_x000D_
            0.0_x000D_
          ]_x000D_
        ],_x000D_
        "Statistics": {_x000D_
          "CreationDate": "2022-01-05T16:30:16.2347582+01:00",_x000D_
          "LastRefreshDate": "2019-08-01T10:11:44.4227859+02:00",_x000D_
          "TotalRefreshCount": 5,_x000D_
          "CustomInfo": {}_x000D_
        }_x000D_
      },_x000D_
      "31": {_x000D_
        "$type": "Inside.Core.Formula.Definition.DefinitionAC, Inside.Core.Formula",_x000D_
        "ID": 31,_x000D_
        "Results": [_x000D_
          [_x000D_
            0.0_x000D_
          ]_x000D_
        ],_x000D_
        "Statistics": {_x000D_
          "CreationDate": "2022-01-05T16:30:16.2347582+01:00",_x000D_
          "LastRefreshDate": "2019-08-01T10:11:44.2213339+02:00",_x000D_
          "TotalRefreshCount": 5,_x000D_
          "CustomInfo": {}_x000D_
        }_x000D_
      },_x000D_
      "32": {_x000D_
        "$type": "Inside.Core.Formula.Definition.DefinitionAC, Inside.Core.Formula",_x000D_
        "ID": 32,_x000D_
        "Results": [_x000D_
          [_x000D_
            0.0_x000D_
          ]_x000D_
        ],_x000D_
        "Statistics": {_x000D_
          "CreationDate": "2022-01-05T16:30:16.2347582+01:00",_x000D_
          "LastRefreshDate": "2019-08-01T10:11:43.883222+02:00",_x000D_
          "TotalRefreshCount": 5,_x000D_
          "CustomInfo": {}_x000D_
        }_x000D_
      },_x000D_
      "33": {_x000D_
        "$type": "Inside.Core.Formula.Definition.DefinitionAC, Inside.Core.Formula",_x000D_
        "ID": 33,_x000D_
        "Results": [_x000D_
          [_x000D_
            0.0_x000D_
          ]_x000D_
        ],_x000D_
        "Statistics": {_x000D_
          "CreationDate": "2022-01-05T16:30:16.2347582+01:00",_x000D_
          "LastRefreshDate": "2019-08-01T10:11:44.0976262+02:00",_x000D_
          "TotalRefreshCount": 5,_x000D_
          "CustomInfo": {}_x000D_
        }_x000D_
      },_x000D_
      "34": {_x000D_
        "$type": "Inside.Core.Formula.Definition.DefinitionAC, Inside.Core.Formula",_x000D_
        "ID": 34,_x000D_
        "Results": [_x000D_
          [_x000D_
            0.0_x000D_
          ]_x000D_
        ],_x000D_
        "Statistics": {_x000D_
          "CreationDate": "2022-01-05T16:30:16.2347582+01:00",_x000D_
          "LastRefreshDate": "2019-08-01T10:11:44.4656468+02:00",_x000D_
          "TotalRefreshCount": 5,_x000D_
          "CustomInfo": {}_x000D_
        }_x000D_
      },_x000D_
      "35": {_x000D_
        "$type": "Inside.Core.Formula.Definition.DefinitionAC, Inside.Core.Formula",_x000D_
        "ID": 35,_x000D_
        "Results": [_x000D_
          [_x000D_
            0.0_x000D_
          ]_x000D_
        ],_x000D_
        "Statistics": {_x000D_
          "CreationDate": "2022-01-05T16:30:16.2347582+01:00",_x000D_
          "LastRefreshDate": "2019-08-01T10:11:44.3499806+02:00",_x000D_
          "TotalRefreshCount": 5,_x000D_
          "CustomInfo": {}_x000D_
        }_x000D_
      },_x000D_
      "36": {_x000D_
        "$type": "Inside.Core.Formula.Definition.DefinitionAC, Inside.Core.Formula",_x000D_
        "ID": 36,_x000D_
        "Results": [_x000D_
          [_x000D_
            0.0_x000D_
          ]_x000D_
        ],_x000D_
        "Statistics": {_x000D_
          "CreationDate": "2022-01-05T16:30:16.2347582+01:00",_x000D_
          "LastRefreshDate": "2019-08-01T10:11:43.8002346+02:00",_x000D_
          "TotalRefreshCount": 5,_x000D_
          "CustomInfo": {}_x000D_
        }_x000D_
      },_x000D_
      "37": {_x000D_
        "$type": "Inside.Core.Formula.Definition.DefinitionAC, Inside.Core.Formula",_x000D_
        "ID": 37,_x000D_
        "Results": [_x000D_
          [_x000D_
            0.0_x000D_
          ]_x000D_
        ],_x000D_
        "Statistics": {_x000D_
          "CreationDate": "2022-01-05T16:30:16.2347582+01:00",_x000D_
          "LastRefreshDate": "2019-08-01T10:11:43.7313918+02:00",_x000D_
          "TotalRefreshCount": 5,_x000D_
          "CustomInfo": {}_x000D_
        }_x000D_
      },_x000D_
      "38": {_x000D_
        "$type": "Inside.Core.Formula.Definition.DefinitionAC, Inside.Core.Formula",_x000D_
        "ID": 38,_x000D_
        "Results": [_x000D_
          [_x000D_
            0.0_x000D_
          ]_x000D_
        ],_x000D_
        "Statistics": {_x000D_
          "CreationDate": "2022-01-05T16:30:16.2347582+01:00",_x000D_
          "LastRefreshDate": "2019-08-01T10:11:44.5536712+02:00",_x000D_
          "TotalRefreshCount": 5,_x000D_
          "CustomInfo": {}_x000D_
        }_x000D_
      },_x000D_
      "39": {_x000D_
        "$type": "Inside.Core.Formula.Definition.DefinitionAC, Inside.Core.Formula",_x000D_
        "ID": 39,_x000D_
        "Results": [_x000D_
          [_x000D_
            0.0_x000D_
          ]_x000D_
        ],_x000D_
        "Statistics": {_x000D_
          "CreationDate": "2022-01-05T16:30:16.2347582+01:00",_x000D_
          "LastRefreshDate": "2019-08-01T10:11:44.0327987+02:00",_x000D_
          "TotalRefreshCount": 5,_x000D_
          "CustomInfo": {}_x000D_
        }_x000D_
      },_x000D_
      "40": {_x000D_
        "$type": "Inside.Core.Formula.Definition.DefinitionAC, Inside.Core.Formula",_x000D_
        "ID": 40,_x000D_
        "Results": [_x000D_
          [_x000D_
            0.0_x000D_
          ]_x000D_
        ],_x000D_
        "Statistics": {_x000D_
          "CreationDate": "2022-01-05T16:30:16.2347582+01:00",_x000D_
          "LastRefreshDate": "2019-08-01T10:11:44.1924002+02:00",_x000D_
          "TotalRefreshCount": 5,_x000D_
          "CustomInfo": {}_x000D_
        }_x000D_
      },_x000D_
      "41": {_x000D_
        "$type": "Inside.Core.Formula.Definition.DefinitionAC, Inside.Core.Formula",_x000D_
        "ID": 41,_x000D_
        "Results": [_x000D_
          [_x000D_
            0.0_x000D_
          ]_x000D_
        ],_x000D_
        "Statistics": {_x000D_
          "CreationDate": "2022-01-05T16:30:16.2347582+01:00",_x000D_
          "LastRefreshDate": "2019-08-01T10:11:44.5646416+02:00",_x000D_
          "TotalRefreshCount": 5,_x000D_
          "CustomInfo": {}_x000D_
        }_x000D_
      },_x000D_
      "42": {_x000D_
        "$type": "Inside.Core.Formula.Definition.DefinitionAC, Inside.Core.Formula",_x000D_
        "ID": 42,_x000D_
        "Results": [_x000D_
          [_x000D_
            0.0_x000D_
          ]_x000D_
        ],_x000D_
        "Statistics": {_x000D_
          "CreationDate": "2022-01-05T16:30:16.2347582+01:00",_x000D_
          "LastRefreshDate": "2019-08-01T10:11:44.2562319+02:00",_x000D_
          "TotalRefreshCount": 5,_x000D_
          "CustomInfo": {}_x000D_
        }_x000D_
      },_x000D_
      "43": {_x000D_
        "$type": "Inside.Core.Formula.Definition.DefinitionAC, Inside.Core.Formula",_x000D_
        "ID": 43,_x000D_
        "Results": [_x000D_
          [_x000D_
            0.0_x000D_
          ]_x000D_
        ],_x000D_
        "Statistics": {_x000D_
          "CreationDate": "2022-01-05T16:30:16.2347582+01:00",_x000D_
          "LastRefreshDate": "2022-01-05T18:11:14.6801741+01:00",_x000D_
          "TotalRefreshCount": 16,_x000D_
          "CustomInfo": {}_x000D_
        }_x000D_
      },_x000D_
      "44": {_x000D_
        "$type": "Inside.Core.Formula.Definition.DefinitionAC, Inside.Core.Formula",_x000D_
        "ID": 44,_x000D_
        "Results": [_x000D_
          [_x000D_
            0.0_x000D_
          ]_x000D_
        ],_x000D_
        "Statistics": {_x000D_
          "CreationDate": "2022-01-05T16:30:16.2347582+01:00",_x000D_
          "LastRefreshDate": "2022-01-05T18:11:14.6013867+01:00",_x000D_
          "TotalRefreshCount": 16,_x000D_
          "CustomInfo": {}_x000D_
        }_x000D_
      },_x000D_
      "45": {_x000D_
        "$type": "Inside.Core.Formula.Definition.DefinitionAC, Inside.Core.Formula",_x000D_
        "ID": 45,_x000D_
        "Results": [_x000D_
          [_x000D_
            0.0_x000D_
          ]_x000D_
        ],_x000D_
        "Statistics": {_x000D_
          "CreationDate": "2022-01-05T16:30:16.2347582+01:00",_x000D_
          "LastRefreshDate": "2022-01-05T18:11:14.5954034+01:00",_x000D_
          "TotalRefreshCount": 16,_x000D_
          "CustomInfo": {}_x000D_
        }_x000D_
      },_x000D_
      "46": {_x000D_
        "$type": "Inside.Core.Formula.Definition.DefinitionAC, Inside.Core.Formula",_x000D_
        "ID": 46,_x000D_
        "Results": [_x000D_
          [_x000D_
            0.0_x000D_
          ]_x000D_
        ],_x000D_
        "Statistics": {_x000D_
          "CreationDate": "2022-01-05T16:30:16.2347582+01:00",_x000D_
          "LastRefreshDate": "2022-01-05T18:11:14.592412+01:00",_x000D_
          "TotalRefreshCount": 16,_x000D_
          "CustomInfo": {}_x000D_
        }_x000D_
      },_x000D_
      "47": {_x000D_
        "$type": "Inside.Core.Formula.Definition.DefinitionAC, Inside.Core.Formula",_x000D_
        "ID": 47,_x000D_
        "Results": [_x000D_
          [_x000D_
            0.0_x000D_
          ]_x000D_
        ],_x000D_
        "Statistics": {_x000D_
          "CreationDate": "2022-01-05T16:30:16.2347582+01:00",_x000D_
          "LastRefreshDate": "2022-01-05T18:11:14.584393+01:00",_x000D_
          "TotalRefreshCount": 16,_x000D_
          "CustomInfo": {}_x000D_
        }_x000D_
      },_x000D_
      "48": {_x000D_
        "$type": "Inside.Core.Formula.Definition.DefinitionAC, Inside.Core.Formula",_x000D_
        "ID": 48,_x000D_
        "Results": [_x000D_
          [_x000D_
            0.0_x000D_
          ]_x000D_
        ],_x000D_
        "Statistics": {_x000D_
          "CreationDate": "2022-01-05T16:30:16.2347582+01:00",_x000D_
          "LastRefreshDate": "2022-01-05T18:11:14.6552422+01:00",_x000D_
          "TotalRefreshCount": 16,_x000D_
          "CustomInfo": {}_x000D_
        }_x000D_
      },_x000D_
      "49": {_x000D_
        "$type": "Inside.Core.Formula.Definition.DefinitionAC, Inside.Core.Formula",_x000D_
        "ID": 49,_x000D_
        "Results": [_x000D_
          [_x000D_
            656029.0_x000D_
          ]_x000D_
        ],_x000D_
        "Statistics": {_x000D_
          "CreationDate": "2022-01-05T16:30:16.2347582+01:00",_x000D_
          "LastRefreshDate": "2022-01-05T18:11:14.6482603+01:00",_x000D_
          "TotalRefreshCount": 16,_x000D_
          "CustomInfo": {}_x000D_
        }_x000D_
      },_x000D_
      "50": {_x000D_
        "$type": "Inside.Core.Formula.Definition.DefinitionAC, Inside.Core.Formula",_x000D_
        "ID": 50,_x000D_
        "Results": [_x000D_
          [_x000D_
            0.0_x000D_
          ]_x000D_
        ],_x000D_
        "Statistics": {_x000D_
          "CreationDate": "2022-01-05T16:30:16.2347582+01:00",_x000D_
          "LastRefreshDate": "2022-01-05T18:11:14.6372951+01:00",_x000D_
          "TotalRefreshCount": 16,_x000D_
          "CustomInfo": {}_x000D_
        }_x000D_
      },_x000D_
      "51": {_x000D_
        "$type": "Inside.Core.Formula.Definition.DefinitionAC, Inside.Core.Formula",_x000D_
        "ID": 51,_x000D_
        "Results": [_x000D_
          [_x000D_
            475500.0_x000D_
          ]_x000D_
        ],_x000D_
        "Statistics": {_x000D_
          "CreationDate": "2022-01-05T16:30:16.2347582+01:00",_x000D_
          "LastRefreshDate": "2022-01-05T18:11:14.6303101+01:00",_x000D_
          "TotalRefreshCount": 16,_x000D_
          "CustomInfo": {}_x000D_
        }_x000D_
      },_x000D_
      "52": {_x000D_
        "$type": "Inside.Core.Formula.Definition.DefinitionAC, Inside.Core.Formula",_x000D_
        "ID": 52,_x000D_
        "Results": [_x000D_
          [_x000D_
            0.0_x000D_
          ]_x000D_
        ],_x000D_
        "Statistics": {_x000D_
          "CreationDate": "2022-01-05T16:30:16.2347582+01:00",_x000D_
          "LastRefreshDate": "2022-01-05T18:11:14.6222938+01:00",_x000D_
          "TotalRefreshCount": 16,_x000D_
          "CustomInfo": {}_x000D_
        }_x000D_
      },_x000D_
      "53": {_x000D_
        "$type": "Inside.Core.Formula.Definition.DefinitionAC, Inside.Core.Formula",_x000D_
        "ID": 53,_x000D_
        "Results": [_x000D_
          [_x000D_
            0.0_x000D_
          ]_x000D_
        ],_x000D_
        "Statistics": {_x000D_
          "CreationDate": "2022-01-05T16:30:16.2347582+01:00",_x000D_
          "LastRefreshDate": "2022-01-05T18:11:14.6153492+01:00",_x000D_
          "TotalRefreshCount": 16,_x000D_
          "CustomInfo": {}_x000D_
        }_x000D_
      },_x000D_
      "54": {_x000D_
        "$type": "Inside.Core.Formula.Definition.DefinitionAC, Inside.Core.Formula",_x000D_
        "ID": 54,_x000D_
        "Results": [_x000D_
          [_x000D_
            0.0_x000D_
          ]_x000D_
        ],_x000D_
        "Statistics": {_x000D_
          "CreationDate": "2022-01-05T16:30:16.2347582+01:00",_x000D_
          "LastRefreshDate": "2022-01-05T18:11:14.6841283+01:00",_x000D_
          "TotalRefreshCount": 16,_x000D_
          "CustomInfo": {}_x000D_
        }_x000D_
      },_x000D_
      "55": {_x000D_
        "$type": "Inside.Core.Formula.Definition.DefinitionAC, Inside.Core.Formula",_x000D_
        "ID": 55,_x000D_
        "Results": [_x000D_
          [_x000D_
            0.0_x000D_
          ]_x000D_
        ],_x000D_
        "Statistics": {_x000D_
          "CreationDate": "2022-01-05T16:30:16.2347582+01:00",_x000D_
          "LastRefreshDate": "2022-01-05T18:11:14.5883837+01:00",_x000D_
          "TotalRefreshCount": 16,_x000D_
          "CustomInfo": {}_x000D_
        }_x000D_
      },_x000D_
      "56": {_x000D_
        "$type": "Inside.Core.Formula.Definition.DefinitionAC, Inside.Core.Formula",_x000D_
        "ID": 56,_x000D_
        "Results": [_x000D_
          [_x000D_
            0.0_x000D_
          ]_x000D_
        ],_x000D_
        "Statistics": {_x000D_
          "CreationDate": "2022-01-05T16:30:16.2347582+01:00",_x000D_
          "LastRefreshDate": "2022-01-05T18:11:14.6512551+01:00",_x000D_
          "TotalRefreshCount": 16,_x000D_
          "CustomInfo": {}_x000D_
        }_x000D_
      },_x000D_
      "57": {_x000D_
        "$type": "Inside.Core.Formula.Definition.DefinitionAC, Inside.Core.Formula",_x000D_
        "ID": 57,_x000D_
        "Results": [_x000D_
          [_x000D_
            0.0_x000D_
          ]_x000D_
        ],_x000D_
        "Statistics": {_x000D_
          "CreationDate": "2022-01-05T16:30:16.2347582+01:00",_x000D_
          "LastRefreshDate": "2022-01-05T18:11:14.6412827+01:00",_x000D_
          "TotalRefreshCount": 16,_x000D_
          "CustomInfo": {}_x000D_
        }_x000D_
      },_x000D_
      "58": {_x000D_
        "$type": "Inside.Core.Formula.Definition.DefinitionAC, Inside.Core.Formula",_x000D_
        "ID": 58,_x000D_
        "Results": [_x000D_
          [_x000D_
            0.0_x000D_
          ]_x000D_
        ],_x000D_
        "Statistics": {_x000D_
          "CreationDate": "2022-01-05T16:30:16.2347582+01:00",_x000D_
          "LastRefreshDate": "2022-01-05T18:11:14.6263199+01:00",_x000D_
          "TotalRefreshCount": 16,_x000D_
          "CustomInfo": {}_x000D_
        }_x000D_
      },_x000D_
      "59": {_x000D_
        "$type": "Inside.Core.Formula.Definition.DefinitionAC, Inside.Core.Formula",_x000D_
        "ID": 59,_x000D_
        "Results": [_x000D_
          [_x000D_
            0.0_x000D_
          ]_x000D_
        ],_x000D_
        "Statistics": {_x000D_
          "CreationDate": "2022-01-05T16:30:16.2347582+01:00",_x000D_
          "LastRefreshDate": "2022-01-05T18:11:14.61934+01:00",_x000D_
          "TotalRefreshCount": 16,_x000D_
          "CustomInfo": {}_x000D_
        }_x000D_
      },_x000D_
      "60": {_x000D_
        "$type": "Inside.Core.Formula.Definition.DefinitionAC, Inside.Core.Formula",_x000D_
        "ID": 60,_x000D_
        "Results": [_x000D_
          [_x000D_
            0.0_x000D_
          ]_x000D_
        ],_x000D_
        "Statistics": {_x000D_
          "CreationDate": "2022-01-05T16:30:16.2347582+01:00",_x000D_
          "LastRefreshDate": "2022-01-05T18:11:14.6123581+01:00",_x000D_
          "TotalRefreshCount": 16,_x000D_
          "CustomInfo": {}_x000D_
        }_x000D_
      },_x000D_
      "61": {_x000D_
        "$type": "Inside.Core.Formula.Definition.DefinitionAC, Inside.Core.Formula",_x000D_
        "ID": 61,_x000D_
        "Results": [_x000D_
          [_x000D_
            1383298.0_x000D_
          ]_x000D_
        ],_x000D_
        "Statistics": {_x000D_
          "CreationDate": "2022-01-05T16:30:16.2347582+01:00",_x000D_
          "LastRefreshDate": "2022-01-05T18:11:14.6702027+01:00",_x000D_
          "TotalRefreshCount": 16,_x000D_
          "CustomInfo": {}_x000D_
        }_x000D_
      },_x000D_
      "62": {_x000D_
        "$type": "Inside.Core.Formula.Definition.DefinitionAC, Inside.Core.Formula",_x000D_
        "ID": 62,_x000D_
        "Results": [_x000D_
          [_x000D_
            0.0_x000D_
          ]_x000D_
        ],_x000D_
        "Statistics": {_x000D_
          "CreationDate": "2022-01-05T16:30:16.2347582+01:00",_x000D_
          "LastRefreshDate": "2022-01-05T18:11:14.578409+01:00",_x000D_
          "TotalRefreshCount": 16,_x000D_
          "CustomInfo": {}_x000D_
        }_x000D_
      },_x000D_
      "63": {_x000D_
        "$type": "Inside.Core.Formula.Definition.DefinitionAC, Inside.Core.Formula",_x000D_
        "ID": 63,_x000D_
        "Results": [_x000D_
          [_x000D_
            0.0_x000D_
          ]_x000D_
        ],_x000D_
        "Statistics": {_x000D_
          "CreationDate": "2022-01-05T16:30:16.2347582+01:00",_x000D_
          "LastRefreshDate": "2022-01-05T18:11:14.5674643+01:00",_x000D_
          "TotalRefreshCount": 16,_x000D_
          "CustomInfo": {}_x000D_
        }_x000D_
      },_x000D_
      "64": {_x000D_
        "$type": "Inside.Core.Formula.Definition.DefinitionAC, Inside.Core.Formula",_x000D_
        "ID": 64,_x000D_
        "Results": [_x000D_
          [_x000D_
            0.0_x000D_
          ]_x000D_
        ],_x000D_
        "Statistics": {_x000D_
          "CreationDate": "2022-01-05T16:30:16.2347582+01:00",_x000D_
          "LastRefreshDate": "2022-01-05T18:11:14.5185685+01:00",_x000D_
          "TotalRefreshCount": 16,_x000D_
          "CustomInfo": {}_x000D_
        }_x000D_
      },_x000D_
      "65": {_x000D_
        "$type": "Inside.Core.Formula.Definition.DefinitionAC, Inside.Core.Formula",_x000D_
        "ID": 65,_x000D_
        "Results": [_x000D_
          [_x000D_
            0.0_x000D_
          ]_x000D_
        ],_x000D_
        "Statistics": {_x000D_
          "CreationDate": "2022-01-05T16:30:16.2347582+01:00",_x000D_
          "LastRefreshDate": "2022-01-05T18:11:14.6073325+01:00",_x000D_
          "TotalRefreshCount": 16,_x000D_
          "CustomInfo": {}_x000D_
        }_x000D_
      },_x000D_
      "66": {_x000D_
        "$type": "Inside.Core.Formula.Definition.DefinitionAC, Inside.Core.Formula",_x000D_
        "ID": 66,_x000D_
        "Results": [_x000D_
          [_x000D_
            5333492.0_x000D_
          ]_x000D_
        ],_x000D_
        "Statistics": {_x000D_
          "CreationDate": "2022-01-05T16:30:16.2347582+01:00",_x000D_
          "LastRefreshDate": "2022-01-05T18:11:14.6731997+01:00",_x000D_
          "TotalRefreshCount": 16,_x000D_
          "CustomInfo": {}_x000D_
        }_x000D_
      },_x000D_
      "67": {_x000D_
        "$type": "Inside.Core.Formula.Definition.DefinitionAC, Inside.Core.Formula",_x000D_
        "ID": 67,_x000D_
        "Results": [_x000D_
          [_x000D_
            228678.0_x000D_
          ]_x000D_
        ],_x000D_
        "Statistics": {_x000D_
          "CreationDate": "2022-01-05T16:30:16.2347582+01:00",_x000D_
          "LastRefreshDate": "2022-01-05T18:11:14.6622287+01:00",_x000D_
          "TotalRefreshCount": 16,_x000D_
          "CustomInfo": {}_x000D_
        }_x000D_
      },_x000D_
      "68": {_x000D_
        "$type": "Inside.Core.Formula.Definition.DefinitionAC, Inside.Core.Formula",_x000D_
        "ID": 68,_x000D_
        "Results": [_x000D_
          [_x000D_
            0.0_x000D_
          ]_x000D_
        ],_x000D_
        "Statistics": {_x000D_
          "CreationDate": "2022-01-05T16:30:16.2347582+01:00",_x000D_
          "LastRefreshDate": "2022-01-05T18:11:14.5814007+01:00",_x000D_
          "TotalRefreshCount": 16,_x000D_
          "CustomInfo": {}_x000D_
        }_x000D_
      },_x000D_
      "69": {_x000D_
        "$type": "Inside.Core.Formula.Definition.DefinitionAC, Inside.Core.Formula",_x000D_
        "ID": 69,_x000D_
        "Results": [_x000D_
          [_x000D_
            -15429.97_x000D_
          ]_x000D_
        ],_x000D_
        "Statistics": {_x000D_
          "CreationDate": "2022-01-05T16:30:16.2347582+01:00",_x000D_
          "LastRefreshDate": "2022-01-05T18:11:14.5744196+01:00",_x000D_
          "TotalRefreshCount": 16,_x000D_
          "CustomInfo": {}_x000D_
        }_x000D_
      },_x000D_
      "70": {_x000D_
        "$type": "Inside.Core.Formula.Definition.DefinitionAC, Inside.Core.Formula",_x000D_
        "ID": 70,_x000D_
        "Results": [_x000D_
          [_x000D_
            0.0_x000D_
          ]_x000D_
        ],_x000D_
        "Statistics": {_x000D_
          "CreationDate": "2022-01-05T16:30:16.2347582+01:00",_x000D_
          "LastRefreshDate": "2022-01-05T17:45:53.621625+01:00",_x000D_
          "TotalRefreshCount": 9,_x000D_
          "CustomInfo": {}_x000D_
        }_x000D_
      },_x000D_
      "71": {_x000D_
        "$type": "Inside.Core.Formula.Definition.DefinitionAC, Inside.Core.Formula",_x000D_
        "ID": 71,_x000D_
        "Results": [_x000D_
          [_x000D_
            0.0_x000D_
          ]_x000D_
        ],_x000D_
        "Statistics": {_x000D_
          "CreationDate": "2022-01-05T16:30:16.2347582+01:00",_x000D_
          "LastRefreshDate": "2022-01-05T18:11:14.5634754+01:00",_x000D_
          "TotalRefreshCount": 16,_x000D_
          "CustomInfo": {}_x000D_
        }_x000D_
      },_x000D_
      "72": {_x000D_
        "$type": "Inside.Core.Formula.Definition.DefinitionAC, Inside.Core.Formula",_x000D_
        "ID": 72,_x000D_
        "Results": [_x000D_
          [_x000D_
            0.0_x000D_
          ]_x000D_
        ],_x000D_
        "Statistics": {_x000D_
          "CreationDate": "2022-01-05T16:30:16.2347582+01:00",_x000D_
          "LastRefreshDate": "2022-01-05T18:11:14.530537+01:00",_x000D_
          "TotalRefreshCount": 16,_x000D_
          "CustomInfo": {}_x000D_
        }_x000D_
      },_x000D_
      "73": {_x000D_
        "$type": "Inside.Core.Formula.Definition.DefinitionAC, Inside.Core.Formula",_x000D_
        "ID": 73,_x000D_
        "Results": [_x000D_
          [_x000D_
            0.0_x000D_
          ]_x000D_
        ],_x000D_
        "Statistics": {_x000D_
          "CreationDate": "2022-01-05T16:30:16.2347582+01:00",_x000D_
          "LastRefreshDate": "2022-01-05T18:11:14.5225598+01:00",_x000D_
          "TotalRefreshCount": 16,_x000D_
          "CustomInfo": {}_x000D_
        }_x000D_
      },_x000D_
      "74": {_x000D_
        "$type": "Inside.Core.Formula.Definition.DefinitionAC, Inside.Core.Formula",_x000D_
        "ID": 74,_x000D_
        "Results": [_x000D_
          [_x000D_
            0.0_x000D_
          ]_x000D_
        ],_x000D_
        "Statistics": {_x000D_
          "CreationDate": "2022-01-05T16:30:16.2347582+01:00",_x000D_
          "LastRefreshDate": "2022-01-05T18:11:14.5155765+01:00",_x000D_
          "TotalRefreshCount": 16,_x000D_
          "CustomInfo": {}_x000D_
        }_x000D_
      },_x000D_
      "75": {_x000D_
        "$type": "Inside.Core.Formula.Definition.DefinitionAC, Inside.Core.Formula",_x000D_
        "ID": 75,_x000D_
        "Results": [_x000D_
          [_x000D_
            0.0_x000D_
          ]_x000D_
        ],_x000D_
        "Statistics": {_x000D_
          "CreationDate": "2022-01-05T16:30:16.2347582+01:00",_x000D_
          "LastRefreshDate": "2022-01-05T18:11:14.5983949+01:00",_x000D_
          "TotalRefreshCount": 16,_x000D_
          "CustomInfo": {}_x000D_
        }_x000D_
      },_x000D_
      "76": {_x000D_
        "$type": "Inside.Core.Formula.Definition.DefinitionAC, Inside.Core.Formula",_x000D_
        "ID": 76,_x000D_
        "Results": [_x000D_
          [_x000D_
            0.0_x000D_
          ]_x000D_
        ],_x000D_
        "Statistics": {_x000D_
          "CreationDate": "2022-01-05T16:30:16.2347582+01:00",_x000D_
          "LastRefreshDate": "2022-01-05T18:11:14.6442699+01:00",_x000D_
          "TotalRefreshCount": 16,_x000D_
          "CustomInfo": {}_x000D_
        }_x000D_
      },_x000D_
      "77": {_x000D_
        "$type": "Inside.Core.Formula.Definition.DefinitionAC, Inside.Core.Formula",_x000D_
        "ID": 77,_x000D_
        "Results": [_x000D_
          [_x000D_
            0.0_x000D_
          ]_x000D_
        ],_x000D_
        "Statistics": {_x000D_
          "CreationDate": "2022-01-05T16:30:16.2347582+01:00",_x000D_
          "LastRefreshDate": "2022-01-05T18:11:14.6333015+01:00",_x000D_
          "TotalRefreshCount": 16,_x000D_
          "CustomInfo": {}_x000D_
        }_x000D_
      },_x000D_
      "78": {_x000D_
        "$type": "Inside.Core.Formula.Definition.DefinitionAC, Inside.Core.Formula",_x000D_
        "ID": 78,_x000D_
        "Results": [_x000D_
          [_x000D_
            0.0_x000D_
          ]_x000D_
        ],_x000D_
        "Statistics": {_x000D_
          "CreationDate": "2022-01-05T16:30:16.2347582+01:00",_x000D_
          "LastRefreshDate": "2022-01-05T18:11:14.6771845+01:00",_x000D_
          "TotalRefreshCount": 16,_x000D_
          "CustomInfo": {}_x000D_
        }_x000D_
      },_x000D_
      "79": {_x000D_
        "$type": "Inside.Core.Formula.Definition.DefinitionAC, Inside.Core.Formula",_x000D_
        "ID": 79,_x000D_
        "Results": [_x000D_
          [_x000D_
            0.0_x000D_
          ]_x000D_
        ],_x000D_
        "Statistics": {_x000D_
          "CreationDate": "2022-01-05T16:30:16.2347582+01:00",_x000D_
          "LastRefreshDate": "2022-01-05T18:11:14.6662131+01:00",_x000D_
          "TotalRefreshCount": 16,_x000D_
          "CustomInfo": {}_x000D_
        }_x000D_
      },_x000D_
      "80": {_x000D_
        "$type": "Inside.Core.Formula.Definition.DefinitionAC, Inside.Core.Formula",_x000D_
        "ID": 80,_x000D_
        "Results": [_x000D_
          [_x000D_
            32876.0_x000D_
          ]_x000D_
        ],_x000D_
        "Statistics": {_x000D_
          "CreationDate": "2022-01-05T16:30:16.2347582+01:00",_x000D_
          "LastRefreshDate": "2022-01-05T18:11:14.6592339+01:00",_x000D_
          "TotalRefreshCount": 16,_x000D_
          "CustomInfo": {}_x000D_
        }_x000D_
      },_x000D_
      "81": {_x000D_
        "$type": "Inside.Core.Formula.Definition.DefinitionAC, Inside.Core.Formula",_x000D_
        "ID": 81,_x000D_
        "Results": [_x000D_
          [_x000D_
            0.0_x000D_
          ]_x000D_
        ],_x000D_
        "Statistics": {_x000D_
          "CreationDate": "2022-01-05T16:30:16.2347582+01:00",_x000D_
          "LastRefreshDate": "2022-01-05T18:11:14.5704311+01:00",_x000D_
          "TotalRefreshCount": 16,_x000D_
          "CustomInfo": {}_x000D_
        }_x000D_
      },_x000D_
      "82": {_x000D_
        "$type": "Inside.Core.Formula.Definition.DefinitionAC, Inside.Core.Formula",_x000D_
        "ID": 82,_x000D_
        "Results": [_x000D_
          [_x000D_
            0.0_x000D_
          ]_x000D_
        ],_x000D_
        "Statistics": {_x000D_
          "CreationDate": "2022-01-05T16:30:16.2347582+01:00",_x000D_
          "LastRefreshDate": "2022-01-05T18:11:14.560484+01:00",_x000D_
          "TotalRefreshCount": 16,_x000D_
          "CustomInfo": {}_x000D_
        }_x000D_
      },_x000D_
      "83": {_x000D_
        "$type": "Inside.Core.Formula.Definition.DefinitionAC, Inside.Core.Formula",_x000D_
        "ID": 83,_x000D_
        "Results": [_x000D_
          [_x000D_
            0.0_x000D_
          ]_x000D_
        ],_x000D_
        "Statistics": {_x000D_
          "CreationDate": "2022-01-05T16:30:16.2347582+01:00",_x000D_
          "LastRefreshDate": "2022-01-05T18:11:14.5255499+01:00",_x000D_
          "TotalRefreshCount": 16,_x000D_
          "CustomInfo": {}_x000D_
        }_x000D_
      }_x000D_
    },_x000D_
    "LastID": 83_x000D_
  }_x000D_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</si>
</sst>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 ###\ ###\ ###"/>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rgb="FF080000"/>
      <name val="Calibri"/>
      <family val="2"/>
      <scheme val="minor"/>
    </font>
    <font>
      <sz val="16"/>
      <color theme="1"/>
      <name val="Calibri"/>
      <family val="2"/>
      <scheme val="minor"/>
    </font>
    <font>
      <sz val="14"/>
      <color theme="0"/>
      <name val="Calibri"/>
      <family val="2"/>
      <scheme val="minor"/>
    </font>
    <font>
      <sz val="11"/>
      <color theme="1"/>
      <name val="Century Gothic"/>
      <family val="2"/>
    </font>
    <font>
      <sz val="11"/>
      <color theme="0"/>
      <name val="Century Gothic"/>
      <family val="2"/>
    </font>
    <font>
      <b/>
      <sz val="14"/>
      <color theme="0"/>
      <name val="Calibri"/>
      <family val="2"/>
      <scheme val="minor"/>
    </font>
    <font>
      <sz val="8"/>
      <color theme="1"/>
      <name val="Calibri"/>
      <family val="2"/>
      <scheme val="minor"/>
    </font>
    <font>
      <sz val="8"/>
      <color theme="1"/>
      <name val="Times New Roman"/>
      <family val="1"/>
    </font>
    <font>
      <b/>
      <sz val="8"/>
      <color theme="1"/>
      <name val="Times New Roman"/>
      <family val="1"/>
    </font>
    <font>
      <i/>
      <sz val="8"/>
      <color theme="1"/>
      <name val="Times New Roman"/>
      <family val="1"/>
    </font>
    <font>
      <sz val="8"/>
      <color rgb="FF080000"/>
      <name val="Times New Roman"/>
      <family val="1"/>
    </font>
    <font>
      <sz val="8"/>
      <color rgb="FF080000"/>
      <name val="Tahoma"/>
      <family val="2"/>
    </font>
    <font>
      <b/>
      <sz val="8"/>
      <color theme="1"/>
      <name val="Calibri"/>
      <family val="2"/>
      <scheme val="minor"/>
    </font>
    <font>
      <b/>
      <i/>
      <sz val="8"/>
      <color theme="1"/>
      <name val="Times New Roman"/>
      <family val="1"/>
    </font>
    <font>
      <sz val="7"/>
      <color theme="1"/>
      <name val="Calibri"/>
      <family val="2"/>
      <scheme val="minor"/>
    </font>
    <font>
      <b/>
      <sz val="8"/>
      <color rgb="FF080000"/>
      <name val="Times New Roman"/>
      <family val="1"/>
    </font>
    <font>
      <sz val="8"/>
      <color theme="0" tint="-0.249977111117893"/>
      <name val="Times New Roman"/>
      <family val="1"/>
    </font>
    <font>
      <sz val="5"/>
      <color theme="1"/>
      <name val="Calibri"/>
      <family val="2"/>
      <scheme val="minor"/>
    </font>
    <font>
      <sz val="12"/>
      <color theme="1"/>
      <name val="Calibri"/>
      <family val="2"/>
      <scheme val="minor"/>
    </font>
    <font>
      <sz val="12"/>
      <color rgb="FF080000"/>
      <name val="Times New Roman"/>
      <family val="1"/>
    </font>
    <font>
      <sz val="12"/>
      <color rgb="FF080000"/>
      <name val="Calibri"/>
      <family val="2"/>
      <scheme val="minor"/>
    </font>
    <font>
      <b/>
      <sz val="14"/>
      <color rgb="FF9BBB59"/>
      <name val="Calibri"/>
      <family val="2"/>
      <scheme val="minor"/>
    </font>
    <font>
      <sz val="14"/>
      <color rgb="FF080000"/>
      <name val="Times New Roman"/>
      <family val="1"/>
    </font>
    <font>
      <sz val="6"/>
      <color theme="1"/>
      <name val="Calibri"/>
      <family val="2"/>
      <scheme val="minor"/>
    </font>
    <font>
      <b/>
      <sz val="12"/>
      <color rgb="FF080000"/>
      <name val="Times New Roman"/>
      <family val="1"/>
    </font>
    <font>
      <sz val="7"/>
      <color rgb="FF080000"/>
      <name val="Times New Roman"/>
      <family val="1"/>
    </font>
    <font>
      <i/>
      <sz val="8"/>
      <color rgb="FF080000"/>
      <name val="Times New Roman"/>
      <family val="1"/>
    </font>
    <font>
      <sz val="6"/>
      <color rgb="FF080000"/>
      <name val="Times New Roman"/>
      <family val="1"/>
    </font>
    <font>
      <b/>
      <sz val="10"/>
      <color theme="1"/>
      <name val="Times New Roman"/>
      <family val="1"/>
    </font>
    <font>
      <b/>
      <sz val="10"/>
      <color rgb="FF080000"/>
      <name val="Times New Roman"/>
      <family val="1"/>
    </font>
    <font>
      <sz val="22"/>
      <color theme="0"/>
      <name val="Segoe UI"/>
      <family val="2"/>
    </font>
    <font>
      <sz val="20"/>
      <color theme="0"/>
      <name val="Century Gothic"/>
      <family val="2"/>
    </font>
    <font>
      <sz val="16"/>
      <color theme="1"/>
      <name val="Segoe UI"/>
      <family val="2"/>
    </font>
    <font>
      <sz val="16"/>
      <color theme="1"/>
      <name val="Century Gothic"/>
      <family val="2"/>
    </font>
    <font>
      <sz val="18"/>
      <color theme="0"/>
      <name val="Segoe UI"/>
      <family val="2"/>
    </font>
    <font>
      <b/>
      <sz val="9"/>
      <color indexed="81"/>
      <name val="Tahoma"/>
      <family val="2"/>
    </font>
  </fonts>
  <fills count="11">
    <fill>
      <patternFill patternType="none"/>
    </fill>
    <fill>
      <patternFill patternType="gray125"/>
    </fill>
    <fill>
      <patternFill patternType="solid">
        <fgColor rgb="FFFFFFFF"/>
        <bgColor indexed="64"/>
      </patternFill>
    </fill>
    <fill>
      <patternFill patternType="solid">
        <fgColor rgb="FF92D050"/>
        <bgColor theme="6"/>
      </patternFill>
    </fill>
    <fill>
      <patternFill patternType="solid">
        <fgColor theme="0"/>
        <bgColor theme="6" tint="0.59999389629810485"/>
      </patternFill>
    </fill>
    <fill>
      <patternFill patternType="solid">
        <fgColor theme="0" tint="-4.9989318521683403E-2"/>
        <bgColor theme="6" tint="0.59999389629810485"/>
      </patternFill>
    </fill>
    <fill>
      <patternFill patternType="solid">
        <fgColor theme="1" tint="0.499984740745262"/>
        <bgColor theme="6" tint="0.59999389629810485"/>
      </patternFill>
    </fill>
    <fill>
      <patternFill patternType="solid">
        <fgColor theme="6" tint="0.79998168889431442"/>
        <bgColor indexed="64"/>
      </patternFill>
    </fill>
    <fill>
      <patternFill patternType="solid">
        <fgColor theme="0"/>
        <bgColor indexed="64"/>
      </patternFill>
    </fill>
    <fill>
      <patternFill patternType="solid">
        <fgColor rgb="FF3C424E"/>
        <bgColor indexed="64"/>
      </patternFill>
    </fill>
    <fill>
      <patternFill patternType="solid">
        <fgColor rgb="FF255BC7"/>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rgb="FF000000"/>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473">
    <xf numFmtId="0" fontId="0" fillId="0" borderId="0" xfId="0"/>
    <xf numFmtId="0" fontId="3" fillId="0" borderId="0" xfId="1" applyFont="1"/>
    <xf numFmtId="0" fontId="1" fillId="0" borderId="0" xfId="1"/>
    <xf numFmtId="0" fontId="5" fillId="0" borderId="0" xfId="1" applyFont="1"/>
    <xf numFmtId="0" fontId="6" fillId="3" borderId="1" xfId="1" applyFont="1" applyFill="1" applyBorder="1" applyAlignment="1">
      <alignment horizontal="center" vertical="center"/>
    </xf>
    <xf numFmtId="0" fontId="5" fillId="0" borderId="0" xfId="1" applyFont="1" applyAlignment="1">
      <alignment vertical="center"/>
    </xf>
    <xf numFmtId="49" fontId="7" fillId="5" borderId="1" xfId="1" applyNumberFormat="1" applyFont="1" applyFill="1" applyBorder="1" applyAlignment="1">
      <alignment horizontal="center"/>
    </xf>
    <xf numFmtId="0" fontId="7" fillId="5" borderId="1" xfId="1" applyFont="1" applyFill="1" applyBorder="1" applyAlignment="1">
      <alignment horizontal="center"/>
    </xf>
    <xf numFmtId="0" fontId="8" fillId="6" borderId="1" xfId="1" applyFont="1" applyFill="1" applyBorder="1" applyAlignment="1">
      <alignment horizontal="center"/>
    </xf>
    <xf numFmtId="0" fontId="1" fillId="0" borderId="0" xfId="1" applyFont="1"/>
    <xf numFmtId="0" fontId="9" fillId="3" borderId="1" xfId="1" applyFont="1" applyFill="1" applyBorder="1" applyAlignment="1">
      <alignment horizontal="center" vertical="center"/>
    </xf>
    <xf numFmtId="0" fontId="1" fillId="0" borderId="0" xfId="1" applyAlignment="1">
      <alignment vertical="center"/>
    </xf>
    <xf numFmtId="14" fontId="7" fillId="4" borderId="1" xfId="1" applyNumberFormat="1" applyFont="1" applyFill="1" applyBorder="1" applyAlignment="1">
      <alignment horizontal="right"/>
    </xf>
    <xf numFmtId="0" fontId="10" fillId="0" borderId="0" xfId="1" applyFont="1" applyAlignment="1">
      <alignment horizontal="left"/>
    </xf>
    <xf numFmtId="49" fontId="10" fillId="0" borderId="0" xfId="1" applyNumberFormat="1" applyFont="1" applyAlignment="1">
      <alignment horizontal="left"/>
    </xf>
    <xf numFmtId="0" fontId="11" fillId="0" borderId="0" xfId="1" applyFont="1"/>
    <xf numFmtId="0" fontId="12" fillId="0" borderId="0" xfId="1" applyFont="1" applyAlignment="1">
      <alignment horizontal="center"/>
    </xf>
    <xf numFmtId="0" fontId="11" fillId="0" borderId="0" xfId="1" quotePrefix="1" applyFont="1" applyAlignment="1">
      <alignment horizontal="center"/>
    </xf>
    <xf numFmtId="0" fontId="10" fillId="0" borderId="0" xfId="1" applyFont="1"/>
    <xf numFmtId="0" fontId="11" fillId="0" borderId="0" xfId="1" applyFont="1" applyAlignment="1">
      <alignment horizontal="center"/>
    </xf>
    <xf numFmtId="0" fontId="12" fillId="0" borderId="0" xfId="1" applyFont="1"/>
    <xf numFmtId="0" fontId="11" fillId="0" borderId="0" xfId="1" applyFont="1" applyAlignment="1">
      <alignment horizontal="left"/>
    </xf>
    <xf numFmtId="0" fontId="10" fillId="0" borderId="0" xfId="1" applyFont="1" applyAlignment="1">
      <alignment horizontal="center"/>
    </xf>
    <xf numFmtId="0" fontId="13" fillId="0" borderId="0" xfId="1" applyFont="1"/>
    <xf numFmtId="0" fontId="14" fillId="2" borderId="0" xfId="1" applyNumberFormat="1" applyFont="1" applyFill="1" applyAlignment="1">
      <alignment vertical="center" wrapText="1"/>
    </xf>
    <xf numFmtId="0" fontId="11" fillId="0" borderId="0" xfId="1" applyFont="1" applyAlignment="1">
      <alignment vertical="center"/>
    </xf>
    <xf numFmtId="14" fontId="11" fillId="0" borderId="0" xfId="1" applyNumberFormat="1" applyFont="1" applyAlignment="1"/>
    <xf numFmtId="0" fontId="11" fillId="0" borderId="0" xfId="1" applyFont="1" applyAlignment="1"/>
    <xf numFmtId="0" fontId="15" fillId="2" borderId="0" xfId="1" applyNumberFormat="1" applyFont="1" applyFill="1" applyBorder="1" applyAlignment="1">
      <alignment horizontal="left"/>
    </xf>
    <xf numFmtId="0" fontId="10" fillId="0" borderId="0" xfId="1" applyFont="1" applyBorder="1" applyAlignment="1">
      <alignment horizontal="left"/>
    </xf>
    <xf numFmtId="49" fontId="14" fillId="2" borderId="0" xfId="1" applyNumberFormat="1" applyFont="1" applyFill="1" applyAlignment="1">
      <alignment horizontal="left" vertical="center"/>
    </xf>
    <xf numFmtId="14" fontId="14" fillId="2" borderId="0" xfId="1" applyNumberFormat="1" applyFont="1" applyFill="1" applyAlignment="1">
      <alignment horizontal="left"/>
    </xf>
    <xf numFmtId="49" fontId="14" fillId="2" borderId="0" xfId="1" applyNumberFormat="1" applyFont="1" applyFill="1" applyBorder="1" applyAlignment="1">
      <alignment horizontal="left"/>
    </xf>
    <xf numFmtId="49" fontId="14" fillId="2" borderId="0" xfId="1" applyNumberFormat="1" applyFont="1" applyFill="1" applyBorder="1" applyAlignment="1">
      <alignment horizontal="left" vertical="center"/>
    </xf>
    <xf numFmtId="0" fontId="14" fillId="2" borderId="0" xfId="1" applyNumberFormat="1" applyFont="1" applyFill="1" applyBorder="1" applyAlignment="1">
      <alignment horizontal="left"/>
    </xf>
    <xf numFmtId="0" fontId="12" fillId="0" borderId="2" xfId="1" applyFont="1" applyBorder="1" applyAlignment="1">
      <alignment horizontal="center"/>
    </xf>
    <xf numFmtId="0" fontId="12" fillId="0" borderId="5" xfId="1" applyFont="1" applyBorder="1" applyAlignment="1">
      <alignment horizontal="center"/>
    </xf>
    <xf numFmtId="0" fontId="11" fillId="0" borderId="2" xfId="1" applyFont="1" applyBorder="1"/>
    <xf numFmtId="0" fontId="11" fillId="0" borderId="3" xfId="1" applyFont="1" applyBorder="1"/>
    <xf numFmtId="0" fontId="12" fillId="7" borderId="8" xfId="1" applyFont="1" applyFill="1" applyBorder="1" applyAlignment="1" applyProtection="1">
      <alignment horizontal="center" vertical="center"/>
    </xf>
    <xf numFmtId="3" fontId="11" fillId="0" borderId="3" xfId="1" applyNumberFormat="1" applyFont="1" applyBorder="1" applyProtection="1">
      <protection hidden="1"/>
    </xf>
    <xf numFmtId="0" fontId="12" fillId="7" borderId="8" xfId="1" applyFont="1" applyFill="1" applyBorder="1" applyAlignment="1">
      <alignment horizontal="center" vertical="center"/>
    </xf>
    <xf numFmtId="3" fontId="11" fillId="0" borderId="4" xfId="1" applyNumberFormat="1" applyFont="1" applyBorder="1" applyProtection="1">
      <protection hidden="1"/>
    </xf>
    <xf numFmtId="0" fontId="11" fillId="0" borderId="5" xfId="1" applyFont="1" applyBorder="1"/>
    <xf numFmtId="0" fontId="11" fillId="0" borderId="0" xfId="1" applyFont="1" applyBorder="1"/>
    <xf numFmtId="0" fontId="12" fillId="7" borderId="9" xfId="1" applyFont="1" applyFill="1" applyBorder="1" applyAlignment="1" applyProtection="1">
      <alignment horizontal="center"/>
    </xf>
    <xf numFmtId="3" fontId="11" fillId="0" borderId="0" xfId="1" applyNumberFormat="1" applyFont="1" applyBorder="1" applyProtection="1">
      <protection hidden="1"/>
    </xf>
    <xf numFmtId="0" fontId="12" fillId="7" borderId="9" xfId="1" applyFont="1" applyFill="1" applyBorder="1" applyAlignment="1">
      <alignment horizontal="center"/>
    </xf>
    <xf numFmtId="3" fontId="11" fillId="0" borderId="10" xfId="1" applyNumberFormat="1" applyFont="1" applyBorder="1" applyProtection="1">
      <protection hidden="1"/>
    </xf>
    <xf numFmtId="0" fontId="12" fillId="7" borderId="11" xfId="1" applyFont="1" applyFill="1" applyBorder="1" applyAlignment="1">
      <alignment horizontal="right"/>
    </xf>
    <xf numFmtId="0" fontId="12" fillId="7" borderId="12" xfId="1" applyFont="1" applyFill="1" applyBorder="1" applyAlignment="1">
      <alignment horizontal="right"/>
    </xf>
    <xf numFmtId="0" fontId="12" fillId="7" borderId="11" xfId="1" applyFont="1" applyFill="1" applyBorder="1" applyAlignment="1" applyProtection="1">
      <alignment horizontal="center"/>
    </xf>
    <xf numFmtId="3" fontId="12" fillId="7" borderId="12" xfId="1" applyNumberFormat="1" applyFont="1" applyFill="1" applyBorder="1" applyProtection="1">
      <protection hidden="1"/>
    </xf>
    <xf numFmtId="0" fontId="12" fillId="7" borderId="11" xfId="1" applyFont="1" applyFill="1" applyBorder="1" applyAlignment="1">
      <alignment horizontal="center"/>
    </xf>
    <xf numFmtId="3" fontId="12" fillId="7" borderId="13" xfId="1" applyNumberFormat="1" applyFont="1" applyFill="1" applyBorder="1" applyProtection="1">
      <protection hidden="1"/>
    </xf>
    <xf numFmtId="0" fontId="12" fillId="0" borderId="0" xfId="1" applyFont="1" applyBorder="1" applyAlignment="1">
      <alignment horizontal="right"/>
    </xf>
    <xf numFmtId="0" fontId="12" fillId="0" borderId="0" xfId="1" applyFont="1" applyBorder="1" applyAlignment="1" applyProtection="1">
      <alignment horizontal="center"/>
    </xf>
    <xf numFmtId="3" fontId="12" fillId="0" borderId="0" xfId="1" applyNumberFormat="1" applyFont="1" applyBorder="1" applyProtection="1">
      <protection hidden="1"/>
    </xf>
    <xf numFmtId="0" fontId="12" fillId="0" borderId="0" xfId="1" applyFont="1" applyBorder="1" applyAlignment="1">
      <alignment horizontal="center"/>
    </xf>
    <xf numFmtId="0" fontId="12" fillId="7" borderId="8" xfId="1" applyFont="1" applyFill="1" applyBorder="1" applyAlignment="1" applyProtection="1">
      <alignment horizontal="center"/>
    </xf>
    <xf numFmtId="0" fontId="12" fillId="7" borderId="8" xfId="1" applyFont="1" applyFill="1" applyBorder="1" applyAlignment="1">
      <alignment horizontal="center"/>
    </xf>
    <xf numFmtId="0" fontId="11" fillId="0" borderId="14" xfId="1" applyFont="1" applyBorder="1"/>
    <xf numFmtId="0" fontId="16" fillId="0" borderId="0" xfId="1" applyFont="1"/>
    <xf numFmtId="0" fontId="12" fillId="0" borderId="0" xfId="1" applyFont="1" applyBorder="1"/>
    <xf numFmtId="0" fontId="16" fillId="0" borderId="0" xfId="1" applyFont="1" applyBorder="1"/>
    <xf numFmtId="0" fontId="11" fillId="0" borderId="15" xfId="1" applyFont="1" applyBorder="1"/>
    <xf numFmtId="0" fontId="12" fillId="7" borderId="15" xfId="1" applyFont="1" applyFill="1" applyBorder="1" applyAlignment="1" applyProtection="1">
      <alignment horizontal="center"/>
    </xf>
    <xf numFmtId="3" fontId="11" fillId="0" borderId="16" xfId="1" applyNumberFormat="1" applyFont="1" applyBorder="1" applyProtection="1">
      <protection hidden="1"/>
    </xf>
    <xf numFmtId="0" fontId="12" fillId="7" borderId="15" xfId="1" applyFont="1" applyFill="1" applyBorder="1" applyAlignment="1">
      <alignment horizontal="center"/>
    </xf>
    <xf numFmtId="3" fontId="11" fillId="0" borderId="17" xfId="1" applyNumberFormat="1" applyFont="1" applyBorder="1" applyProtection="1">
      <protection hidden="1"/>
    </xf>
    <xf numFmtId="0" fontId="11" fillId="0" borderId="18" xfId="1" applyFont="1" applyBorder="1"/>
    <xf numFmtId="0" fontId="12" fillId="7" borderId="18" xfId="1" applyFont="1" applyFill="1" applyBorder="1" applyAlignment="1" applyProtection="1">
      <alignment horizontal="center"/>
    </xf>
    <xf numFmtId="3" fontId="11" fillId="0" borderId="19" xfId="1" applyNumberFormat="1" applyFont="1" applyBorder="1" applyProtection="1">
      <protection hidden="1"/>
    </xf>
    <xf numFmtId="0" fontId="12" fillId="7" borderId="18" xfId="1" applyFont="1" applyFill="1" applyBorder="1" applyAlignment="1">
      <alignment horizontal="center"/>
    </xf>
    <xf numFmtId="3" fontId="11" fillId="0" borderId="20" xfId="1" applyNumberFormat="1" applyFont="1" applyBorder="1" applyProtection="1">
      <protection hidden="1"/>
    </xf>
    <xf numFmtId="164" fontId="16" fillId="0" borderId="0" xfId="2" applyFont="1"/>
    <xf numFmtId="164" fontId="12" fillId="0" borderId="0" xfId="1" applyNumberFormat="1" applyFont="1"/>
    <xf numFmtId="3" fontId="12" fillId="0" borderId="0" xfId="1" applyNumberFormat="1" applyFont="1" applyFill="1" applyBorder="1" applyProtection="1">
      <protection hidden="1"/>
    </xf>
    <xf numFmtId="0" fontId="10" fillId="0" borderId="0" xfId="1" applyFont="1" applyBorder="1"/>
    <xf numFmtId="164" fontId="16" fillId="0" borderId="0" xfId="2" applyFont="1" applyBorder="1"/>
    <xf numFmtId="3" fontId="12" fillId="0" borderId="0" xfId="1" applyNumberFormat="1" applyFont="1" applyBorder="1"/>
    <xf numFmtId="164" fontId="16" fillId="0" borderId="0" xfId="1" applyNumberFormat="1" applyFont="1" applyBorder="1"/>
    <xf numFmtId="0" fontId="17" fillId="0" borderId="0" xfId="1" applyFont="1"/>
    <xf numFmtId="0" fontId="10" fillId="0" borderId="0" xfId="1" applyNumberFormat="1" applyFont="1" applyAlignment="1">
      <alignment horizontal="center"/>
    </xf>
    <xf numFmtId="0" fontId="10" fillId="0" borderId="0" xfId="1" applyFont="1" applyAlignment="1">
      <alignment horizontal="center" vertical="center"/>
    </xf>
    <xf numFmtId="0" fontId="10" fillId="0" borderId="0" xfId="1" applyNumberFormat="1" applyFont="1" applyBorder="1" applyAlignment="1">
      <alignment horizontal="center"/>
    </xf>
    <xf numFmtId="0" fontId="10" fillId="0" borderId="0" xfId="1" applyFont="1" applyBorder="1" applyAlignment="1">
      <alignment horizontal="center"/>
    </xf>
    <xf numFmtId="14" fontId="14" fillId="2" borderId="0" xfId="1" applyNumberFormat="1" applyFont="1" applyFill="1" applyAlignment="1">
      <alignment horizontal="left" vertical="center"/>
    </xf>
    <xf numFmtId="0" fontId="10" fillId="0" borderId="0" xfId="1" applyFont="1" applyAlignment="1">
      <alignment horizontal="left" vertical="center"/>
    </xf>
    <xf numFmtId="0" fontId="14" fillId="2" borderId="0" xfId="1" applyNumberFormat="1" applyFont="1" applyFill="1" applyBorder="1" applyAlignment="1">
      <alignment horizontal="left" vertical="center"/>
    </xf>
    <xf numFmtId="0" fontId="18" fillId="0" borderId="0" xfId="1" applyFont="1" applyAlignment="1">
      <alignment horizontal="left"/>
    </xf>
    <xf numFmtId="0" fontId="19" fillId="2" borderId="0" xfId="1" applyNumberFormat="1" applyFont="1" applyFill="1" applyBorder="1" applyAlignment="1">
      <alignment horizontal="left" vertical="center"/>
    </xf>
    <xf numFmtId="49" fontId="14" fillId="2" borderId="0" xfId="1" applyNumberFormat="1" applyFont="1" applyFill="1" applyBorder="1" applyAlignment="1">
      <alignment horizontal="left" vertical="top"/>
    </xf>
    <xf numFmtId="0" fontId="14" fillId="2" borderId="0" xfId="1" applyNumberFormat="1" applyFont="1" applyFill="1" applyBorder="1" applyAlignment="1">
      <alignment horizontal="center" vertical="top"/>
    </xf>
    <xf numFmtId="0" fontId="14" fillId="2" borderId="0" xfId="1" applyNumberFormat="1" applyFont="1" applyFill="1" applyBorder="1" applyAlignment="1">
      <alignment horizontal="left" vertical="top"/>
    </xf>
    <xf numFmtId="0" fontId="14" fillId="2" borderId="0" xfId="1" applyNumberFormat="1" applyFont="1" applyFill="1" applyBorder="1" applyAlignment="1">
      <alignment horizontal="right" vertical="top"/>
    </xf>
    <xf numFmtId="0" fontId="10" fillId="0" borderId="0" xfId="1" applyFont="1" applyBorder="1" applyAlignment="1">
      <alignment horizontal="center" vertical="center" wrapText="1"/>
    </xf>
    <xf numFmtId="0" fontId="16" fillId="0" borderId="2" xfId="1" applyFont="1" applyBorder="1" applyAlignment="1">
      <alignment horizontal="center" vertical="center" textRotation="90"/>
    </xf>
    <xf numFmtId="49" fontId="19" fillId="2" borderId="4" xfId="1" applyNumberFormat="1" applyFont="1" applyFill="1" applyBorder="1" applyAlignment="1">
      <alignment horizontal="center" vertical="top"/>
    </xf>
    <xf numFmtId="0" fontId="16" fillId="0" borderId="14" xfId="1" applyFont="1" applyBorder="1" applyAlignment="1">
      <alignment horizontal="center" vertical="center" textRotation="90"/>
    </xf>
    <xf numFmtId="49" fontId="19" fillId="2" borderId="10" xfId="1" applyNumberFormat="1" applyFont="1" applyFill="1" applyBorder="1" applyAlignment="1">
      <alignment horizontal="center" vertical="top"/>
    </xf>
    <xf numFmtId="0" fontId="10" fillId="0" borderId="7" xfId="1" applyFont="1" applyBorder="1" applyAlignment="1">
      <alignment horizontal="center" vertical="top"/>
    </xf>
    <xf numFmtId="49" fontId="19" fillId="2" borderId="22" xfId="1" applyNumberFormat="1" applyFont="1" applyFill="1" applyBorder="1" applyAlignment="1">
      <alignment horizontal="center" vertical="top" wrapText="1"/>
    </xf>
    <xf numFmtId="49" fontId="19" fillId="2" borderId="22" xfId="1" applyNumberFormat="1" applyFont="1" applyFill="1" applyBorder="1" applyAlignment="1">
      <alignment horizontal="center" vertical="top"/>
    </xf>
    <xf numFmtId="0" fontId="10" fillId="0" borderId="0" xfId="1" applyFont="1" applyAlignment="1">
      <alignment wrapText="1"/>
    </xf>
    <xf numFmtId="0" fontId="16" fillId="0" borderId="5" xfId="1" applyFont="1" applyBorder="1" applyAlignment="1">
      <alignment horizontal="center" vertical="center" textRotation="90"/>
    </xf>
    <xf numFmtId="0" fontId="18" fillId="0" borderId="7" xfId="1" applyFont="1" applyBorder="1" applyAlignment="1">
      <alignment horizontal="left" vertical="center" textRotation="90"/>
    </xf>
    <xf numFmtId="49" fontId="14" fillId="2" borderId="23" xfId="1" applyNumberFormat="1" applyFont="1" applyFill="1" applyBorder="1" applyAlignment="1">
      <alignment horizontal="left" vertical="center"/>
    </xf>
    <xf numFmtId="49" fontId="19" fillId="2" borderId="23" xfId="1" applyNumberFormat="1" applyFont="1" applyFill="1" applyBorder="1" applyAlignment="1">
      <alignment horizontal="right" vertical="center"/>
    </xf>
    <xf numFmtId="0" fontId="19" fillId="7" borderId="8" xfId="1" applyNumberFormat="1" applyFont="1" applyFill="1" applyBorder="1" applyAlignment="1">
      <alignment horizontal="center" vertical="center"/>
    </xf>
    <xf numFmtId="165" fontId="14" fillId="2" borderId="23" xfId="1" applyNumberFormat="1" applyFont="1" applyFill="1" applyBorder="1" applyAlignment="1" applyProtection="1">
      <alignment horizontal="right" vertical="center"/>
      <protection hidden="1"/>
    </xf>
    <xf numFmtId="49" fontId="19" fillId="7" borderId="5" xfId="1" applyNumberFormat="1" applyFont="1" applyFill="1" applyBorder="1" applyAlignment="1">
      <alignment horizontal="center" vertical="center"/>
    </xf>
    <xf numFmtId="165" fontId="20" fillId="7" borderId="7" xfId="1" applyNumberFormat="1" applyFont="1" applyFill="1" applyBorder="1" applyAlignment="1">
      <alignment horizontal="left" vertical="center"/>
    </xf>
    <xf numFmtId="165" fontId="14" fillId="2" borderId="24" xfId="1" applyNumberFormat="1" applyFont="1" applyFill="1" applyBorder="1" applyAlignment="1" applyProtection="1">
      <alignment horizontal="right" vertical="center"/>
      <protection hidden="1"/>
    </xf>
    <xf numFmtId="165" fontId="14" fillId="2" borderId="25" xfId="1" applyNumberFormat="1" applyFont="1" applyFill="1" applyBorder="1" applyAlignment="1" applyProtection="1">
      <alignment horizontal="right" vertical="center"/>
      <protection hidden="1"/>
    </xf>
    <xf numFmtId="0" fontId="19" fillId="7" borderId="9" xfId="1" applyNumberFormat="1" applyFont="1" applyFill="1" applyBorder="1" applyAlignment="1">
      <alignment horizontal="center" vertical="center"/>
    </xf>
    <xf numFmtId="165" fontId="14" fillId="2" borderId="29" xfId="1" applyNumberFormat="1" applyFont="1" applyFill="1" applyBorder="1" applyAlignment="1" applyProtection="1">
      <alignment horizontal="right" vertical="center"/>
      <protection hidden="1"/>
    </xf>
    <xf numFmtId="165" fontId="14" fillId="2" borderId="28" xfId="1" applyNumberFormat="1" applyFont="1" applyFill="1" applyBorder="1" applyAlignment="1" applyProtection="1">
      <alignment horizontal="right" vertical="center"/>
      <protection hidden="1"/>
    </xf>
    <xf numFmtId="165" fontId="14" fillId="2" borderId="30" xfId="1" applyNumberFormat="1" applyFont="1" applyFill="1" applyBorder="1" applyAlignment="1" applyProtection="1">
      <alignment horizontal="right" vertical="center"/>
      <protection hidden="1"/>
    </xf>
    <xf numFmtId="165" fontId="14" fillId="2" borderId="1" xfId="1" applyNumberFormat="1" applyFont="1" applyFill="1" applyBorder="1" applyAlignment="1" applyProtection="1">
      <alignment horizontal="right" vertical="center"/>
      <protection hidden="1"/>
    </xf>
    <xf numFmtId="165" fontId="14" fillId="2" borderId="31" xfId="1" applyNumberFormat="1" applyFont="1" applyFill="1" applyBorder="1" applyAlignment="1" applyProtection="1">
      <alignment horizontal="right" vertical="center"/>
      <protection hidden="1"/>
    </xf>
    <xf numFmtId="165" fontId="14" fillId="0" borderId="28" xfId="1" applyNumberFormat="1" applyFont="1" applyFill="1" applyBorder="1" applyAlignment="1" applyProtection="1">
      <alignment horizontal="right" vertical="center"/>
      <protection hidden="1"/>
    </xf>
    <xf numFmtId="165" fontId="14" fillId="0" borderId="35" xfId="1" applyNumberFormat="1" applyFont="1" applyFill="1" applyBorder="1" applyAlignment="1" applyProtection="1">
      <alignment horizontal="right" vertical="center"/>
      <protection hidden="1"/>
    </xf>
    <xf numFmtId="165" fontId="14" fillId="2" borderId="36" xfId="1" applyNumberFormat="1" applyFont="1" applyFill="1" applyBorder="1" applyAlignment="1" applyProtection="1">
      <alignment horizontal="right" vertical="center"/>
      <protection hidden="1"/>
    </xf>
    <xf numFmtId="165" fontId="14" fillId="2" borderId="37" xfId="1" applyNumberFormat="1" applyFont="1" applyFill="1" applyBorder="1" applyAlignment="1" applyProtection="1">
      <alignment horizontal="right" vertical="center"/>
      <protection hidden="1"/>
    </xf>
    <xf numFmtId="165" fontId="14" fillId="2" borderId="38" xfId="1" applyNumberFormat="1" applyFont="1" applyFill="1" applyBorder="1" applyAlignment="1" applyProtection="1">
      <alignment horizontal="right" vertical="center"/>
      <protection hidden="1"/>
    </xf>
    <xf numFmtId="0" fontId="10" fillId="7" borderId="11" xfId="1" applyFont="1" applyFill="1" applyBorder="1" applyAlignment="1">
      <alignment horizontal="center" vertical="center" textRotation="90"/>
    </xf>
    <xf numFmtId="0" fontId="10" fillId="7" borderId="12" xfId="1" applyFont="1" applyFill="1" applyBorder="1" applyAlignment="1">
      <alignment horizontal="center" vertical="center" textRotation="90"/>
    </xf>
    <xf numFmtId="0" fontId="19" fillId="7" borderId="9" xfId="1" applyNumberFormat="1" applyFont="1" applyFill="1" applyBorder="1" applyAlignment="1">
      <alignment horizontal="center" vertical="top"/>
    </xf>
    <xf numFmtId="165" fontId="19" fillId="7" borderId="11" xfId="1" applyNumberFormat="1" applyFont="1" applyFill="1" applyBorder="1" applyAlignment="1" applyProtection="1">
      <alignment horizontal="right" vertical="center"/>
      <protection hidden="1"/>
    </xf>
    <xf numFmtId="165" fontId="19" fillId="7" borderId="22" xfId="1" applyNumberFormat="1" applyFont="1" applyFill="1" applyBorder="1" applyAlignment="1" applyProtection="1">
      <alignment horizontal="right" vertical="center"/>
      <protection hidden="1"/>
    </xf>
    <xf numFmtId="165" fontId="19" fillId="7" borderId="39" xfId="1" applyNumberFormat="1" applyFont="1" applyFill="1" applyBorder="1" applyAlignment="1" applyProtection="1">
      <alignment horizontal="right" vertical="center"/>
      <protection hidden="1"/>
    </xf>
    <xf numFmtId="165" fontId="19" fillId="7" borderId="13" xfId="1" applyNumberFormat="1" applyFont="1" applyFill="1" applyBorder="1" applyAlignment="1" applyProtection="1">
      <alignment horizontal="right" vertical="center"/>
      <protection hidden="1"/>
    </xf>
    <xf numFmtId="165" fontId="14" fillId="0" borderId="23" xfId="1" applyNumberFormat="1" applyFont="1" applyFill="1" applyBorder="1" applyAlignment="1" applyProtection="1">
      <alignment horizontal="right" vertical="top"/>
      <protection hidden="1"/>
    </xf>
    <xf numFmtId="165" fontId="14" fillId="2" borderId="24" xfId="1" applyNumberFormat="1" applyFont="1" applyFill="1" applyBorder="1" applyAlignment="1" applyProtection="1">
      <alignment horizontal="right" vertical="top"/>
      <protection hidden="1"/>
    </xf>
    <xf numFmtId="165" fontId="14" fillId="0" borderId="29" xfId="1" applyNumberFormat="1" applyFont="1" applyFill="1" applyBorder="1" applyAlignment="1" applyProtection="1">
      <alignment horizontal="right" vertical="top"/>
      <protection hidden="1"/>
    </xf>
    <xf numFmtId="165" fontId="14" fillId="0" borderId="25" xfId="1" applyNumberFormat="1" applyFont="1" applyFill="1" applyBorder="1" applyAlignment="1" applyProtection="1">
      <alignment horizontal="right" vertical="top"/>
      <protection hidden="1"/>
    </xf>
    <xf numFmtId="165" fontId="14" fillId="0" borderId="28" xfId="1" applyNumberFormat="1" applyFont="1" applyFill="1" applyBorder="1" applyAlignment="1" applyProtection="1">
      <alignment horizontal="right" vertical="top"/>
      <protection hidden="1"/>
    </xf>
    <xf numFmtId="165" fontId="14" fillId="2" borderId="30" xfId="1" applyNumberFormat="1" applyFont="1" applyFill="1" applyBorder="1" applyAlignment="1" applyProtection="1">
      <alignment horizontal="right" vertical="top"/>
      <protection hidden="1"/>
    </xf>
    <xf numFmtId="165" fontId="14" fillId="0" borderId="1" xfId="1" applyNumberFormat="1" applyFont="1" applyFill="1" applyBorder="1" applyAlignment="1" applyProtection="1">
      <alignment horizontal="right" vertical="top"/>
      <protection hidden="1"/>
    </xf>
    <xf numFmtId="165" fontId="14" fillId="0" borderId="31" xfId="1" applyNumberFormat="1" applyFont="1" applyFill="1" applyBorder="1" applyAlignment="1" applyProtection="1">
      <alignment horizontal="right" vertical="top"/>
      <protection hidden="1"/>
    </xf>
    <xf numFmtId="0" fontId="21" fillId="0" borderId="1" xfId="1" applyFont="1" applyFill="1" applyBorder="1" applyAlignment="1">
      <alignment horizontal="center" vertical="center" textRotation="90"/>
    </xf>
    <xf numFmtId="165" fontId="14" fillId="0" borderId="19" xfId="1" applyNumberFormat="1" applyFont="1" applyFill="1" applyBorder="1" applyAlignment="1" applyProtection="1">
      <alignment horizontal="right" vertical="top"/>
      <protection hidden="1"/>
    </xf>
    <xf numFmtId="165" fontId="19" fillId="7" borderId="11" xfId="1" applyNumberFormat="1" applyFont="1" applyFill="1" applyBorder="1" applyAlignment="1" applyProtection="1">
      <alignment horizontal="right" vertical="top"/>
      <protection hidden="1"/>
    </xf>
    <xf numFmtId="165" fontId="19" fillId="7" borderId="22" xfId="1" applyNumberFormat="1" applyFont="1" applyFill="1" applyBorder="1" applyAlignment="1" applyProtection="1">
      <alignment horizontal="right" vertical="top"/>
      <protection hidden="1"/>
    </xf>
    <xf numFmtId="165" fontId="19" fillId="7" borderId="39" xfId="1" applyNumberFormat="1" applyFont="1" applyFill="1" applyBorder="1" applyAlignment="1" applyProtection="1">
      <alignment horizontal="right" vertical="top"/>
      <protection hidden="1"/>
    </xf>
    <xf numFmtId="165" fontId="19" fillId="7" borderId="13" xfId="1" applyNumberFormat="1" applyFont="1" applyFill="1" applyBorder="1" applyAlignment="1" applyProtection="1">
      <alignment horizontal="right" vertical="top"/>
      <protection hidden="1"/>
    </xf>
    <xf numFmtId="49" fontId="14" fillId="0" borderId="11" xfId="1" applyNumberFormat="1" applyFont="1" applyFill="1" applyBorder="1" applyAlignment="1">
      <alignment horizontal="left" vertical="center"/>
    </xf>
    <xf numFmtId="49" fontId="19" fillId="0" borderId="12" xfId="1" applyNumberFormat="1" applyFont="1" applyFill="1" applyBorder="1" applyAlignment="1">
      <alignment horizontal="right" vertical="center"/>
    </xf>
    <xf numFmtId="165" fontId="20" fillId="7" borderId="2" xfId="1" applyNumberFormat="1" applyFont="1" applyFill="1" applyBorder="1" applyAlignment="1">
      <alignment horizontal="right" vertical="top"/>
    </xf>
    <xf numFmtId="0" fontId="1" fillId="7" borderId="4" xfId="1" applyFill="1" applyBorder="1" applyAlignment="1">
      <alignment vertical="top"/>
    </xf>
    <xf numFmtId="49" fontId="14" fillId="2" borderId="11" xfId="1" applyNumberFormat="1" applyFont="1" applyFill="1" applyBorder="1" applyAlignment="1">
      <alignment horizontal="left" vertical="center"/>
    </xf>
    <xf numFmtId="49" fontId="19" fillId="2" borderId="12" xfId="1" applyNumberFormat="1" applyFont="1" applyFill="1" applyBorder="1" applyAlignment="1">
      <alignment horizontal="right" vertical="center"/>
    </xf>
    <xf numFmtId="0" fontId="1" fillId="7" borderId="14" xfId="1" applyFill="1" applyBorder="1" applyAlignment="1">
      <alignment vertical="top"/>
    </xf>
    <xf numFmtId="0" fontId="1" fillId="7" borderId="10" xfId="1" applyFill="1" applyBorder="1" applyAlignment="1">
      <alignment vertical="top"/>
    </xf>
    <xf numFmtId="165" fontId="14" fillId="0" borderId="30" xfId="1" applyNumberFormat="1" applyFont="1" applyFill="1" applyBorder="1" applyAlignment="1" applyProtection="1">
      <alignment horizontal="right" vertical="top"/>
      <protection hidden="1"/>
    </xf>
    <xf numFmtId="0" fontId="1" fillId="7" borderId="5" xfId="1" applyFill="1" applyBorder="1" applyAlignment="1">
      <alignment vertical="top"/>
    </xf>
    <xf numFmtId="0" fontId="1" fillId="7" borderId="7" xfId="1" applyFill="1" applyBorder="1" applyAlignment="1">
      <alignment vertical="top"/>
    </xf>
    <xf numFmtId="165" fontId="14" fillId="0" borderId="36" xfId="1" applyNumberFormat="1" applyFont="1" applyFill="1" applyBorder="1" applyAlignment="1" applyProtection="1">
      <alignment horizontal="right" vertical="top"/>
      <protection hidden="1"/>
    </xf>
    <xf numFmtId="165" fontId="14" fillId="0" borderId="43" xfId="1" applyNumberFormat="1" applyFont="1" applyFill="1" applyBorder="1" applyAlignment="1" applyProtection="1">
      <alignment horizontal="right" vertical="top"/>
      <protection hidden="1"/>
    </xf>
    <xf numFmtId="0" fontId="19" fillId="7" borderId="21" xfId="1" applyNumberFormat="1" applyFont="1" applyFill="1" applyBorder="1" applyAlignment="1">
      <alignment horizontal="center" vertical="top"/>
    </xf>
    <xf numFmtId="165" fontId="19" fillId="7" borderId="21" xfId="1" applyNumberFormat="1" applyFont="1" applyFill="1" applyBorder="1" applyAlignment="1">
      <alignment horizontal="center" vertical="top"/>
    </xf>
    <xf numFmtId="165" fontId="19" fillId="7" borderId="5" xfId="1" applyNumberFormat="1" applyFont="1" applyFill="1" applyBorder="1" applyAlignment="1" applyProtection="1">
      <alignment horizontal="right" vertical="top"/>
      <protection hidden="1"/>
    </xf>
    <xf numFmtId="165" fontId="19" fillId="7" borderId="44" xfId="1" applyNumberFormat="1" applyFont="1" applyFill="1" applyBorder="1" applyAlignment="1" applyProtection="1">
      <alignment horizontal="right" vertical="top"/>
      <protection hidden="1"/>
    </xf>
    <xf numFmtId="0" fontId="10" fillId="0" borderId="0" xfId="1" applyFont="1" applyFill="1"/>
    <xf numFmtId="0" fontId="10" fillId="0" borderId="0" xfId="1" applyFont="1" applyFill="1" applyAlignment="1">
      <alignment horizontal="center"/>
    </xf>
    <xf numFmtId="0" fontId="22" fillId="0" borderId="0" xfId="1" applyFont="1"/>
    <xf numFmtId="49" fontId="23" fillId="2" borderId="0" xfId="1" applyNumberFormat="1" applyFont="1" applyFill="1" applyAlignment="1">
      <alignment horizontal="left" vertical="top"/>
    </xf>
    <xf numFmtId="0" fontId="10" fillId="0" borderId="0" xfId="1" applyNumberFormat="1" applyFont="1" applyAlignment="1">
      <alignment horizontal="left"/>
    </xf>
    <xf numFmtId="14" fontId="11" fillId="0" borderId="0" xfId="1" applyNumberFormat="1" applyFont="1" applyAlignment="1">
      <alignment horizontal="center"/>
    </xf>
    <xf numFmtId="0" fontId="25" fillId="0" borderId="0" xfId="1" applyFont="1" applyAlignment="1">
      <alignment horizontal="center"/>
    </xf>
    <xf numFmtId="0" fontId="22" fillId="0" borderId="0" xfId="1" applyFont="1" applyAlignment="1">
      <alignment vertical="center"/>
    </xf>
    <xf numFmtId="0" fontId="26" fillId="2" borderId="0" xfId="1" applyNumberFormat="1" applyFont="1" applyFill="1" applyAlignment="1">
      <alignment horizontal="left" vertical="top"/>
    </xf>
    <xf numFmtId="49" fontId="23" fillId="2" borderId="0" xfId="1" applyNumberFormat="1" applyFont="1" applyFill="1" applyBorder="1" applyAlignment="1">
      <alignment horizontal="left" vertical="top"/>
    </xf>
    <xf numFmtId="0" fontId="22" fillId="0" borderId="0" xfId="1" applyFont="1" applyBorder="1"/>
    <xf numFmtId="0" fontId="27" fillId="0" borderId="2" xfId="1" applyFont="1" applyBorder="1" applyAlignment="1">
      <alignment horizontal="center" vertical="center" textRotation="90"/>
    </xf>
    <xf numFmtId="0" fontId="1" fillId="0" borderId="5" xfId="1" applyBorder="1" applyAlignment="1"/>
    <xf numFmtId="49" fontId="14" fillId="2" borderId="45" xfId="1" applyNumberFormat="1" applyFont="1" applyFill="1" applyBorder="1" applyAlignment="1"/>
    <xf numFmtId="49" fontId="14" fillId="2" borderId="23" xfId="1" applyNumberFormat="1" applyFont="1" applyFill="1" applyBorder="1" applyAlignment="1"/>
    <xf numFmtId="49" fontId="14" fillId="2" borderId="24" xfId="1" applyNumberFormat="1" applyFont="1" applyFill="1" applyBorder="1" applyAlignment="1"/>
    <xf numFmtId="165" fontId="14" fillId="2" borderId="46" xfId="1" applyNumberFormat="1" applyFont="1" applyFill="1" applyBorder="1" applyAlignment="1" applyProtection="1">
      <protection hidden="1"/>
    </xf>
    <xf numFmtId="165" fontId="14" fillId="2" borderId="47" xfId="1" applyNumberFormat="1" applyFont="1" applyFill="1" applyBorder="1" applyAlignment="1" applyProtection="1">
      <protection hidden="1"/>
    </xf>
    <xf numFmtId="49" fontId="14" fillId="2" borderId="48" xfId="1" applyNumberFormat="1" applyFont="1" applyFill="1" applyBorder="1" applyAlignment="1"/>
    <xf numFmtId="49" fontId="14" fillId="2" borderId="28" xfId="1" applyNumberFormat="1" applyFont="1" applyFill="1" applyBorder="1" applyAlignment="1"/>
    <xf numFmtId="49" fontId="14" fillId="2" borderId="35" xfId="1" applyNumberFormat="1" applyFont="1" applyFill="1" applyBorder="1" applyAlignment="1"/>
    <xf numFmtId="49" fontId="14" fillId="2" borderId="30" xfId="1" applyNumberFormat="1" applyFont="1" applyFill="1" applyBorder="1" applyAlignment="1"/>
    <xf numFmtId="165" fontId="14" fillId="2" borderId="45" xfId="1" applyNumberFormat="1" applyFont="1" applyFill="1" applyBorder="1" applyAlignment="1" applyProtection="1">
      <protection hidden="1"/>
    </xf>
    <xf numFmtId="165" fontId="14" fillId="2" borderId="25" xfId="1" applyNumberFormat="1" applyFont="1" applyFill="1" applyBorder="1" applyAlignment="1" applyProtection="1">
      <protection hidden="1"/>
    </xf>
    <xf numFmtId="49" fontId="29" fillId="2" borderId="23" xfId="1" applyNumberFormat="1" applyFont="1" applyFill="1" applyBorder="1" applyAlignment="1">
      <alignment horizontal="right"/>
    </xf>
    <xf numFmtId="49" fontId="19" fillId="2" borderId="22" xfId="1" applyNumberFormat="1" applyFont="1" applyFill="1" applyBorder="1" applyAlignment="1">
      <alignment horizontal="center" vertical="center"/>
    </xf>
    <xf numFmtId="49" fontId="14" fillId="2" borderId="25" xfId="1" applyNumberFormat="1" applyFont="1" applyFill="1" applyBorder="1" applyAlignment="1" applyProtection="1">
      <alignment horizontal="right"/>
      <protection locked="0"/>
    </xf>
    <xf numFmtId="165" fontId="14" fillId="2" borderId="48" xfId="1" applyNumberFormat="1" applyFont="1" applyFill="1" applyBorder="1" applyAlignment="1" applyProtection="1">
      <protection hidden="1"/>
    </xf>
    <xf numFmtId="165" fontId="14" fillId="2" borderId="31" xfId="1" applyNumberFormat="1" applyFont="1" applyFill="1" applyBorder="1" applyAlignment="1" applyProtection="1">
      <protection hidden="1"/>
    </xf>
    <xf numFmtId="49" fontId="14" fillId="2" borderId="31" xfId="1" applyNumberFormat="1" applyFont="1" applyFill="1" applyBorder="1" applyAlignment="1"/>
    <xf numFmtId="49" fontId="29" fillId="2" borderId="28" xfId="1" applyNumberFormat="1" applyFont="1" applyFill="1" applyBorder="1" applyAlignment="1">
      <alignment horizontal="left"/>
    </xf>
    <xf numFmtId="49" fontId="14" fillId="2" borderId="31" xfId="1" applyNumberFormat="1" applyFont="1" applyFill="1" applyBorder="1" applyAlignment="1" applyProtection="1">
      <alignment horizontal="right"/>
      <protection locked="0"/>
    </xf>
    <xf numFmtId="49" fontId="14" fillId="2" borderId="28" xfId="1" applyNumberFormat="1" applyFont="1" applyFill="1" applyBorder="1" applyAlignment="1">
      <alignment horizontal="right"/>
    </xf>
    <xf numFmtId="49" fontId="14" fillId="2" borderId="31" xfId="1" applyNumberFormat="1" applyFont="1" applyFill="1" applyBorder="1" applyAlignment="1">
      <alignment horizontal="right"/>
    </xf>
    <xf numFmtId="49" fontId="14" fillId="2" borderId="42" xfId="1" applyNumberFormat="1" applyFont="1" applyFill="1" applyBorder="1" applyAlignment="1"/>
    <xf numFmtId="49" fontId="14" fillId="2" borderId="38" xfId="1" applyNumberFormat="1" applyFont="1" applyFill="1" applyBorder="1" applyAlignment="1"/>
    <xf numFmtId="165" fontId="14" fillId="2" borderId="42" xfId="1" applyNumberFormat="1" applyFont="1" applyFill="1" applyBorder="1" applyAlignment="1" applyProtection="1">
      <protection hidden="1"/>
    </xf>
    <xf numFmtId="165" fontId="14" fillId="2" borderId="43" xfId="1" applyNumberFormat="1" applyFont="1" applyFill="1" applyBorder="1" applyAlignment="1" applyProtection="1">
      <protection hidden="1"/>
    </xf>
    <xf numFmtId="49" fontId="28" fillId="7" borderId="11" xfId="1" applyNumberFormat="1" applyFont="1" applyFill="1" applyBorder="1" applyAlignment="1">
      <alignment horizontal="right" vertical="top"/>
    </xf>
    <xf numFmtId="49" fontId="28" fillId="7" borderId="12" xfId="1" applyNumberFormat="1" applyFont="1" applyFill="1" applyBorder="1" applyAlignment="1">
      <alignment horizontal="right" vertical="top"/>
    </xf>
    <xf numFmtId="49" fontId="19" fillId="7" borderId="13" xfId="1" applyNumberFormat="1" applyFont="1" applyFill="1" applyBorder="1" applyAlignment="1">
      <alignment horizontal="right" vertical="center"/>
    </xf>
    <xf numFmtId="165" fontId="19" fillId="7" borderId="11" xfId="1" applyNumberFormat="1" applyFont="1" applyFill="1" applyBorder="1" applyAlignment="1" applyProtection="1">
      <protection hidden="1"/>
    </xf>
    <xf numFmtId="165" fontId="19" fillId="7" borderId="13" xfId="1" applyNumberFormat="1" applyFont="1" applyFill="1" applyBorder="1" applyAlignment="1" applyProtection="1">
      <protection hidden="1"/>
    </xf>
    <xf numFmtId="49" fontId="14" fillId="2" borderId="46" xfId="1" applyNumberFormat="1" applyFont="1" applyFill="1" applyBorder="1" applyAlignment="1"/>
    <xf numFmtId="49" fontId="14" fillId="2" borderId="49" xfId="1" applyNumberFormat="1" applyFont="1" applyFill="1" applyBorder="1" applyAlignment="1"/>
    <xf numFmtId="49" fontId="14" fillId="2" borderId="47" xfId="1" applyNumberFormat="1" applyFont="1" applyFill="1" applyBorder="1" applyAlignment="1"/>
    <xf numFmtId="49" fontId="14" fillId="2" borderId="50" xfId="1" applyNumberFormat="1" applyFont="1" applyFill="1" applyBorder="1" applyAlignment="1"/>
    <xf numFmtId="49" fontId="14" fillId="2" borderId="51" xfId="1" applyNumberFormat="1" applyFont="1" applyFill="1" applyBorder="1" applyAlignment="1"/>
    <xf numFmtId="49" fontId="14" fillId="2" borderId="43" xfId="1" applyNumberFormat="1" applyFont="1" applyFill="1" applyBorder="1" applyAlignment="1"/>
    <xf numFmtId="165" fontId="14" fillId="2" borderId="38" xfId="1" applyNumberFormat="1" applyFont="1" applyFill="1" applyBorder="1" applyAlignment="1" applyProtection="1">
      <protection hidden="1"/>
    </xf>
    <xf numFmtId="49" fontId="19" fillId="7" borderId="12" xfId="1" applyNumberFormat="1" applyFont="1" applyFill="1" applyBorder="1" applyAlignment="1">
      <alignment horizontal="right" vertical="center"/>
    </xf>
    <xf numFmtId="165" fontId="14" fillId="7" borderId="11" xfId="1" applyNumberFormat="1" applyFont="1" applyFill="1" applyBorder="1" applyAlignment="1" applyProtection="1">
      <protection hidden="1"/>
    </xf>
    <xf numFmtId="165" fontId="14" fillId="7" borderId="13" xfId="1" applyNumberFormat="1" applyFont="1" applyFill="1" applyBorder="1" applyAlignment="1" applyProtection="1">
      <protection hidden="1"/>
    </xf>
    <xf numFmtId="49" fontId="19" fillId="2" borderId="22" xfId="1" applyNumberFormat="1" applyFont="1" applyFill="1" applyBorder="1" applyAlignment="1">
      <alignment horizontal="center"/>
    </xf>
    <xf numFmtId="49" fontId="14" fillId="2" borderId="31" xfId="1" applyNumberFormat="1" applyFont="1" applyFill="1" applyBorder="1" applyAlignment="1" applyProtection="1">
      <protection locked="0"/>
    </xf>
    <xf numFmtId="0" fontId="27" fillId="0" borderId="48" xfId="1" applyFont="1" applyBorder="1" applyAlignment="1">
      <alignment vertical="center" wrapText="1"/>
    </xf>
    <xf numFmtId="0" fontId="22" fillId="0" borderId="14" xfId="1" applyFont="1" applyBorder="1"/>
    <xf numFmtId="49" fontId="28" fillId="7" borderId="2" xfId="1" applyNumberFormat="1" applyFont="1" applyFill="1" applyBorder="1" applyAlignment="1">
      <alignment horizontal="right" vertical="top"/>
    </xf>
    <xf numFmtId="49" fontId="28" fillId="7" borderId="3" xfId="1" applyNumberFormat="1" applyFont="1" applyFill="1" applyBorder="1" applyAlignment="1">
      <alignment horizontal="right" vertical="top"/>
    </xf>
    <xf numFmtId="49" fontId="19" fillId="7" borderId="3" xfId="1" applyNumberFormat="1" applyFont="1" applyFill="1" applyBorder="1" applyAlignment="1">
      <alignment horizontal="right" vertical="center"/>
    </xf>
    <xf numFmtId="0" fontId="22" fillId="0" borderId="11" xfId="1" applyFont="1" applyBorder="1"/>
    <xf numFmtId="49" fontId="14" fillId="7" borderId="11" xfId="1" applyNumberFormat="1" applyFont="1" applyFill="1" applyBorder="1" applyAlignment="1">
      <alignment horizontal="left"/>
    </xf>
    <xf numFmtId="49" fontId="23" fillId="7" borderId="12" xfId="1" applyNumberFormat="1" applyFont="1" applyFill="1" applyBorder="1" applyAlignment="1">
      <alignment horizontal="left" vertical="top"/>
    </xf>
    <xf numFmtId="0" fontId="22" fillId="0" borderId="5" xfId="1" applyFont="1" applyBorder="1"/>
    <xf numFmtId="0" fontId="12" fillId="7" borderId="21" xfId="1" applyFont="1" applyFill="1" applyBorder="1" applyAlignment="1">
      <alignment horizontal="center"/>
    </xf>
    <xf numFmtId="0" fontId="2" fillId="0" borderId="0" xfId="1" applyNumberFormat="1" applyFont="1" applyAlignment="1">
      <alignment horizontal="center" vertical="center"/>
    </xf>
    <xf numFmtId="0" fontId="1" fillId="0" borderId="0" xfId="1" applyBorder="1" applyAlignment="1">
      <alignment vertical="center"/>
    </xf>
    <xf numFmtId="0" fontId="19" fillId="2" borderId="0" xfId="1" applyNumberFormat="1" applyFont="1" applyFill="1" applyAlignment="1">
      <alignment horizontal="center" vertical="center"/>
    </xf>
    <xf numFmtId="0" fontId="23" fillId="2" borderId="0" xfId="1" applyNumberFormat="1" applyFont="1" applyFill="1" applyAlignment="1">
      <alignment horizontal="left" vertical="top"/>
    </xf>
    <xf numFmtId="49" fontId="24" fillId="2" borderId="0" xfId="1" applyNumberFormat="1" applyFont="1" applyFill="1" applyBorder="1" applyAlignment="1">
      <alignment horizontal="center" vertical="center"/>
    </xf>
    <xf numFmtId="0" fontId="1" fillId="0" borderId="0" xfId="1" applyBorder="1" applyAlignment="1"/>
    <xf numFmtId="0" fontId="1" fillId="0" borderId="0" xfId="1" applyNumberFormat="1" applyBorder="1" applyAlignment="1">
      <alignment vertical="center"/>
    </xf>
    <xf numFmtId="0" fontId="1" fillId="0" borderId="0" xfId="1" applyNumberFormat="1" applyBorder="1" applyAlignment="1"/>
    <xf numFmtId="0" fontId="19" fillId="2" borderId="0" xfId="1" applyNumberFormat="1" applyFont="1" applyFill="1" applyBorder="1" applyAlignment="1">
      <alignment horizontal="center" vertical="center"/>
    </xf>
    <xf numFmtId="49" fontId="19" fillId="2" borderId="6" xfId="1" applyNumberFormat="1" applyFont="1" applyFill="1" applyBorder="1" applyAlignment="1">
      <alignment horizontal="center" vertical="center"/>
    </xf>
    <xf numFmtId="49" fontId="19" fillId="2" borderId="7" xfId="1" applyNumberFormat="1" applyFont="1" applyFill="1" applyBorder="1" applyAlignment="1">
      <alignment horizontal="center" vertical="center"/>
    </xf>
    <xf numFmtId="49" fontId="14" fillId="2" borderId="18" xfId="1" applyNumberFormat="1" applyFont="1" applyFill="1" applyBorder="1" applyAlignment="1">
      <alignment horizontal="left" vertical="center"/>
    </xf>
    <xf numFmtId="49" fontId="19" fillId="7" borderId="8" xfId="1" applyNumberFormat="1" applyFont="1" applyFill="1" applyBorder="1" applyAlignment="1">
      <alignment horizontal="center" vertical="center"/>
    </xf>
    <xf numFmtId="49" fontId="19" fillId="7" borderId="9" xfId="1" applyNumberFormat="1" applyFont="1" applyFill="1" applyBorder="1" applyAlignment="1">
      <alignment horizontal="center" vertical="center"/>
    </xf>
    <xf numFmtId="165" fontId="14" fillId="2" borderId="23" xfId="1" applyNumberFormat="1" applyFont="1" applyFill="1" applyBorder="1" applyAlignment="1" applyProtection="1">
      <alignment horizontal="right" vertical="center"/>
      <protection locked="0" hidden="1"/>
    </xf>
    <xf numFmtId="165" fontId="14" fillId="2" borderId="23" xfId="1" applyNumberFormat="1" applyFont="1" applyFill="1" applyBorder="1" applyAlignment="1">
      <alignment horizontal="right" vertical="center"/>
    </xf>
    <xf numFmtId="165" fontId="14" fillId="2" borderId="53" xfId="1" applyNumberFormat="1" applyFont="1" applyFill="1" applyBorder="1" applyAlignment="1" applyProtection="1">
      <alignment horizontal="right" vertical="center"/>
      <protection hidden="1"/>
    </xf>
    <xf numFmtId="49" fontId="14" fillId="2" borderId="28" xfId="1" applyNumberFormat="1" applyFont="1" applyFill="1" applyBorder="1" applyAlignment="1">
      <alignment horizontal="left" vertical="center"/>
    </xf>
    <xf numFmtId="165" fontId="14" fillId="2" borderId="28" xfId="1" applyNumberFormat="1" applyFont="1" applyFill="1" applyBorder="1" applyAlignment="1" applyProtection="1">
      <alignment horizontal="right" vertical="center"/>
      <protection locked="0" hidden="1"/>
    </xf>
    <xf numFmtId="165" fontId="14" fillId="2" borderId="28" xfId="1" applyNumberFormat="1" applyFont="1" applyFill="1" applyBorder="1" applyAlignment="1">
      <alignment horizontal="right" vertical="center"/>
    </xf>
    <xf numFmtId="165" fontId="14" fillId="2" borderId="55" xfId="1" applyNumberFormat="1" applyFont="1" applyFill="1" applyBorder="1" applyAlignment="1" applyProtection="1">
      <alignment horizontal="right" vertical="center"/>
      <protection hidden="1"/>
    </xf>
    <xf numFmtId="49" fontId="14" fillId="2" borderId="6" xfId="1" applyNumberFormat="1" applyFont="1" applyFill="1" applyBorder="1" applyAlignment="1">
      <alignment horizontal="left" vertical="center"/>
    </xf>
    <xf numFmtId="165" fontId="14" fillId="2" borderId="43" xfId="1" applyNumberFormat="1" applyFont="1" applyFill="1" applyBorder="1" applyAlignment="1" applyProtection="1">
      <alignment horizontal="right" vertical="center"/>
      <protection hidden="1"/>
    </xf>
    <xf numFmtId="165" fontId="14" fillId="2" borderId="51" xfId="1" applyNumberFormat="1" applyFont="1" applyFill="1" applyBorder="1" applyAlignment="1" applyProtection="1">
      <alignment horizontal="right" vertical="center"/>
      <protection locked="0" hidden="1"/>
    </xf>
    <xf numFmtId="165" fontId="14" fillId="2" borderId="35" xfId="1" applyNumberFormat="1" applyFont="1" applyFill="1" applyBorder="1" applyAlignment="1" applyProtection="1">
      <alignment horizontal="right" vertical="center"/>
      <protection hidden="1"/>
    </xf>
    <xf numFmtId="165" fontId="14" fillId="2" borderId="35" xfId="1" applyNumberFormat="1" applyFont="1" applyFill="1" applyBorder="1" applyAlignment="1">
      <alignment horizontal="right" vertical="center"/>
    </xf>
    <xf numFmtId="165" fontId="14" fillId="2" borderId="56" xfId="1" applyNumberFormat="1" applyFont="1" applyFill="1" applyBorder="1" applyAlignment="1" applyProtection="1">
      <alignment horizontal="right" vertical="center"/>
      <protection hidden="1"/>
    </xf>
    <xf numFmtId="49" fontId="19" fillId="7" borderId="11" xfId="1" applyNumberFormat="1" applyFont="1" applyFill="1" applyBorder="1" applyAlignment="1">
      <alignment horizontal="left" vertical="center"/>
    </xf>
    <xf numFmtId="49" fontId="19" fillId="7" borderId="12" xfId="1" applyNumberFormat="1" applyFont="1" applyFill="1" applyBorder="1" applyAlignment="1">
      <alignment horizontal="left" vertical="center"/>
    </xf>
    <xf numFmtId="49" fontId="19" fillId="7" borderId="21" xfId="1" applyNumberFormat="1" applyFont="1" applyFill="1" applyBorder="1" applyAlignment="1">
      <alignment horizontal="center" vertical="center"/>
    </xf>
    <xf numFmtId="165" fontId="19" fillId="7" borderId="22" xfId="1" applyNumberFormat="1" applyFont="1" applyFill="1" applyBorder="1" applyAlignment="1" applyProtection="1">
      <alignment horizontal="right" vertical="center"/>
      <protection locked="0" hidden="1"/>
    </xf>
    <xf numFmtId="165" fontId="19" fillId="7" borderId="11" xfId="1" applyNumberFormat="1" applyFont="1" applyFill="1" applyBorder="1" applyAlignment="1">
      <alignment horizontal="right" vertical="center"/>
    </xf>
    <xf numFmtId="49" fontId="14" fillId="2" borderId="57" xfId="1" applyNumberFormat="1" applyFont="1" applyFill="1" applyBorder="1" applyAlignment="1">
      <alignment horizontal="left" vertical="center"/>
    </xf>
    <xf numFmtId="165" fontId="14" fillId="2" borderId="45" xfId="1" applyNumberFormat="1" applyFont="1" applyFill="1" applyBorder="1" applyAlignment="1" applyProtection="1">
      <alignment horizontal="right" vertical="center"/>
      <protection hidden="1"/>
    </xf>
    <xf numFmtId="165" fontId="14" fillId="2" borderId="45" xfId="1" applyNumberFormat="1" applyFont="1" applyFill="1" applyBorder="1" applyAlignment="1">
      <alignment horizontal="right" vertical="center"/>
    </xf>
    <xf numFmtId="165" fontId="14" fillId="2" borderId="58" xfId="1" applyNumberFormat="1" applyFont="1" applyFill="1" applyBorder="1" applyAlignment="1" applyProtection="1">
      <alignment horizontal="right" vertical="center"/>
      <protection hidden="1"/>
    </xf>
    <xf numFmtId="165" fontId="14" fillId="2" borderId="48" xfId="1" applyNumberFormat="1" applyFont="1" applyFill="1" applyBorder="1" applyAlignment="1" applyProtection="1">
      <alignment horizontal="right" vertical="center"/>
      <protection hidden="1"/>
    </xf>
    <xf numFmtId="165" fontId="14" fillId="2" borderId="48" xfId="1" applyNumberFormat="1" applyFont="1" applyFill="1" applyBorder="1" applyAlignment="1">
      <alignment horizontal="right" vertical="center"/>
    </xf>
    <xf numFmtId="165" fontId="14" fillId="2" borderId="42" xfId="1" applyNumberFormat="1" applyFont="1" applyFill="1" applyBorder="1" applyAlignment="1" applyProtection="1">
      <alignment horizontal="right" vertical="center"/>
      <protection hidden="1"/>
    </xf>
    <xf numFmtId="165" fontId="14" fillId="2" borderId="42" xfId="1" applyNumberFormat="1" applyFont="1" applyFill="1" applyBorder="1" applyAlignment="1">
      <alignment horizontal="right" vertical="center"/>
    </xf>
    <xf numFmtId="165" fontId="14" fillId="2" borderId="59" xfId="1" applyNumberFormat="1" applyFont="1" applyFill="1" applyBorder="1" applyAlignment="1" applyProtection="1">
      <alignment horizontal="right" vertical="center"/>
      <protection hidden="1"/>
    </xf>
    <xf numFmtId="49" fontId="19" fillId="7" borderId="11" xfId="1" applyNumberFormat="1" applyFont="1" applyFill="1" applyBorder="1" applyAlignment="1">
      <alignment horizontal="right" vertical="center"/>
    </xf>
    <xf numFmtId="49" fontId="14" fillId="7" borderId="12" xfId="1" applyNumberFormat="1" applyFont="1" applyFill="1" applyBorder="1" applyAlignment="1">
      <alignment horizontal="left" vertical="center"/>
    </xf>
    <xf numFmtId="0" fontId="19" fillId="7" borderId="14" xfId="1" applyNumberFormat="1" applyFont="1" applyFill="1" applyBorder="1" applyAlignment="1">
      <alignment horizontal="center" vertical="center"/>
    </xf>
    <xf numFmtId="49" fontId="30" fillId="2" borderId="28" xfId="1"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30" fillId="2" borderId="35" xfId="1" applyNumberFormat="1" applyFont="1" applyFill="1" applyBorder="1" applyAlignment="1">
      <alignment horizontal="left" vertical="center"/>
    </xf>
    <xf numFmtId="49" fontId="19" fillId="7" borderId="2" xfId="1" applyNumberFormat="1" applyFont="1" applyFill="1" applyBorder="1" applyAlignment="1">
      <alignment horizontal="right" vertical="center"/>
    </xf>
    <xf numFmtId="49" fontId="14" fillId="7" borderId="3" xfId="1" applyNumberFormat="1" applyFont="1" applyFill="1" applyBorder="1" applyAlignment="1">
      <alignment horizontal="left" vertical="center"/>
    </xf>
    <xf numFmtId="49" fontId="19" fillId="7" borderId="4" xfId="1" applyNumberFormat="1" applyFont="1" applyFill="1" applyBorder="1" applyAlignment="1">
      <alignment horizontal="right" vertical="center"/>
    </xf>
    <xf numFmtId="165" fontId="19" fillId="7" borderId="2" xfId="1" applyNumberFormat="1" applyFont="1" applyFill="1" applyBorder="1" applyAlignment="1" applyProtection="1">
      <alignment horizontal="right" vertical="center"/>
      <protection hidden="1"/>
    </xf>
    <xf numFmtId="165" fontId="19" fillId="7" borderId="3" xfId="1" applyNumberFormat="1" applyFont="1" applyFill="1" applyBorder="1" applyAlignment="1">
      <alignment horizontal="right" vertical="center"/>
    </xf>
    <xf numFmtId="0" fontId="32" fillId="0" borderId="0" xfId="1" applyFont="1" applyAlignment="1">
      <alignment vertical="center"/>
    </xf>
    <xf numFmtId="0" fontId="32" fillId="7" borderId="11" xfId="1" applyFont="1" applyFill="1" applyBorder="1" applyAlignment="1">
      <alignment vertical="center"/>
    </xf>
    <xf numFmtId="49" fontId="33" fillId="7" borderId="12" xfId="1" applyNumberFormat="1" applyFont="1" applyFill="1" applyBorder="1" applyAlignment="1">
      <alignment horizontal="left" vertical="center"/>
    </xf>
    <xf numFmtId="49" fontId="33" fillId="7" borderId="13" xfId="1" applyNumberFormat="1" applyFont="1" applyFill="1" applyBorder="1" applyAlignment="1">
      <alignment horizontal="left" vertical="center"/>
    </xf>
    <xf numFmtId="0" fontId="19" fillId="7" borderId="5" xfId="1" applyNumberFormat="1" applyFont="1" applyFill="1" applyBorder="1" applyAlignment="1">
      <alignment horizontal="center" vertical="center"/>
    </xf>
    <xf numFmtId="165" fontId="19" fillId="7" borderId="12" xfId="1" applyNumberFormat="1" applyFont="1" applyFill="1" applyBorder="1" applyAlignment="1">
      <alignment horizontal="right" vertical="center"/>
    </xf>
    <xf numFmtId="14" fontId="14" fillId="2" borderId="0" xfId="1" applyNumberFormat="1" applyFont="1" applyFill="1" applyAlignment="1">
      <alignment vertical="top"/>
    </xf>
    <xf numFmtId="0" fontId="1" fillId="0" borderId="3" xfId="1" applyBorder="1" applyAlignment="1">
      <alignment vertical="center"/>
    </xf>
    <xf numFmtId="49" fontId="33" fillId="7" borderId="60" xfId="1" applyNumberFormat="1" applyFont="1" applyFill="1" applyBorder="1" applyAlignment="1">
      <alignment horizontal="left" vertical="center"/>
    </xf>
    <xf numFmtId="49" fontId="33" fillId="7" borderId="8" xfId="1" applyNumberFormat="1" applyFont="1" applyFill="1" applyBorder="1" applyAlignment="1">
      <alignment horizontal="left" vertical="center"/>
    </xf>
    <xf numFmtId="3" fontId="19" fillId="7" borderId="11" xfId="1" applyNumberFormat="1" applyFont="1" applyFill="1" applyBorder="1" applyAlignment="1" applyProtection="1">
      <alignment vertical="center"/>
      <protection hidden="1"/>
    </xf>
    <xf numFmtId="3" fontId="19" fillId="7" borderId="12" xfId="1" applyNumberFormat="1" applyFont="1" applyFill="1" applyBorder="1" applyAlignment="1">
      <alignment horizontal="right" vertical="center"/>
    </xf>
    <xf numFmtId="3" fontId="19" fillId="7" borderId="8" xfId="1" applyNumberFormat="1" applyFont="1" applyFill="1" applyBorder="1" applyAlignment="1">
      <alignment horizontal="center" vertical="center"/>
    </xf>
    <xf numFmtId="3" fontId="19" fillId="7" borderId="13" xfId="1" applyNumberFormat="1" applyFont="1" applyFill="1" applyBorder="1" applyAlignment="1" applyProtection="1">
      <alignment horizontal="right" vertical="center"/>
      <protection hidden="1"/>
    </xf>
    <xf numFmtId="49" fontId="14" fillId="2" borderId="41" xfId="1" applyNumberFormat="1" applyFont="1" applyFill="1" applyBorder="1" applyAlignment="1">
      <alignment horizontal="left" vertical="center"/>
    </xf>
    <xf numFmtId="49" fontId="14" fillId="2" borderId="23" xfId="1" applyNumberFormat="1" applyFont="1" applyFill="1" applyBorder="1" applyAlignment="1">
      <alignment horizontal="right" vertical="center"/>
    </xf>
    <xf numFmtId="165" fontId="14" fillId="2" borderId="61" xfId="1" applyNumberFormat="1" applyFont="1" applyFill="1" applyBorder="1" applyAlignment="1" applyProtection="1">
      <alignment vertical="center"/>
      <protection hidden="1"/>
    </xf>
    <xf numFmtId="165" fontId="19" fillId="7" borderId="9" xfId="1" applyNumberFormat="1" applyFont="1" applyFill="1" applyBorder="1" applyAlignment="1">
      <alignment horizontal="center" vertical="center"/>
    </xf>
    <xf numFmtId="49" fontId="14" fillId="2" borderId="27" xfId="1" applyNumberFormat="1" applyFont="1" applyFill="1" applyBorder="1" applyAlignment="1">
      <alignment horizontal="left" vertical="center"/>
    </xf>
    <xf numFmtId="49" fontId="14" fillId="2" borderId="28" xfId="1" applyNumberFormat="1" applyFont="1" applyFill="1" applyBorder="1" applyAlignment="1">
      <alignment horizontal="right" vertical="center"/>
    </xf>
    <xf numFmtId="165" fontId="11" fillId="0" borderId="5" xfId="1" applyNumberFormat="1" applyFont="1" applyBorder="1" applyAlignment="1" applyProtection="1">
      <alignment vertical="center"/>
      <protection hidden="1"/>
    </xf>
    <xf numFmtId="165" fontId="11" fillId="0" borderId="5" xfId="1" applyNumberFormat="1" applyFont="1" applyBorder="1" applyAlignment="1">
      <alignment horizontal="right" vertical="center"/>
    </xf>
    <xf numFmtId="165" fontId="11" fillId="0" borderId="43" xfId="1" applyNumberFormat="1" applyFont="1" applyBorder="1" applyAlignment="1" applyProtection="1">
      <alignment horizontal="right" vertical="center"/>
      <protection hidden="1"/>
    </xf>
    <xf numFmtId="165" fontId="14" fillId="2" borderId="24" xfId="1" applyNumberFormat="1" applyFont="1" applyFill="1" applyBorder="1" applyAlignment="1" applyProtection="1">
      <alignment vertical="center"/>
      <protection hidden="1"/>
    </xf>
    <xf numFmtId="165" fontId="14" fillId="2" borderId="47" xfId="1" applyNumberFormat="1" applyFont="1" applyFill="1" applyBorder="1" applyAlignment="1" applyProtection="1">
      <alignment horizontal="right" vertical="center"/>
      <protection hidden="1"/>
    </xf>
    <xf numFmtId="165" fontId="14" fillId="2" borderId="30" xfId="1" applyNumberFormat="1" applyFont="1" applyFill="1" applyBorder="1" applyAlignment="1" applyProtection="1">
      <alignment vertical="center"/>
      <protection hidden="1"/>
    </xf>
    <xf numFmtId="49" fontId="14" fillId="2" borderId="34" xfId="1" applyNumberFormat="1" applyFont="1" applyFill="1" applyBorder="1" applyAlignment="1">
      <alignment horizontal="left" vertical="center"/>
    </xf>
    <xf numFmtId="165" fontId="14" fillId="2" borderId="36" xfId="1" applyNumberFormat="1" applyFont="1" applyFill="1" applyBorder="1" applyAlignment="1" applyProtection="1">
      <alignment vertical="center"/>
      <protection hidden="1"/>
    </xf>
    <xf numFmtId="165" fontId="19" fillId="7" borderId="11" xfId="1" applyNumberFormat="1" applyFont="1" applyFill="1" applyBorder="1" applyAlignment="1" applyProtection="1">
      <alignment vertical="center"/>
      <protection hidden="1"/>
    </xf>
    <xf numFmtId="165" fontId="14" fillId="8" borderId="30" xfId="1" applyNumberFormat="1" applyFont="1" applyFill="1" applyBorder="1" applyAlignment="1" applyProtection="1">
      <alignment vertical="center"/>
      <protection hidden="1"/>
    </xf>
    <xf numFmtId="165" fontId="14" fillId="2" borderId="18" xfId="1" applyNumberFormat="1" applyFont="1" applyFill="1" applyBorder="1" applyAlignment="1" applyProtection="1">
      <alignment vertical="center"/>
      <protection hidden="1"/>
    </xf>
    <xf numFmtId="165" fontId="19" fillId="7" borderId="4" xfId="1" applyNumberFormat="1" applyFont="1" applyFill="1" applyBorder="1" applyAlignment="1" applyProtection="1">
      <alignment horizontal="right" vertical="center"/>
      <protection hidden="1"/>
    </xf>
    <xf numFmtId="49" fontId="14" fillId="2" borderId="45" xfId="1" applyNumberFormat="1" applyFont="1" applyFill="1" applyBorder="1" applyAlignment="1">
      <alignment horizontal="left" vertical="center"/>
    </xf>
    <xf numFmtId="49" fontId="14" fillId="2" borderId="42" xfId="1" applyNumberFormat="1" applyFont="1" applyFill="1" applyBorder="1" applyAlignment="1">
      <alignment horizontal="left" vertical="center"/>
    </xf>
    <xf numFmtId="165" fontId="14" fillId="2" borderId="10" xfId="1" applyNumberFormat="1" applyFont="1" applyFill="1" applyBorder="1" applyAlignment="1" applyProtection="1">
      <alignment horizontal="right" vertical="center"/>
      <protection hidden="1"/>
    </xf>
    <xf numFmtId="49" fontId="33" fillId="7" borderId="11" xfId="1" applyNumberFormat="1" applyFont="1" applyFill="1" applyBorder="1" applyAlignment="1">
      <alignment horizontal="left" vertical="center"/>
    </xf>
    <xf numFmtId="0" fontId="19" fillId="7" borderId="21" xfId="1" applyNumberFormat="1" applyFont="1" applyFill="1" applyBorder="1" applyAlignment="1">
      <alignment horizontal="center" vertical="center"/>
    </xf>
    <xf numFmtId="165" fontId="19" fillId="7" borderId="21" xfId="1" applyNumberFormat="1" applyFont="1" applyFill="1" applyBorder="1" applyAlignment="1">
      <alignment horizontal="center" vertical="center"/>
    </xf>
    <xf numFmtId="3" fontId="14" fillId="2" borderId="0" xfId="1" applyNumberFormat="1" applyFont="1" applyFill="1" applyBorder="1" applyAlignment="1">
      <alignment horizontal="left" vertical="center"/>
    </xf>
    <xf numFmtId="3" fontId="19" fillId="2" borderId="0" xfId="1" applyNumberFormat="1" applyFont="1" applyFill="1" applyBorder="1" applyAlignment="1">
      <alignment horizontal="center" vertical="center"/>
    </xf>
    <xf numFmtId="3" fontId="14" fillId="2" borderId="0" xfId="1" applyNumberFormat="1" applyFont="1" applyFill="1" applyAlignment="1">
      <alignment horizontal="left" vertical="center"/>
    </xf>
    <xf numFmtId="3" fontId="19" fillId="2" borderId="0" xfId="1" applyNumberFormat="1" applyFont="1" applyFill="1" applyAlignment="1">
      <alignment horizontal="center" vertical="center"/>
    </xf>
    <xf numFmtId="3" fontId="1" fillId="0" borderId="0" xfId="1" applyNumberFormat="1" applyAlignment="1">
      <alignment vertical="center"/>
    </xf>
    <xf numFmtId="3" fontId="2" fillId="0" borderId="0" xfId="1" applyNumberFormat="1" applyFont="1" applyAlignment="1">
      <alignment horizontal="center" vertical="center"/>
    </xf>
    <xf numFmtId="49" fontId="35" fillId="9" borderId="0" xfId="1" applyNumberFormat="1" applyFont="1" applyFill="1" applyAlignment="1"/>
    <xf numFmtId="0" fontId="1" fillId="9" borderId="0" xfId="1" applyFill="1"/>
    <xf numFmtId="0" fontId="36" fillId="0" borderId="0" xfId="1" applyFont="1" applyAlignment="1">
      <alignment horizontal="left" indent="2"/>
    </xf>
    <xf numFmtId="0" fontId="37" fillId="0" borderId="0" xfId="1" applyFont="1" applyAlignment="1">
      <alignment horizontal="left" indent="2"/>
    </xf>
    <xf numFmtId="0" fontId="1" fillId="10" borderId="0" xfId="1" applyFill="1"/>
    <xf numFmtId="0" fontId="1" fillId="0" borderId="0" xfId="1" applyFill="1"/>
    <xf numFmtId="14" fontId="14" fillId="2" borderId="0" xfId="1" applyNumberFormat="1" applyFont="1" applyFill="1" applyAlignment="1">
      <alignment vertical="center"/>
    </xf>
    <xf numFmtId="0" fontId="1" fillId="0" borderId="0" xfId="1" applyBorder="1" applyAlignment="1"/>
    <xf numFmtId="0" fontId="0" fillId="0" borderId="0" xfId="0" applyAlignment="1">
      <alignment wrapText="1"/>
    </xf>
    <xf numFmtId="0" fontId="10" fillId="8" borderId="0" xfId="1" applyFont="1" applyFill="1" applyAlignment="1">
      <alignment horizontal="left"/>
    </xf>
    <xf numFmtId="49" fontId="14" fillId="8" borderId="0" xfId="1" applyNumberFormat="1" applyFont="1" applyFill="1" applyAlignment="1">
      <alignment horizontal="left" vertical="center"/>
    </xf>
    <xf numFmtId="165" fontId="14" fillId="0" borderId="28" xfId="1" applyNumberFormat="1" applyFont="1" applyBorder="1" applyAlignment="1" applyProtection="1">
      <alignment horizontal="right" vertical="top"/>
      <protection hidden="1"/>
    </xf>
    <xf numFmtId="165" fontId="14" fillId="2" borderId="53" xfId="1" applyNumberFormat="1" applyFont="1" applyFill="1" applyBorder="1" applyAlignment="1" applyProtection="1">
      <protection hidden="1"/>
    </xf>
    <xf numFmtId="165" fontId="14" fillId="2" borderId="58" xfId="1" applyNumberFormat="1" applyFont="1" applyFill="1" applyBorder="1" applyAlignment="1" applyProtection="1">
      <protection hidden="1"/>
    </xf>
    <xf numFmtId="165" fontId="14" fillId="0" borderId="55" xfId="1" applyNumberFormat="1" applyFont="1" applyFill="1" applyBorder="1" applyAlignment="1" applyProtection="1">
      <alignment horizontal="right" vertical="top"/>
      <protection hidden="1"/>
    </xf>
    <xf numFmtId="165" fontId="14" fillId="2" borderId="21" xfId="1" applyNumberFormat="1" applyFont="1" applyFill="1" applyBorder="1" applyAlignment="1" applyProtection="1">
      <protection hidden="1"/>
    </xf>
    <xf numFmtId="165" fontId="14" fillId="0" borderId="24" xfId="1" applyNumberFormat="1" applyFont="1" applyBorder="1" applyAlignment="1" applyProtection="1">
      <alignment vertical="center"/>
      <protection hidden="1"/>
    </xf>
    <xf numFmtId="165" fontId="14" fillId="2" borderId="0" xfId="1" applyNumberFormat="1" applyFont="1" applyFill="1" applyAlignment="1">
      <alignment horizontal="right" vertical="center"/>
    </xf>
    <xf numFmtId="49" fontId="35" fillId="9" borderId="0" xfId="1" quotePrefix="1" applyNumberFormat="1" applyFont="1" applyFill="1" applyAlignment="1">
      <alignment horizontal="center"/>
    </xf>
    <xf numFmtId="49" fontId="35" fillId="9" borderId="0" xfId="1" applyNumberFormat="1" applyFont="1" applyFill="1" applyAlignment="1">
      <alignment horizontal="center"/>
    </xf>
    <xf numFmtId="0" fontId="38" fillId="10" borderId="0" xfId="1" applyFont="1" applyFill="1" applyAlignment="1">
      <alignment horizontal="center" vertical="center" wrapText="1"/>
    </xf>
    <xf numFmtId="0" fontId="34" fillId="9" borderId="0" xfId="1" applyFont="1" applyFill="1" applyAlignment="1">
      <alignment horizontal="left" vertical="center" indent="2"/>
    </xf>
    <xf numFmtId="0" fontId="35" fillId="9" borderId="0" xfId="1" applyFont="1" applyFill="1" applyAlignment="1">
      <alignment horizontal="center"/>
    </xf>
    <xf numFmtId="0" fontId="4" fillId="2" borderId="0" xfId="1" applyNumberFormat="1" applyFont="1" applyFill="1" applyAlignment="1">
      <alignment horizontal="right" vertical="center" wrapText="1"/>
    </xf>
    <xf numFmtId="49" fontId="19" fillId="2" borderId="2" xfId="1" applyNumberFormat="1" applyFont="1" applyFill="1" applyBorder="1" applyAlignment="1">
      <alignment horizontal="center" vertical="center" wrapText="1"/>
    </xf>
    <xf numFmtId="49" fontId="19" fillId="2" borderId="5" xfId="1" applyNumberFormat="1" applyFont="1" applyFill="1" applyBorder="1" applyAlignment="1">
      <alignment horizontal="center" vertical="center" wrapText="1"/>
    </xf>
    <xf numFmtId="49" fontId="19" fillId="2" borderId="2" xfId="1" applyNumberFormat="1" applyFont="1" applyFill="1" applyBorder="1" applyAlignment="1">
      <alignment horizontal="center" vertical="center"/>
    </xf>
    <xf numFmtId="49" fontId="19" fillId="2" borderId="4" xfId="1" applyNumberFormat="1" applyFont="1" applyFill="1" applyBorder="1" applyAlignment="1">
      <alignment horizontal="center" vertical="center"/>
    </xf>
    <xf numFmtId="49" fontId="19" fillId="2" borderId="5" xfId="1" applyNumberFormat="1" applyFont="1" applyFill="1" applyBorder="1" applyAlignment="1">
      <alignment horizontal="center" vertical="center"/>
    </xf>
    <xf numFmtId="49" fontId="19" fillId="2" borderId="7" xfId="1" applyNumberFormat="1" applyFont="1" applyFill="1" applyBorder="1" applyAlignment="1">
      <alignment horizontal="center" vertical="center"/>
    </xf>
    <xf numFmtId="0" fontId="14" fillId="2" borderId="0" xfId="1" applyNumberFormat="1" applyFont="1" applyFill="1" applyBorder="1" applyAlignment="1">
      <alignment horizontal="left" vertical="center"/>
    </xf>
    <xf numFmtId="0" fontId="14" fillId="2" borderId="0" xfId="1" applyNumberFormat="1" applyFont="1" applyFill="1" applyAlignment="1">
      <alignment horizontal="right" vertical="center" wrapText="1"/>
    </xf>
    <xf numFmtId="49" fontId="11" fillId="0" borderId="0" xfId="1" applyNumberFormat="1" applyFont="1" applyAlignment="1">
      <alignment horizontal="left" vertical="center"/>
    </xf>
    <xf numFmtId="0" fontId="11" fillId="0" borderId="0" xfId="1" applyFont="1" applyAlignment="1">
      <alignment horizontal="left" vertical="center"/>
    </xf>
    <xf numFmtId="14" fontId="14" fillId="8" borderId="0" xfId="1" applyNumberFormat="1" applyFont="1" applyFill="1" applyAlignment="1">
      <alignment horizontal="left" vertical="center"/>
    </xf>
    <xf numFmtId="49" fontId="19" fillId="2" borderId="8" xfId="1" applyNumberFormat="1" applyFont="1" applyFill="1" applyBorder="1" applyAlignment="1">
      <alignment horizontal="center" vertical="center"/>
    </xf>
    <xf numFmtId="49" fontId="19" fillId="2" borderId="21" xfId="1" applyNumberFormat="1" applyFont="1" applyFill="1" applyBorder="1" applyAlignment="1">
      <alignment horizontal="center" vertical="center"/>
    </xf>
    <xf numFmtId="0" fontId="16" fillId="0" borderId="26" xfId="1" applyFont="1" applyFill="1" applyBorder="1" applyAlignment="1">
      <alignment horizontal="center" vertical="center" textRotation="90"/>
    </xf>
    <xf numFmtId="0" fontId="16" fillId="0" borderId="42" xfId="1" applyFont="1" applyFill="1" applyBorder="1" applyAlignment="1">
      <alignment horizontal="center" vertical="center" textRotation="90"/>
    </xf>
    <xf numFmtId="0" fontId="1" fillId="0" borderId="38" xfId="1" applyFill="1" applyBorder="1" applyAlignment="1">
      <alignment horizontal="center" vertical="center" textRotation="90"/>
    </xf>
    <xf numFmtId="0" fontId="1" fillId="0" borderId="14" xfId="1" applyFill="1" applyBorder="1" applyAlignment="1">
      <alignment horizontal="center" vertical="center" textRotation="90"/>
    </xf>
    <xf numFmtId="0" fontId="1" fillId="0" borderId="10" xfId="1" applyFill="1" applyBorder="1" applyAlignment="1">
      <alignment horizontal="center" vertical="center" textRotation="90"/>
    </xf>
    <xf numFmtId="0" fontId="1" fillId="0" borderId="0" xfId="1" applyFill="1" applyBorder="1" applyAlignment="1">
      <alignment horizontal="center" vertical="center" textRotation="90"/>
    </xf>
    <xf numFmtId="0" fontId="1" fillId="0" borderId="5" xfId="1" applyFill="1" applyBorder="1" applyAlignment="1">
      <alignment horizontal="center" vertical="center" textRotation="90"/>
    </xf>
    <xf numFmtId="0" fontId="1" fillId="0" borderId="6" xfId="1" applyFill="1" applyBorder="1" applyAlignment="1">
      <alignment horizontal="center" vertical="center" textRotation="90"/>
    </xf>
    <xf numFmtId="49" fontId="14" fillId="2" borderId="34" xfId="1" applyNumberFormat="1" applyFont="1" applyFill="1" applyBorder="1" applyAlignment="1">
      <alignment horizontal="left" vertical="center"/>
    </xf>
    <xf numFmtId="0" fontId="1" fillId="0" borderId="35" xfId="1" applyBorder="1" applyAlignment="1">
      <alignment horizontal="left" vertical="center"/>
    </xf>
    <xf numFmtId="49" fontId="19" fillId="7" borderId="11" xfId="1" applyNumberFormat="1" applyFont="1" applyFill="1" applyBorder="1" applyAlignment="1">
      <alignment horizontal="right" vertical="center"/>
    </xf>
    <xf numFmtId="0" fontId="1" fillId="0" borderId="12" xfId="1" applyBorder="1" applyAlignment="1">
      <alignment horizontal="right"/>
    </xf>
    <xf numFmtId="49" fontId="19" fillId="7" borderId="11" xfId="1" applyNumberFormat="1" applyFont="1" applyFill="1" applyBorder="1" applyAlignment="1">
      <alignment horizontal="right" vertical="top"/>
    </xf>
    <xf numFmtId="0" fontId="1" fillId="0" borderId="12" xfId="1" applyBorder="1" applyAlignment="1">
      <alignment horizontal="right" vertical="top"/>
    </xf>
    <xf numFmtId="49" fontId="14" fillId="2" borderId="28" xfId="1" applyNumberFormat="1" applyFont="1" applyFill="1" applyBorder="1" applyAlignment="1">
      <alignment horizontal="left" vertical="center"/>
    </xf>
    <xf numFmtId="0" fontId="1" fillId="0" borderId="28" xfId="1" applyBorder="1" applyAlignment="1">
      <alignment horizontal="left" vertical="center"/>
    </xf>
    <xf numFmtId="0" fontId="21" fillId="0" borderId="19" xfId="1" applyFont="1" applyFill="1" applyBorder="1" applyAlignment="1">
      <alignment horizontal="center" vertical="center" textRotation="90"/>
    </xf>
    <xf numFmtId="0" fontId="21" fillId="0" borderId="29" xfId="1" applyFont="1" applyFill="1" applyBorder="1" applyAlignment="1">
      <alignment horizontal="center" vertical="center" textRotation="90"/>
    </xf>
    <xf numFmtId="49" fontId="14" fillId="2" borderId="41" xfId="1" applyNumberFormat="1" applyFont="1" applyFill="1" applyBorder="1" applyAlignment="1">
      <alignment horizontal="left" vertical="center"/>
    </xf>
    <xf numFmtId="0" fontId="1" fillId="0" borderId="23" xfId="1" applyBorder="1" applyAlignment="1">
      <alignment horizontal="left" vertical="center"/>
    </xf>
    <xf numFmtId="49" fontId="14" fillId="2" borderId="27" xfId="1" applyNumberFormat="1" applyFont="1" applyFill="1" applyBorder="1" applyAlignment="1">
      <alignment horizontal="left" vertical="center"/>
    </xf>
    <xf numFmtId="0" fontId="21" fillId="0" borderId="34" xfId="1" applyFont="1" applyFill="1" applyBorder="1" applyAlignment="1">
      <alignment horizontal="center" vertical="center" textRotation="90"/>
    </xf>
    <xf numFmtId="0" fontId="1" fillId="0" borderId="40" xfId="1" applyFill="1" applyBorder="1" applyAlignment="1">
      <alignment horizontal="center" vertical="center" textRotation="90"/>
    </xf>
    <xf numFmtId="0" fontId="21" fillId="0" borderId="33" xfId="1" applyFont="1" applyFill="1" applyBorder="1" applyAlignment="1">
      <alignment horizontal="center" vertical="center" textRotation="90"/>
    </xf>
    <xf numFmtId="0" fontId="21" fillId="0" borderId="20" xfId="1" applyFont="1" applyFill="1" applyBorder="1" applyAlignment="1">
      <alignment horizontal="center" vertical="center" textRotation="90"/>
    </xf>
    <xf numFmtId="49" fontId="19" fillId="7" borderId="12" xfId="1" applyNumberFormat="1" applyFont="1" applyFill="1" applyBorder="1" applyAlignment="1">
      <alignment horizontal="right" vertical="center"/>
    </xf>
    <xf numFmtId="0" fontId="16" fillId="0" borderId="14" xfId="1" applyFont="1" applyFill="1" applyBorder="1" applyAlignment="1">
      <alignment horizontal="center" vertical="center" textRotation="90"/>
    </xf>
    <xf numFmtId="0" fontId="21" fillId="0" borderId="40" xfId="1" applyFont="1" applyFill="1" applyBorder="1" applyAlignment="1">
      <alignment horizontal="center" vertical="center" textRotation="90"/>
    </xf>
    <xf numFmtId="0" fontId="21" fillId="0" borderId="32" xfId="1" applyFont="1" applyFill="1" applyBorder="1" applyAlignment="1">
      <alignment horizontal="center" vertical="center" textRotation="90"/>
    </xf>
    <xf numFmtId="14" fontId="11" fillId="0" borderId="0" xfId="1" applyNumberFormat="1" applyFont="1" applyAlignment="1">
      <alignment horizontal="left" vertical="center"/>
    </xf>
    <xf numFmtId="0" fontId="10" fillId="0" borderId="3" xfId="1" applyFont="1" applyBorder="1" applyAlignment="1">
      <alignment horizontal="center" vertical="center"/>
    </xf>
    <xf numFmtId="0" fontId="1" fillId="0" borderId="4" xfId="1" applyBorder="1" applyAlignment="1">
      <alignment horizontal="center" vertical="center"/>
    </xf>
    <xf numFmtId="0" fontId="1" fillId="0" borderId="0" xfId="1" applyBorder="1" applyAlignment="1">
      <alignment horizontal="center" vertical="center"/>
    </xf>
    <xf numFmtId="0" fontId="1" fillId="0" borderId="10"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0" fillId="0" borderId="3" xfId="1" applyFont="1" applyBorder="1" applyAlignment="1">
      <alignment horizontal="center" vertical="center" wrapText="1"/>
    </xf>
    <xf numFmtId="0" fontId="1" fillId="0" borderId="4" xfId="1" applyBorder="1" applyAlignment="1">
      <alignment vertical="center"/>
    </xf>
    <xf numFmtId="0" fontId="1" fillId="0" borderId="0" xfId="1" applyBorder="1" applyAlignment="1">
      <alignment vertical="center"/>
    </xf>
    <xf numFmtId="0" fontId="1" fillId="0" borderId="10" xfId="1" applyBorder="1" applyAlignment="1">
      <alignment vertical="center"/>
    </xf>
    <xf numFmtId="0" fontId="1" fillId="0" borderId="6" xfId="1" applyBorder="1" applyAlignment="1">
      <alignment vertical="center"/>
    </xf>
    <xf numFmtId="0" fontId="1" fillId="0" borderId="7" xfId="1" applyBorder="1" applyAlignment="1">
      <alignment vertical="center"/>
    </xf>
    <xf numFmtId="0" fontId="21" fillId="0" borderId="17" xfId="1" applyFont="1" applyFill="1" applyBorder="1" applyAlignment="1">
      <alignment horizontal="center" vertical="center" textRotation="90"/>
    </xf>
    <xf numFmtId="0" fontId="10" fillId="0" borderId="0" xfId="1" applyFont="1" applyBorder="1" applyAlignment="1">
      <alignment horizontal="center" vertical="center"/>
    </xf>
    <xf numFmtId="0" fontId="10" fillId="0" borderId="0" xfId="1" applyFont="1" applyBorder="1" applyAlignment="1">
      <alignment horizontal="center" vertical="center" wrapText="1"/>
    </xf>
    <xf numFmtId="0" fontId="18" fillId="0" borderId="4" xfId="1" applyFont="1" applyBorder="1" applyAlignment="1">
      <alignment horizontal="center" vertical="top"/>
    </xf>
    <xf numFmtId="0" fontId="10" fillId="0" borderId="10" xfId="1" applyFont="1" applyBorder="1" applyAlignment="1">
      <alignment horizontal="center" vertical="top"/>
    </xf>
    <xf numFmtId="49" fontId="19" fillId="2" borderId="3" xfId="1" applyNumberFormat="1" applyFont="1" applyFill="1" applyBorder="1" applyAlignment="1">
      <alignment horizontal="center" vertical="top"/>
    </xf>
    <xf numFmtId="49" fontId="19" fillId="2" borderId="0" xfId="1" applyNumberFormat="1" applyFont="1" applyFill="1" applyBorder="1" applyAlignment="1">
      <alignment horizontal="center" vertical="top"/>
    </xf>
    <xf numFmtId="0" fontId="10" fillId="0" borderId="6" xfId="1" applyFont="1" applyBorder="1" applyAlignment="1">
      <alignment horizontal="center" vertical="top"/>
    </xf>
    <xf numFmtId="0" fontId="27" fillId="0" borderId="48" xfId="1" applyFont="1" applyBorder="1" applyAlignment="1">
      <alignment horizontal="center" vertical="center" textRotation="90" wrapText="1"/>
    </xf>
    <xf numFmtId="49" fontId="28" fillId="2" borderId="2" xfId="1" applyNumberFormat="1" applyFont="1" applyFill="1" applyBorder="1" applyAlignment="1">
      <alignment horizontal="center" vertical="top"/>
    </xf>
    <xf numFmtId="0" fontId="1" fillId="0" borderId="3" xfId="1" applyBorder="1" applyAlignment="1">
      <alignment vertical="top"/>
    </xf>
    <xf numFmtId="0" fontId="1" fillId="0" borderId="4" xfId="1" applyBorder="1" applyAlignment="1">
      <alignment vertical="top"/>
    </xf>
    <xf numFmtId="0" fontId="1" fillId="0" borderId="5" xfId="1" applyBorder="1" applyAlignment="1">
      <alignment vertical="top"/>
    </xf>
    <xf numFmtId="0" fontId="1" fillId="0" borderId="6" xfId="1" applyBorder="1" applyAlignment="1">
      <alignment vertical="top"/>
    </xf>
    <xf numFmtId="0" fontId="1" fillId="0" borderId="7" xfId="1" applyBorder="1" applyAlignment="1">
      <alignment vertical="top"/>
    </xf>
    <xf numFmtId="0" fontId="1" fillId="0" borderId="3" xfId="1" applyBorder="1" applyAlignment="1">
      <alignment vertical="center"/>
    </xf>
    <xf numFmtId="0" fontId="1" fillId="0" borderId="5" xfId="1" applyBorder="1" applyAlignment="1">
      <alignment vertical="center"/>
    </xf>
    <xf numFmtId="0" fontId="1" fillId="0" borderId="4" xfId="1" applyBorder="1" applyAlignment="1"/>
    <xf numFmtId="0" fontId="1" fillId="0" borderId="14" xfId="1" applyBorder="1" applyAlignment="1"/>
    <xf numFmtId="0" fontId="1" fillId="0" borderId="7" xfId="1" applyBorder="1" applyAlignment="1"/>
    <xf numFmtId="0" fontId="27" fillId="0" borderId="14" xfId="1" applyFont="1" applyBorder="1" applyAlignment="1">
      <alignment horizontal="center" vertical="center" textRotation="90"/>
    </xf>
    <xf numFmtId="0" fontId="27" fillId="0" borderId="5" xfId="1" applyFont="1" applyBorder="1" applyAlignment="1">
      <alignment horizontal="center" vertical="center" textRotation="90"/>
    </xf>
    <xf numFmtId="0" fontId="27" fillId="0" borderId="2" xfId="1" applyFont="1" applyBorder="1" applyAlignment="1">
      <alignment horizontal="center" vertical="center" textRotation="90" wrapText="1"/>
    </xf>
    <xf numFmtId="0" fontId="27" fillId="0" borderId="14" xfId="1" applyFont="1" applyBorder="1" applyAlignment="1">
      <alignment horizontal="center" vertical="center" textRotation="90" wrapText="1"/>
    </xf>
    <xf numFmtId="0" fontId="27" fillId="0" borderId="5" xfId="1" applyFont="1" applyBorder="1" applyAlignment="1">
      <alignment wrapText="1"/>
    </xf>
    <xf numFmtId="0" fontId="27" fillId="0" borderId="14" xfId="1" applyFont="1" applyBorder="1" applyAlignment="1">
      <alignment horizontal="center" wrapText="1"/>
    </xf>
    <xf numFmtId="49" fontId="14" fillId="2" borderId="0" xfId="1" applyNumberFormat="1" applyFont="1" applyFill="1" applyAlignment="1">
      <alignment horizontal="left" vertical="center"/>
    </xf>
    <xf numFmtId="49" fontId="14" fillId="2" borderId="0" xfId="1" applyNumberFormat="1" applyFont="1" applyFill="1" applyBorder="1" applyAlignment="1">
      <alignment horizontal="left" vertical="center"/>
    </xf>
    <xf numFmtId="0" fontId="1" fillId="0" borderId="0" xfId="1" applyAlignment="1">
      <alignment horizontal="left" vertical="center"/>
    </xf>
    <xf numFmtId="49" fontId="14" fillId="2" borderId="6" xfId="1" applyNumberFormat="1" applyFont="1" applyFill="1" applyBorder="1" applyAlignment="1">
      <alignment horizontal="left" vertical="center"/>
    </xf>
    <xf numFmtId="0" fontId="14" fillId="2" borderId="6" xfId="1" applyNumberFormat="1" applyFont="1" applyFill="1" applyBorder="1" applyAlignment="1">
      <alignment vertical="center"/>
    </xf>
    <xf numFmtId="49" fontId="24" fillId="2" borderId="0" xfId="1" applyNumberFormat="1" applyFont="1" applyFill="1" applyBorder="1" applyAlignment="1">
      <alignment horizontal="center" vertical="center"/>
    </xf>
    <xf numFmtId="0" fontId="1" fillId="0" borderId="0" xfId="1" applyFont="1" applyBorder="1" applyAlignment="1">
      <alignment horizontal="center" vertical="center"/>
    </xf>
    <xf numFmtId="49" fontId="11" fillId="0" borderId="0" xfId="1" applyNumberFormat="1" applyFont="1" applyAlignment="1">
      <alignment vertical="center"/>
    </xf>
    <xf numFmtId="0" fontId="11" fillId="0" borderId="0" xfId="1" applyFont="1" applyAlignment="1">
      <alignment vertical="center"/>
    </xf>
    <xf numFmtId="0" fontId="1" fillId="0" borderId="54" xfId="1" applyBorder="1" applyAlignment="1">
      <alignment horizontal="center" vertical="center" textRotation="90"/>
    </xf>
    <xf numFmtId="0" fontId="1" fillId="0" borderId="42" xfId="1" applyBorder="1" applyAlignment="1">
      <alignment horizontal="center" vertical="center" textRotation="90"/>
    </xf>
    <xf numFmtId="49" fontId="31" fillId="2" borderId="37" xfId="1" applyNumberFormat="1" applyFont="1" applyFill="1" applyBorder="1" applyAlignment="1">
      <alignment horizontal="center" vertical="center" textRotation="90" wrapText="1"/>
    </xf>
    <xf numFmtId="0" fontId="27" fillId="0" borderId="19" xfId="1" applyFont="1" applyBorder="1" applyAlignment="1">
      <alignment horizontal="center" vertical="center" textRotation="90" wrapText="1"/>
    </xf>
    <xf numFmtId="0" fontId="27" fillId="0" borderId="29" xfId="1" applyFont="1" applyBorder="1" applyAlignment="1">
      <alignment horizontal="center" vertical="center" textRotation="90" wrapText="1"/>
    </xf>
    <xf numFmtId="0" fontId="2" fillId="0" borderId="3" xfId="1" applyFont="1" applyBorder="1" applyAlignment="1">
      <alignment vertical="center"/>
    </xf>
    <xf numFmtId="0" fontId="19" fillId="2" borderId="2" xfId="1" applyNumberFormat="1" applyFont="1" applyFill="1" applyBorder="1" applyAlignment="1">
      <alignment horizontal="center" vertical="center"/>
    </xf>
    <xf numFmtId="49" fontId="19" fillId="2" borderId="11" xfId="1" applyNumberFormat="1" applyFont="1" applyFill="1" applyBorder="1" applyAlignment="1">
      <alignment horizontal="center" vertical="center"/>
    </xf>
    <xf numFmtId="0" fontId="1" fillId="0" borderId="13" xfId="1" applyBorder="1" applyAlignment="1">
      <alignment horizontal="center" vertical="center"/>
    </xf>
    <xf numFmtId="49" fontId="19" fillId="2" borderId="11" xfId="1" applyNumberFormat="1" applyFont="1" applyFill="1" applyBorder="1" applyAlignment="1">
      <alignment horizontal="center" vertical="center" wrapText="1"/>
    </xf>
    <xf numFmtId="0" fontId="1" fillId="0" borderId="12" xfId="1" applyBorder="1" applyAlignment="1">
      <alignment horizontal="center" vertical="center"/>
    </xf>
    <xf numFmtId="0" fontId="1" fillId="0" borderId="52" xfId="1" applyBorder="1" applyAlignment="1">
      <alignment horizontal="center" vertical="center" textRotation="90"/>
    </xf>
    <xf numFmtId="0" fontId="1" fillId="0" borderId="48" xfId="1" applyBorder="1" applyAlignment="1">
      <alignment horizontal="center" vertical="center" textRotation="90"/>
    </xf>
    <xf numFmtId="0" fontId="1" fillId="0" borderId="0" xfId="1" applyBorder="1" applyAlignment="1"/>
    <xf numFmtId="14" fontId="14" fillId="2" borderId="0" xfId="1" applyNumberFormat="1" applyFont="1" applyFill="1" applyAlignment="1">
      <alignment horizontal="center" vertical="top"/>
    </xf>
    <xf numFmtId="0" fontId="1" fillId="7" borderId="12" xfId="1" applyFill="1" applyBorder="1" applyAlignment="1">
      <alignment vertical="center"/>
    </xf>
    <xf numFmtId="0" fontId="1" fillId="0" borderId="13" xfId="1" applyBorder="1" applyAlignment="1">
      <alignment vertical="center"/>
    </xf>
    <xf numFmtId="0" fontId="27" fillId="0" borderId="54" xfId="1" applyFont="1" applyBorder="1" applyAlignment="1">
      <alignment horizontal="center" vertical="center" textRotation="90"/>
    </xf>
    <xf numFmtId="0" fontId="27" fillId="0" borderId="42" xfId="1" applyFont="1" applyBorder="1" applyAlignment="1">
      <alignment horizontal="center" vertical="center" textRotation="90"/>
    </xf>
    <xf numFmtId="0" fontId="1" fillId="0" borderId="12" xfId="1" applyBorder="1" applyAlignment="1">
      <alignment horizontal="right" vertical="center"/>
    </xf>
    <xf numFmtId="0" fontId="27" fillId="0" borderId="45" xfId="1" applyFont="1" applyBorder="1" applyAlignment="1">
      <alignment horizontal="center" vertical="center" textRotation="90" wrapText="1"/>
    </xf>
    <xf numFmtId="0" fontId="1" fillId="0" borderId="13" xfId="1" applyBorder="1" applyAlignment="1">
      <alignment horizontal="right" vertical="center"/>
    </xf>
    <xf numFmtId="0" fontId="27" fillId="0" borderId="42" xfId="1" applyFont="1" applyBorder="1" applyAlignment="1">
      <alignment horizontal="center" vertical="center" textRotation="90" wrapText="1"/>
    </xf>
    <xf numFmtId="0" fontId="1" fillId="0" borderId="2" xfId="1" applyBorder="1" applyAlignment="1">
      <alignment vertical="center"/>
    </xf>
    <xf numFmtId="0" fontId="27" fillId="0" borderId="50" xfId="1" applyFont="1" applyBorder="1" applyAlignment="1">
      <alignment horizontal="center" vertical="center" textRotation="90" wrapText="1"/>
    </xf>
    <xf numFmtId="0" fontId="27" fillId="0" borderId="61" xfId="1" applyFont="1" applyBorder="1" applyAlignment="1">
      <alignment horizontal="center" vertical="center" textRotation="90"/>
    </xf>
    <xf numFmtId="0" fontId="27" fillId="0" borderId="48" xfId="1" applyFont="1" applyBorder="1" applyAlignment="1">
      <alignment horizontal="center" vertical="center" textRotation="90"/>
    </xf>
    <xf numFmtId="0" fontId="6" fillId="3" borderId="27" xfId="1" applyFont="1" applyFill="1" applyBorder="1" applyAlignment="1">
      <alignment horizontal="center" vertical="center"/>
    </xf>
    <xf numFmtId="0" fontId="6" fillId="3" borderId="30" xfId="1" applyFont="1" applyFill="1" applyBorder="1" applyAlignment="1">
      <alignment horizontal="center" vertical="center"/>
    </xf>
    <xf numFmtId="0" fontId="9" fillId="3" borderId="27" xfId="1" applyFont="1" applyFill="1" applyBorder="1" applyAlignment="1">
      <alignment horizontal="center" vertical="center"/>
    </xf>
    <xf numFmtId="0" fontId="9" fillId="3" borderId="30" xfId="1" applyFont="1" applyFill="1" applyBorder="1" applyAlignment="1">
      <alignment horizontal="center" vertical="center"/>
    </xf>
    <xf numFmtId="0" fontId="7" fillId="4" borderId="27" xfId="1" applyFont="1" applyFill="1" applyBorder="1" applyAlignment="1">
      <alignment horizontal="left"/>
    </xf>
    <xf numFmtId="0" fontId="8" fillId="4" borderId="30" xfId="1" applyFont="1" applyFill="1" applyBorder="1" applyAlignment="1">
      <alignment horizontal="left"/>
    </xf>
    <xf numFmtId="14" fontId="0" fillId="0" borderId="0" xfId="0" applyNumberFormat="1"/>
  </cellXfs>
  <cellStyles count="3">
    <cellStyle name="Milliers 2" xfId="2" xr:uid="{00000000-0005-0000-0000-000000000000}"/>
    <cellStyle name="Normal" xfId="0" builtinId="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682743</xdr:colOff>
      <xdr:row>3</xdr:row>
      <xdr:rowOff>9523</xdr:rowOff>
    </xdr:from>
    <xdr:to>
      <xdr:col>1</xdr:col>
      <xdr:colOff>0</xdr:colOff>
      <xdr:row>21</xdr:row>
      <xdr:rowOff>9524</xdr:rowOff>
    </xdr:to>
    <xdr:sp macro="" textlink="">
      <xdr:nvSpPr>
        <xdr:cNvPr id="2" name="Rectangle 1">
          <a:extLst>
            <a:ext uri="{FF2B5EF4-FFF2-40B4-BE49-F238E27FC236}">
              <a16:creationId xmlns:a16="http://schemas.microsoft.com/office/drawing/2014/main" id="{9769EE5D-79CA-4B33-8E96-E9DFE978F812}"/>
            </a:ext>
          </a:extLst>
        </xdr:cNvPr>
        <xdr:cNvSpPr/>
      </xdr:nvSpPr>
      <xdr:spPr>
        <a:xfrm>
          <a:off x="682743" y="723898"/>
          <a:ext cx="79257" cy="4286251"/>
        </a:xfrm>
        <a:prstGeom prst="rect">
          <a:avLst/>
        </a:prstGeom>
        <a:solidFill>
          <a:srgbClr val="3C424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10</xdr:row>
      <xdr:rowOff>234948</xdr:rowOff>
    </xdr:from>
    <xdr:to>
      <xdr:col>1</xdr:col>
      <xdr:colOff>155212</xdr:colOff>
      <xdr:row>12</xdr:row>
      <xdr:rowOff>23448</xdr:rowOff>
    </xdr:to>
    <xdr:sp macro="" textlink="">
      <xdr:nvSpPr>
        <xdr:cNvPr id="3" name="Ellipse 2">
          <a:extLst>
            <a:ext uri="{FF2B5EF4-FFF2-40B4-BE49-F238E27FC236}">
              <a16:creationId xmlns:a16="http://schemas.microsoft.com/office/drawing/2014/main" id="{CE5094F0-A462-46A6-ADF3-9AB88B2F621D}"/>
            </a:ext>
          </a:extLst>
        </xdr:cNvPr>
        <xdr:cNvSpPr/>
      </xdr:nvSpPr>
      <xdr:spPr>
        <a:xfrm>
          <a:off x="557212" y="2587623"/>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15</xdr:row>
      <xdr:rowOff>233890</xdr:rowOff>
    </xdr:from>
    <xdr:to>
      <xdr:col>1</xdr:col>
      <xdr:colOff>155212</xdr:colOff>
      <xdr:row>17</xdr:row>
      <xdr:rowOff>22390</xdr:rowOff>
    </xdr:to>
    <xdr:sp macro="" textlink="">
      <xdr:nvSpPr>
        <xdr:cNvPr id="4" name="Ellipse 3">
          <a:extLst>
            <a:ext uri="{FF2B5EF4-FFF2-40B4-BE49-F238E27FC236}">
              <a16:creationId xmlns:a16="http://schemas.microsoft.com/office/drawing/2014/main" id="{EEA004F0-D666-45B7-8A05-9621475AE040}"/>
            </a:ext>
          </a:extLst>
        </xdr:cNvPr>
        <xdr:cNvSpPr/>
      </xdr:nvSpPr>
      <xdr:spPr>
        <a:xfrm>
          <a:off x="557212" y="3901015"/>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546629</xdr:colOff>
      <xdr:row>5</xdr:row>
      <xdr:rowOff>161925</xdr:rowOff>
    </xdr:from>
    <xdr:to>
      <xdr:col>1</xdr:col>
      <xdr:colOff>144629</xdr:colOff>
      <xdr:row>7</xdr:row>
      <xdr:rowOff>3342</xdr:rowOff>
    </xdr:to>
    <xdr:sp macro="" textlink="">
      <xdr:nvSpPr>
        <xdr:cNvPr id="5" name="Ellipse 4">
          <a:extLst>
            <a:ext uri="{FF2B5EF4-FFF2-40B4-BE49-F238E27FC236}">
              <a16:creationId xmlns:a16="http://schemas.microsoft.com/office/drawing/2014/main" id="{3C390268-4DE0-4ED1-847C-DC63128082FD}"/>
            </a:ext>
          </a:extLst>
        </xdr:cNvPr>
        <xdr:cNvSpPr/>
      </xdr:nvSpPr>
      <xdr:spPr>
        <a:xfrm>
          <a:off x="546629" y="1257300"/>
          <a:ext cx="360000" cy="355767"/>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1238250</xdr:colOff>
      <xdr:row>2</xdr:row>
      <xdr:rowOff>66675</xdr:rowOff>
    </xdr:from>
    <xdr:ext cx="3546230" cy="450000"/>
    <xdr:sp macro="" textlink="">
      <xdr:nvSpPr>
        <xdr:cNvPr id="2" name="ZoneTexte 1">
          <a:extLst>
            <a:ext uri="{FF2B5EF4-FFF2-40B4-BE49-F238E27FC236}">
              <a16:creationId xmlns:a16="http://schemas.microsoft.com/office/drawing/2014/main" id="{8F8CDE62-5788-49C2-B88D-868325A962E9}"/>
            </a:ext>
          </a:extLst>
        </xdr:cNvPr>
        <xdr:cNvSpPr txBox="1"/>
      </xdr:nvSpPr>
      <xdr:spPr>
        <a:xfrm>
          <a:off x="2295525" y="447675"/>
          <a:ext cx="3546230" cy="450000"/>
        </a:xfrm>
        <a:prstGeom prst="rect">
          <a:avLst/>
        </a:prstGeom>
        <a:solidFill>
          <a:srgbClr val="92D050"/>
        </a:solidFill>
        <a:ln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fr-FR" sz="1600" b="1">
              <a:solidFill>
                <a:sysClr val="windowText" lastClr="000000"/>
              </a:solidFill>
              <a:latin typeface="Century Gothic" panose="020B0502020202020204" pitchFamily="34" charset="0"/>
            </a:rPr>
            <a:t>Etats</a:t>
          </a:r>
          <a:r>
            <a:rPr lang="fr-FR" sz="1600" b="1" baseline="0">
              <a:solidFill>
                <a:sysClr val="windowText" lastClr="000000"/>
              </a:solidFill>
              <a:latin typeface="Century Gothic" panose="020B0502020202020204" pitchFamily="34" charset="0"/>
            </a:rPr>
            <a:t> Fiscaux</a:t>
          </a:r>
          <a:endParaRPr lang="fr-FR" sz="1600" b="1">
            <a:solidFill>
              <a:sysClr val="windowText" lastClr="000000"/>
            </a:solidFill>
            <a:latin typeface="Century Gothic" panose="020B0502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999393</xdr:colOff>
      <xdr:row>5</xdr:row>
      <xdr:rowOff>89388</xdr:rowOff>
    </xdr:from>
    <xdr:ext cx="3546230" cy="450000"/>
    <xdr:sp macro="" textlink="">
      <xdr:nvSpPr>
        <xdr:cNvPr id="2" name="ZoneTexte 1">
          <a:extLst>
            <a:ext uri="{FF2B5EF4-FFF2-40B4-BE49-F238E27FC236}">
              <a16:creationId xmlns:a16="http://schemas.microsoft.com/office/drawing/2014/main" id="{87FFAF7F-B67D-4639-AE5D-36756B2BF630}"/>
            </a:ext>
          </a:extLst>
        </xdr:cNvPr>
        <xdr:cNvSpPr txBox="1"/>
      </xdr:nvSpPr>
      <xdr:spPr>
        <a:xfrm>
          <a:off x="2990118" y="803763"/>
          <a:ext cx="3546230" cy="450000"/>
        </a:xfrm>
        <a:prstGeom prst="rect">
          <a:avLst/>
        </a:prstGeom>
        <a:solidFill>
          <a:srgbClr val="92D050"/>
        </a:solidFill>
        <a:ln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fr-FR" sz="1600" b="1">
              <a:solidFill>
                <a:sysClr val="windowText" lastClr="000000"/>
              </a:solidFill>
            </a:rPr>
            <a:t>Soldes intermédiaires</a:t>
          </a:r>
          <a:r>
            <a:rPr lang="fr-FR" sz="1600" b="1" baseline="0">
              <a:solidFill>
                <a:sysClr val="windowText" lastClr="000000"/>
              </a:solidFill>
            </a:rPr>
            <a:t> de gestion </a:t>
          </a:r>
          <a:endParaRPr lang="fr-FR" sz="1600" b="1">
            <a:solidFill>
              <a:sysClr val="windowText" lastClr="000000"/>
            </a:solidFill>
          </a:endParaRPr>
        </a:p>
      </xdr:txBody>
    </xdr:sp>
    <xdr:clientData/>
  </xdr:oneCellAnchor>
  <xdr:oneCellAnchor>
    <xdr:from>
      <xdr:col>12</xdr:col>
      <xdr:colOff>190500</xdr:colOff>
      <xdr:row>9</xdr:row>
      <xdr:rowOff>8659</xdr:rowOff>
    </xdr:from>
    <xdr:ext cx="184731" cy="264560"/>
    <xdr:sp macro="" textlink="">
      <xdr:nvSpPr>
        <xdr:cNvPr id="3" name="ZoneTexte 2">
          <a:extLst>
            <a:ext uri="{FF2B5EF4-FFF2-40B4-BE49-F238E27FC236}">
              <a16:creationId xmlns:a16="http://schemas.microsoft.com/office/drawing/2014/main" id="{70259FF7-0141-4548-85FB-C617A071D5E3}"/>
            </a:ext>
          </a:extLst>
        </xdr:cNvPr>
        <xdr:cNvSpPr txBox="1"/>
      </xdr:nvSpPr>
      <xdr:spPr>
        <a:xfrm>
          <a:off x="10820400" y="2037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1220932</xdr:colOff>
      <xdr:row>5</xdr:row>
      <xdr:rowOff>118630</xdr:rowOff>
    </xdr:from>
    <xdr:ext cx="2597150" cy="450272"/>
    <xdr:sp macro="" textlink="">
      <xdr:nvSpPr>
        <xdr:cNvPr id="2" name="ZoneTexte 1">
          <a:extLst>
            <a:ext uri="{FF2B5EF4-FFF2-40B4-BE49-F238E27FC236}">
              <a16:creationId xmlns:a16="http://schemas.microsoft.com/office/drawing/2014/main" id="{6DC6F7A4-5855-4CDA-8058-0C06DB27D021}"/>
            </a:ext>
          </a:extLst>
        </xdr:cNvPr>
        <xdr:cNvSpPr txBox="1"/>
      </xdr:nvSpPr>
      <xdr:spPr>
        <a:xfrm>
          <a:off x="4421332" y="833005"/>
          <a:ext cx="2597150" cy="450272"/>
        </a:xfrm>
        <a:prstGeom prst="rect">
          <a:avLst/>
        </a:prstGeom>
        <a:solidFill>
          <a:srgbClr val="92D050"/>
        </a:solidFill>
        <a:ln w="127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fr-FR" sz="1100" b="0"/>
            <a:t>BILAN    -  ACTIF</a:t>
          </a:r>
        </a:p>
        <a:p>
          <a:pPr algn="ctr"/>
          <a:r>
            <a:rPr lang="fr-FR" sz="1100" b="1" baseline="0"/>
            <a:t>Etat préparatoire</a:t>
          </a:r>
        </a:p>
      </xdr:txBody>
    </xdr:sp>
    <xdr:clientData/>
  </xdr:oneCellAnchor>
  <xdr:oneCellAnchor>
    <xdr:from>
      <xdr:col>12</xdr:col>
      <xdr:colOff>190500</xdr:colOff>
      <xdr:row>9</xdr:row>
      <xdr:rowOff>8659</xdr:rowOff>
    </xdr:from>
    <xdr:ext cx="184731" cy="264560"/>
    <xdr:sp macro="" textlink="">
      <xdr:nvSpPr>
        <xdr:cNvPr id="3" name="ZoneTexte 2">
          <a:extLst>
            <a:ext uri="{FF2B5EF4-FFF2-40B4-BE49-F238E27FC236}">
              <a16:creationId xmlns:a16="http://schemas.microsoft.com/office/drawing/2014/main" id="{E0B5028C-9C08-4A2F-B77B-64C920A790ED}"/>
            </a:ext>
          </a:extLst>
        </xdr:cNvPr>
        <xdr:cNvSpPr txBox="1"/>
      </xdr:nvSpPr>
      <xdr:spPr>
        <a:xfrm>
          <a:off x="7981950" y="20374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600075</xdr:colOff>
      <xdr:row>5</xdr:row>
      <xdr:rowOff>60471</xdr:rowOff>
    </xdr:from>
    <xdr:ext cx="2597150" cy="450000"/>
    <xdr:sp macro="" textlink="">
      <xdr:nvSpPr>
        <xdr:cNvPr id="2" name="ZoneTexte 1">
          <a:extLst>
            <a:ext uri="{FF2B5EF4-FFF2-40B4-BE49-F238E27FC236}">
              <a16:creationId xmlns:a16="http://schemas.microsoft.com/office/drawing/2014/main" id="{932F3213-D0FF-4168-B8CF-6E9F638610E0}"/>
            </a:ext>
          </a:extLst>
        </xdr:cNvPr>
        <xdr:cNvSpPr txBox="1"/>
      </xdr:nvSpPr>
      <xdr:spPr>
        <a:xfrm>
          <a:off x="3514725" y="774846"/>
          <a:ext cx="2597150" cy="450000"/>
        </a:xfrm>
        <a:prstGeom prst="rect">
          <a:avLst/>
        </a:prstGeom>
        <a:solidFill>
          <a:srgbClr val="92D050"/>
        </a:solidFill>
        <a:ln w="127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fr-FR" sz="1100"/>
            <a:t>BILAN    -  </a:t>
          </a:r>
          <a:r>
            <a:rPr lang="fr-FR" sz="1100" baseline="0"/>
            <a:t> PASSIF</a:t>
          </a:r>
        </a:p>
        <a:p>
          <a:pPr algn="ctr"/>
          <a:r>
            <a:rPr lang="fr-FR" sz="1100" b="1" baseline="0"/>
            <a:t>Etat préparatoire</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878898</xdr:colOff>
      <xdr:row>5</xdr:row>
      <xdr:rowOff>95250</xdr:rowOff>
    </xdr:from>
    <xdr:ext cx="2960832" cy="502227"/>
    <xdr:sp macro="" textlink="">
      <xdr:nvSpPr>
        <xdr:cNvPr id="2" name="ZoneTexte 1">
          <a:extLst>
            <a:ext uri="{FF2B5EF4-FFF2-40B4-BE49-F238E27FC236}">
              <a16:creationId xmlns:a16="http://schemas.microsoft.com/office/drawing/2014/main" id="{775865FE-094E-4D83-A48B-7177B603142F}"/>
            </a:ext>
          </a:extLst>
        </xdr:cNvPr>
        <xdr:cNvSpPr txBox="1"/>
      </xdr:nvSpPr>
      <xdr:spPr>
        <a:xfrm>
          <a:off x="3498273" y="809625"/>
          <a:ext cx="2960832" cy="502227"/>
        </a:xfrm>
        <a:prstGeom prst="rect">
          <a:avLst/>
        </a:prstGeom>
        <a:solidFill>
          <a:srgbClr val="92D050"/>
        </a:solidFill>
        <a:ln w="127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fr-FR" sz="1100" baseline="0"/>
            <a:t>COMPTE DE RESULTAT DE L'EXERCICE EN LISTE</a:t>
          </a:r>
        </a:p>
        <a:p>
          <a:pPr algn="ctr"/>
          <a:r>
            <a:rPr lang="fr-FR" sz="1100" b="1" baseline="0"/>
            <a:t>Etat préparatoire</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880052</xdr:colOff>
      <xdr:row>5</xdr:row>
      <xdr:rowOff>92075</xdr:rowOff>
    </xdr:from>
    <xdr:ext cx="3270250" cy="449695"/>
    <xdr:sp macro="" textlink="">
      <xdr:nvSpPr>
        <xdr:cNvPr id="2" name="ZoneTexte 1">
          <a:extLst>
            <a:ext uri="{FF2B5EF4-FFF2-40B4-BE49-F238E27FC236}">
              <a16:creationId xmlns:a16="http://schemas.microsoft.com/office/drawing/2014/main" id="{33050AB5-09EE-4754-9D07-F1C2D57D0018}"/>
            </a:ext>
          </a:extLst>
        </xdr:cNvPr>
        <xdr:cNvSpPr txBox="1"/>
      </xdr:nvSpPr>
      <xdr:spPr>
        <a:xfrm>
          <a:off x="3175577" y="806450"/>
          <a:ext cx="3270250" cy="449695"/>
        </a:xfrm>
        <a:prstGeom prst="rect">
          <a:avLst/>
        </a:prstGeom>
        <a:solidFill>
          <a:srgbClr val="92D050"/>
        </a:solidFill>
        <a:ln w="127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fr-FR" sz="1100" baseline="0"/>
            <a:t>COMPTE DE RESULTAT DE L'EXERCICE EN LISTE (SUITE)</a:t>
          </a:r>
        </a:p>
        <a:p>
          <a:pPr algn="ctr"/>
          <a:r>
            <a:rPr lang="fr-FR" sz="1100" b="1" baseline="0"/>
            <a:t>Etat préparatoire</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8ED309-529E-473D-99AB-38AB68C8A533}" name="Tableau1" displayName="Tableau1" ref="A1:C3" totalsRowShown="0">
  <autoFilter ref="A1:C3" xr:uid="{CC8ED309-529E-473D-99AB-38AB68C8A533}"/>
  <tableColumns count="3">
    <tableColumn id="1" xr3:uid="{486EE4D4-E6E6-4DF5-8576-EBBD4DC21A55}" name="Version"/>
    <tableColumn id="2" xr3:uid="{8825D868-5140-4F54-851C-EEEE1C7EB22D}" name="Correctifs"/>
    <tableColumn id="3" xr3:uid="{8168590A-C139-4195-97C8-E58A59F25F13}" name="Date"/>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4"/>
  <sheetViews>
    <sheetView showGridLines="0" tabSelected="1" zoomScale="70" zoomScaleNormal="70" workbookViewId="0">
      <selection activeCell="E10" sqref="E10"/>
    </sheetView>
  </sheetViews>
  <sheetFormatPr baseColWidth="10" defaultRowHeight="15" x14ac:dyDescent="0.25"/>
  <cols>
    <col min="1" max="18" width="11.42578125" style="2"/>
    <col min="19" max="19" width="15.85546875" style="2" customWidth="1"/>
    <col min="20" max="16384" width="11.42578125" style="2"/>
  </cols>
  <sheetData>
    <row r="1" spans="1:39" ht="15" customHeight="1" x14ac:dyDescent="0.35">
      <c r="A1" s="346" t="s">
        <v>423</v>
      </c>
      <c r="B1" s="346"/>
      <c r="C1" s="346"/>
      <c r="D1" s="346"/>
      <c r="E1" s="346"/>
      <c r="F1" s="346"/>
      <c r="G1" s="346"/>
      <c r="H1" s="346"/>
      <c r="I1" s="346"/>
      <c r="J1" s="346"/>
      <c r="K1" s="346"/>
      <c r="L1" s="347"/>
      <c r="M1" s="347"/>
      <c r="N1" s="343"/>
      <c r="O1" s="325"/>
      <c r="P1" s="347"/>
      <c r="Q1" s="347"/>
      <c r="R1" s="343"/>
      <c r="S1" s="325"/>
      <c r="T1" s="347"/>
      <c r="U1" s="347"/>
      <c r="V1" s="343"/>
      <c r="W1" s="326"/>
      <c r="X1" s="326"/>
      <c r="Y1" s="326"/>
      <c r="Z1" s="326"/>
      <c r="AA1" s="326"/>
      <c r="AB1" s="326"/>
      <c r="AC1" s="326"/>
      <c r="AD1" s="326"/>
      <c r="AE1" s="326"/>
      <c r="AF1" s="326"/>
      <c r="AG1" s="326"/>
      <c r="AH1" s="326"/>
      <c r="AI1" s="326"/>
      <c r="AJ1" s="326"/>
      <c r="AK1" s="326"/>
      <c r="AL1" s="326"/>
      <c r="AM1" s="326"/>
    </row>
    <row r="2" spans="1:39" ht="26.25" x14ac:dyDescent="0.35">
      <c r="A2" s="346"/>
      <c r="B2" s="346"/>
      <c r="C2" s="346"/>
      <c r="D2" s="346"/>
      <c r="E2" s="346"/>
      <c r="F2" s="346"/>
      <c r="G2" s="346"/>
      <c r="H2" s="346"/>
      <c r="I2" s="346"/>
      <c r="J2" s="346"/>
      <c r="K2" s="346"/>
      <c r="L2" s="347"/>
      <c r="M2" s="347"/>
      <c r="N2" s="344"/>
      <c r="O2" s="325"/>
      <c r="P2" s="347"/>
      <c r="Q2" s="347"/>
      <c r="R2" s="344"/>
      <c r="S2" s="325"/>
      <c r="T2" s="347"/>
      <c r="U2" s="347"/>
      <c r="V2" s="344"/>
      <c r="W2" s="326"/>
      <c r="X2" s="326"/>
      <c r="Y2" s="326"/>
      <c r="Z2" s="326"/>
      <c r="AA2" s="326"/>
      <c r="AB2" s="326"/>
      <c r="AC2" s="326"/>
      <c r="AD2" s="326"/>
      <c r="AE2" s="326"/>
      <c r="AF2" s="326"/>
      <c r="AG2" s="326"/>
      <c r="AH2" s="326"/>
      <c r="AI2" s="326"/>
      <c r="AJ2" s="326"/>
      <c r="AK2" s="326"/>
      <c r="AL2" s="326"/>
      <c r="AM2" s="326"/>
    </row>
    <row r="3" spans="1:39" x14ac:dyDescent="0.25">
      <c r="A3" s="326"/>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row>
    <row r="7" spans="1:39" ht="25.5" x14ac:dyDescent="0.5">
      <c r="B7" s="327" t="s">
        <v>424</v>
      </c>
    </row>
    <row r="8" spans="1:39" ht="19.5" x14ac:dyDescent="0.25">
      <c r="B8" s="328"/>
    </row>
    <row r="9" spans="1:39" ht="19.5" x14ac:dyDescent="0.25">
      <c r="B9" s="328"/>
    </row>
    <row r="10" spans="1:39" ht="19.5" x14ac:dyDescent="0.25">
      <c r="B10" s="328"/>
    </row>
    <row r="11" spans="1:39" ht="19.5" x14ac:dyDescent="0.25">
      <c r="B11" s="328"/>
    </row>
    <row r="12" spans="1:39" ht="25.5" x14ac:dyDescent="0.5">
      <c r="B12" s="327" t="s">
        <v>425</v>
      </c>
    </row>
    <row r="13" spans="1:39" ht="19.5" x14ac:dyDescent="0.25">
      <c r="B13" s="328"/>
    </row>
    <row r="14" spans="1:39" ht="19.5" x14ac:dyDescent="0.25">
      <c r="B14" s="328"/>
    </row>
    <row r="15" spans="1:39" ht="19.5" x14ac:dyDescent="0.25">
      <c r="B15" s="328"/>
    </row>
    <row r="16" spans="1:39" ht="19.5" x14ac:dyDescent="0.25">
      <c r="B16" s="328"/>
    </row>
    <row r="17" spans="1:39" ht="25.5" x14ac:dyDescent="0.5">
      <c r="B17" s="327" t="s">
        <v>426</v>
      </c>
    </row>
    <row r="22" spans="1:39" ht="15" customHeight="1" x14ac:dyDescent="0.25">
      <c r="A22" s="345" t="s">
        <v>427</v>
      </c>
      <c r="B22" s="345"/>
      <c r="C22" s="345"/>
      <c r="D22" s="345"/>
      <c r="E22" s="345"/>
      <c r="F22" s="345"/>
      <c r="G22" s="345"/>
      <c r="H22" s="345"/>
      <c r="I22" s="345"/>
      <c r="J22" s="345"/>
      <c r="K22" s="345"/>
      <c r="L22" s="345"/>
      <c r="M22" s="345"/>
      <c r="N22" s="345"/>
      <c r="O22" s="345"/>
      <c r="P22" s="345"/>
      <c r="Q22" s="345"/>
      <c r="R22" s="345"/>
      <c r="S22" s="345"/>
      <c r="T22" s="345"/>
      <c r="U22" s="345"/>
      <c r="V22" s="345"/>
      <c r="W22" s="329"/>
      <c r="X22" s="329"/>
      <c r="Y22" s="329"/>
      <c r="Z22" s="329"/>
      <c r="AA22" s="329"/>
      <c r="AB22" s="329"/>
      <c r="AC22" s="329"/>
      <c r="AD22" s="329"/>
      <c r="AE22" s="329"/>
      <c r="AF22" s="329"/>
      <c r="AG22" s="329"/>
      <c r="AH22" s="329"/>
      <c r="AI22" s="329"/>
      <c r="AJ22" s="329"/>
      <c r="AK22" s="329"/>
      <c r="AL22" s="329"/>
      <c r="AM22" s="329"/>
    </row>
    <row r="23" spans="1:39" ht="15" customHeight="1" x14ac:dyDescent="0.25">
      <c r="A23" s="345"/>
      <c r="B23" s="345"/>
      <c r="C23" s="345"/>
      <c r="D23" s="345"/>
      <c r="E23" s="345"/>
      <c r="F23" s="345"/>
      <c r="G23" s="345"/>
      <c r="H23" s="345"/>
      <c r="I23" s="345"/>
      <c r="J23" s="345"/>
      <c r="K23" s="345"/>
      <c r="L23" s="345"/>
      <c r="M23" s="345"/>
      <c r="N23" s="345"/>
      <c r="O23" s="345"/>
      <c r="P23" s="345"/>
      <c r="Q23" s="345"/>
      <c r="R23" s="345"/>
      <c r="S23" s="345"/>
      <c r="T23" s="345"/>
      <c r="U23" s="345"/>
      <c r="V23" s="345"/>
      <c r="W23" s="329"/>
      <c r="X23" s="329"/>
      <c r="Y23" s="329"/>
      <c r="Z23" s="329"/>
      <c r="AA23" s="329"/>
      <c r="AB23" s="329"/>
      <c r="AC23" s="329"/>
      <c r="AD23" s="329"/>
      <c r="AE23" s="329"/>
      <c r="AF23" s="329"/>
      <c r="AG23" s="329"/>
      <c r="AH23" s="329"/>
      <c r="AI23" s="329"/>
      <c r="AJ23" s="329"/>
      <c r="AK23" s="329"/>
      <c r="AL23" s="329"/>
      <c r="AM23" s="329"/>
    </row>
    <row r="24" spans="1:39" ht="15" customHeight="1" x14ac:dyDescent="0.25">
      <c r="A24" s="345"/>
      <c r="B24" s="345"/>
      <c r="C24" s="345"/>
      <c r="D24" s="345"/>
      <c r="E24" s="345"/>
      <c r="F24" s="345"/>
      <c r="G24" s="345"/>
      <c r="H24" s="345"/>
      <c r="I24" s="345"/>
      <c r="J24" s="345"/>
      <c r="K24" s="345"/>
      <c r="L24" s="345"/>
      <c r="M24" s="345"/>
      <c r="N24" s="345"/>
      <c r="O24" s="345"/>
      <c r="P24" s="345"/>
      <c r="Q24" s="345"/>
      <c r="R24" s="345"/>
      <c r="S24" s="345"/>
      <c r="T24" s="345"/>
      <c r="U24" s="345"/>
      <c r="V24" s="345"/>
      <c r="W24" s="329"/>
      <c r="X24" s="329"/>
      <c r="Y24" s="329"/>
      <c r="Z24" s="329"/>
      <c r="AA24" s="329"/>
      <c r="AB24" s="329"/>
      <c r="AC24" s="329"/>
      <c r="AD24" s="329"/>
      <c r="AE24" s="329"/>
      <c r="AF24" s="329"/>
      <c r="AG24" s="329"/>
      <c r="AH24" s="329"/>
      <c r="AI24" s="329"/>
      <c r="AJ24" s="329"/>
      <c r="AK24" s="329"/>
      <c r="AL24" s="329"/>
      <c r="AM24" s="329"/>
    </row>
    <row r="25" spans="1:39" ht="15" customHeight="1" x14ac:dyDescent="0.25">
      <c r="A25" s="345"/>
      <c r="B25" s="345"/>
      <c r="C25" s="345"/>
      <c r="D25" s="345"/>
      <c r="E25" s="345"/>
      <c r="F25" s="345"/>
      <c r="G25" s="345"/>
      <c r="H25" s="345"/>
      <c r="I25" s="345"/>
      <c r="J25" s="345"/>
      <c r="K25" s="345"/>
      <c r="L25" s="345"/>
      <c r="M25" s="345"/>
      <c r="N25" s="345"/>
      <c r="O25" s="345"/>
      <c r="P25" s="345"/>
      <c r="Q25" s="345"/>
      <c r="R25" s="345"/>
      <c r="S25" s="345"/>
      <c r="T25" s="345"/>
      <c r="U25" s="345"/>
      <c r="V25" s="345"/>
      <c r="W25" s="329"/>
      <c r="X25" s="329"/>
      <c r="Y25" s="329"/>
      <c r="Z25" s="329"/>
      <c r="AA25" s="329"/>
      <c r="AB25" s="329"/>
      <c r="AC25" s="329"/>
      <c r="AD25" s="329"/>
      <c r="AE25" s="329"/>
      <c r="AF25" s="329"/>
      <c r="AG25" s="329"/>
      <c r="AH25" s="329"/>
      <c r="AI25" s="329"/>
      <c r="AJ25" s="329"/>
      <c r="AK25" s="329"/>
      <c r="AL25" s="329"/>
      <c r="AM25" s="329"/>
    </row>
    <row r="26" spans="1:39" s="330" customFormat="1" ht="15" customHeight="1" x14ac:dyDescent="0.25">
      <c r="A26" s="345"/>
      <c r="B26" s="345"/>
      <c r="C26" s="345"/>
      <c r="D26" s="345"/>
      <c r="E26" s="345"/>
      <c r="F26" s="345"/>
      <c r="G26" s="345"/>
      <c r="H26" s="345"/>
      <c r="I26" s="345"/>
      <c r="J26" s="345"/>
      <c r="K26" s="345"/>
      <c r="L26" s="345"/>
      <c r="M26" s="345"/>
      <c r="N26" s="345"/>
      <c r="O26" s="345"/>
      <c r="P26" s="345"/>
      <c r="Q26" s="345"/>
      <c r="R26" s="345"/>
      <c r="S26" s="345"/>
      <c r="T26" s="345"/>
      <c r="U26" s="345"/>
      <c r="V26" s="345"/>
      <c r="W26" s="329"/>
      <c r="X26" s="329"/>
      <c r="Y26" s="329"/>
      <c r="Z26" s="329"/>
      <c r="AA26" s="329"/>
      <c r="AB26" s="329"/>
      <c r="AC26" s="329"/>
      <c r="AD26" s="329"/>
      <c r="AE26" s="329"/>
      <c r="AF26" s="329"/>
      <c r="AG26" s="329"/>
      <c r="AH26" s="329"/>
      <c r="AI26" s="329"/>
      <c r="AJ26" s="329"/>
      <c r="AK26" s="329"/>
      <c r="AL26" s="329"/>
      <c r="AM26" s="329"/>
    </row>
    <row r="27" spans="1:39" s="330" customFormat="1" ht="15" customHeight="1" x14ac:dyDescent="0.25">
      <c r="A27" s="345"/>
      <c r="B27" s="345"/>
      <c r="C27" s="345"/>
      <c r="D27" s="345"/>
      <c r="E27" s="345"/>
      <c r="F27" s="345"/>
      <c r="G27" s="345"/>
      <c r="H27" s="345"/>
      <c r="I27" s="345"/>
      <c r="J27" s="345"/>
      <c r="K27" s="345"/>
      <c r="L27" s="345"/>
      <c r="M27" s="345"/>
      <c r="N27" s="345"/>
      <c r="O27" s="345"/>
      <c r="P27" s="345"/>
      <c r="Q27" s="345"/>
      <c r="R27" s="345"/>
      <c r="S27" s="345"/>
      <c r="T27" s="345"/>
      <c r="U27" s="345"/>
      <c r="V27" s="345"/>
      <c r="W27" s="329"/>
      <c r="X27" s="329"/>
      <c r="Y27" s="329"/>
      <c r="Z27" s="329"/>
      <c r="AA27" s="329"/>
      <c r="AB27" s="329"/>
      <c r="AC27" s="329"/>
      <c r="AD27" s="329"/>
      <c r="AE27" s="329"/>
      <c r="AF27" s="329"/>
      <c r="AG27" s="329"/>
      <c r="AH27" s="329"/>
      <c r="AI27" s="329"/>
      <c r="AJ27" s="329"/>
      <c r="AK27" s="329"/>
      <c r="AL27" s="329"/>
      <c r="AM27" s="329"/>
    </row>
    <row r="28" spans="1:39" s="330" customFormat="1" ht="15" customHeight="1" x14ac:dyDescent="0.25">
      <c r="A28" s="345"/>
      <c r="B28" s="345"/>
      <c r="C28" s="345"/>
      <c r="D28" s="345"/>
      <c r="E28" s="345"/>
      <c r="F28" s="345"/>
      <c r="G28" s="345"/>
      <c r="H28" s="345"/>
      <c r="I28" s="345"/>
      <c r="J28" s="345"/>
      <c r="K28" s="345"/>
      <c r="L28" s="345"/>
      <c r="M28" s="345"/>
      <c r="N28" s="345"/>
      <c r="O28" s="345"/>
      <c r="P28" s="345"/>
      <c r="Q28" s="345"/>
      <c r="R28" s="345"/>
      <c r="S28" s="345"/>
      <c r="T28" s="345"/>
      <c r="U28" s="345"/>
      <c r="V28" s="345"/>
      <c r="W28" s="329"/>
      <c r="X28" s="329"/>
      <c r="Y28" s="329"/>
      <c r="Z28" s="329"/>
      <c r="AA28" s="329"/>
      <c r="AB28" s="329"/>
      <c r="AC28" s="329"/>
      <c r="AD28" s="329"/>
      <c r="AE28" s="329"/>
      <c r="AF28" s="329"/>
      <c r="AG28" s="329"/>
      <c r="AH28" s="329"/>
      <c r="AI28" s="329"/>
      <c r="AJ28" s="329"/>
      <c r="AK28" s="329"/>
      <c r="AL28" s="329"/>
      <c r="AM28" s="329"/>
    </row>
    <row r="29" spans="1:39" s="330" customFormat="1" ht="7.5" customHeight="1" x14ac:dyDescent="0.25">
      <c r="A29" s="326"/>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row>
    <row r="30" spans="1:39" s="330" customFormat="1" x14ac:dyDescent="0.25">
      <c r="A30" s="326"/>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row>
    <row r="31" spans="1:39" s="330" customFormat="1" x14ac:dyDescent="0.25">
      <c r="A31" s="326"/>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row>
    <row r="32" spans="1:39" s="330" customFormat="1" x14ac:dyDescent="0.25">
      <c r="A32" s="326"/>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row>
    <row r="33" spans="1:39" s="330" customFormat="1" x14ac:dyDescent="0.25">
      <c r="A33" s="326"/>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row>
    <row r="34" spans="1:39" x14ac:dyDescent="0.25">
      <c r="A34" s="326"/>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row>
    <row r="35" spans="1:39" x14ac:dyDescent="0.25">
      <c r="A35" s="326"/>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row>
    <row r="36" spans="1:39" x14ac:dyDescent="0.25">
      <c r="A36" s="326"/>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row>
    <row r="37" spans="1:39" x14ac:dyDescent="0.25">
      <c r="A37" s="326"/>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row>
    <row r="38" spans="1:39" x14ac:dyDescent="0.25">
      <c r="A38" s="326"/>
      <c r="B38" s="326"/>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row>
    <row r="39" spans="1:39" x14ac:dyDescent="0.25">
      <c r="A39" s="326"/>
      <c r="B39" s="326"/>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row>
    <row r="40" spans="1:39" x14ac:dyDescent="0.25">
      <c r="A40" s="326"/>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row>
    <row r="41" spans="1:39" x14ac:dyDescent="0.25">
      <c r="A41" s="326"/>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row>
    <row r="42" spans="1:39" x14ac:dyDescent="0.25">
      <c r="A42" s="326"/>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row>
    <row r="43" spans="1:39" x14ac:dyDescent="0.25">
      <c r="A43" s="326"/>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6"/>
      <c r="AM43" s="326"/>
    </row>
    <row r="44" spans="1:39" x14ac:dyDescent="0.25">
      <c r="A44" s="326"/>
      <c r="B44" s="326"/>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row>
  </sheetData>
  <mergeCells count="8">
    <mergeCell ref="V1:V2"/>
    <mergeCell ref="A22:V28"/>
    <mergeCell ref="A1:K2"/>
    <mergeCell ref="L1:M2"/>
    <mergeCell ref="N1:N2"/>
    <mergeCell ref="P1:Q2"/>
    <mergeCell ref="R1:R2"/>
    <mergeCell ref="T1:U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EA2F4-7DD4-459A-97FF-8FAB8E27FFFC}">
  <dimension ref="A1:C3"/>
  <sheetViews>
    <sheetView workbookViewId="0">
      <selection activeCell="B12" sqref="B12"/>
    </sheetView>
  </sheetViews>
  <sheetFormatPr baseColWidth="10" defaultRowHeight="15" x14ac:dyDescent="0.25"/>
  <cols>
    <col min="1" max="1" width="10.140625" bestFit="1" customWidth="1"/>
    <col min="2" max="2" width="56.140625" customWidth="1"/>
    <col min="3" max="3" width="11.5703125" customWidth="1"/>
  </cols>
  <sheetData>
    <row r="1" spans="1:3" x14ac:dyDescent="0.25">
      <c r="A1" t="s">
        <v>448</v>
      </c>
      <c r="B1" t="s">
        <v>449</v>
      </c>
      <c r="C1" t="s">
        <v>450</v>
      </c>
    </row>
    <row r="2" spans="1:3" x14ac:dyDescent="0.25">
      <c r="A2">
        <v>1</v>
      </c>
      <c r="B2" t="s">
        <v>451</v>
      </c>
      <c r="C2" s="472">
        <v>43251</v>
      </c>
    </row>
    <row r="3" spans="1:3" ht="105" x14ac:dyDescent="0.25">
      <c r="A3">
        <v>2</v>
      </c>
      <c r="B3" s="333" t="s">
        <v>455</v>
      </c>
      <c r="C3" s="472">
        <v>44566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K37"/>
  <sheetViews>
    <sheetView showGridLines="0" zoomScaleNormal="100" zoomScaleSheetLayoutView="100" workbookViewId="0">
      <selection activeCell="B9" sqref="B9"/>
    </sheetView>
  </sheetViews>
  <sheetFormatPr baseColWidth="10" defaultRowHeight="15" x14ac:dyDescent="0.25"/>
  <cols>
    <col min="1" max="1" width="15.85546875" style="2" customWidth="1"/>
    <col min="2" max="2" width="52.28515625" style="2" customWidth="1"/>
    <col min="3" max="3" width="1.5703125" style="2" customWidth="1"/>
    <col min="4" max="4" width="30.85546875" style="2" customWidth="1"/>
    <col min="5" max="5" width="2.28515625" style="2" customWidth="1"/>
    <col min="6" max="6" width="14.28515625" style="2" customWidth="1"/>
    <col min="7" max="16384" width="11.42578125" style="2"/>
  </cols>
  <sheetData>
    <row r="1" spans="2:37" ht="15" customHeight="1" x14ac:dyDescent="0.25">
      <c r="C1" s="1" t="str">
        <f>_xll.Assistant.XL.RIK_AC("INF06__;INF02@E=1,S=1021,G=0,T=0,P=0:@R=A,S=1027,V={0}:R=D,S=1002,V={1}:R=E,S=1004,V={2}:R=F,S=1011,V={3}:R=E,S=1006,V={4}:",D$11,D$15,D$14,D$13,D$12)</f>
        <v>#QUERY</v>
      </c>
      <c r="E1" s="348" t="str">
        <f>"Date de fin de période :
 "&amp;TEXT('Etats Fiscaux - Paramétrage'!$D$20,"JJ/MM/AAAA")</f>
        <v>Date de fin de période :
 31/12/2015</v>
      </c>
      <c r="F1" s="348"/>
      <c r="AK1" s="2" t="s">
        <v>0</v>
      </c>
    </row>
    <row r="2" spans="2:37" x14ac:dyDescent="0.25">
      <c r="E2" s="348"/>
      <c r="F2" s="348"/>
      <c r="AK2" s="2" t="s">
        <v>1</v>
      </c>
    </row>
    <row r="3" spans="2:37" x14ac:dyDescent="0.25">
      <c r="AK3" s="2" t="s">
        <v>2</v>
      </c>
    </row>
    <row r="4" spans="2:37" x14ac:dyDescent="0.25">
      <c r="AK4" s="2" t="s">
        <v>3</v>
      </c>
    </row>
    <row r="7" spans="2:37" s="3" customFormat="1" ht="21" x14ac:dyDescent="0.35">
      <c r="Y7" s="2"/>
      <c r="Z7" s="2"/>
    </row>
    <row r="8" spans="2:37" s="3" customFormat="1" ht="21" x14ac:dyDescent="0.35">
      <c r="Y8" s="2"/>
      <c r="Z8" s="2"/>
    </row>
    <row r="9" spans="2:37" s="3" customFormat="1" ht="21" x14ac:dyDescent="0.35">
      <c r="Y9" s="2"/>
      <c r="Z9" s="2"/>
    </row>
    <row r="10" spans="2:37" s="5" customFormat="1" ht="21" x14ac:dyDescent="0.25">
      <c r="B10" s="466" t="s">
        <v>4</v>
      </c>
      <c r="C10" s="467"/>
      <c r="D10" s="4" t="s">
        <v>5</v>
      </c>
    </row>
    <row r="11" spans="2:37" s="3" customFormat="1" ht="16.5" customHeight="1" x14ac:dyDescent="0.35">
      <c r="B11" s="470" t="s">
        <v>437</v>
      </c>
      <c r="C11" s="471" t="str">
        <f>_xll.Assistant.XL.RIK_VO("INF06_0x0_0_1_1,F=B='1',U='0',I='0',FN='Calibri',FS='10',FC='#FFFFFF',BC='#A5A5A5',AH='1',AV='1',Br=[$top-$bottom],BrS='1',BrC='#778899'_1,C=Total,F=B='1',U='0',I='0',FN='Calibri',FS='10',FC='#000000',BC='#FFFFFF',AH='1'"&amp;",AV='1',Br=[$top-$bottom],BrS='1',BrC='#778899'_0_0_1_1_D=1x1;INF02@E=0,S=1027,G=0,T=0,P=0,O=NF='Texte'_B='0'_U='0'_I='0'_FN='Calibri'_FS='10'_FC='#000000'_BC='#FFFFFF'_AH='1'_AV='1'_Br=[]_BrS='0'_BrC='#FFFFFF'_WpT='0':@"&amp;"R=B,S=1027,V=*:")</f>
        <v>Dossier - Code</v>
      </c>
      <c r="D11" s="6" t="s">
        <v>441</v>
      </c>
    </row>
    <row r="12" spans="2:37" ht="16.5" customHeight="1" x14ac:dyDescent="0.3">
      <c r="B12" s="470" t="s">
        <v>438</v>
      </c>
      <c r="C12" s="471" t="str">
        <f>_xll.Assistant.XL.RIK_VO("INF06_0x0_0_1_1,F=B='1',U='0',I='0',FN='Calibri',FS='10',FC='#FFFFFF',BC='#A5A5A5',AH='1',AV='1',Br=[$top-$bottom],BrS='1',BrC='#778899'_1,C=Total,F=B='1',U='0',I='0',FN='Calibri',FS='10',FC='#000000',BC='#FFFFFF',AH='1'"&amp;",AV='1',Br=[$top-$bottom],BrS='1',BrC='#778899'_0_0_1_1_D=1x1;INF02@E=0,S=1006,G=0,T=0,P=0,O=NF='Texte'_B='0'_U='0'_I='0'_FN='Calibri'_FS='10'_FC='#000000'_BC='#FFFFFF'_AH='1'_AV='1'_Br=[]_BrS='0'_BrC='#FFFFFF'_WpT='0':@"&amp;"R=B,S=1027,V={0}:",$D$11)</f>
        <v>Société - Libellé</v>
      </c>
      <c r="D12" s="6" t="s">
        <v>441</v>
      </c>
    </row>
    <row r="13" spans="2:37" ht="16.5" customHeight="1" x14ac:dyDescent="0.3">
      <c r="B13" s="470" t="s">
        <v>439</v>
      </c>
      <c r="C13" s="471" t="str">
        <f>_xll.Assistant.XL.RIK_VO("INF06_0x0_0_1_1,F=B='1',U='0',I='0',FN='Calibri',FS='10',FC='#FFFFFF',BC='#A5A5A5',AH='1',AV='1',Br=[$top-$bottom],BrS='1',BrC='#778899'_1,C=Total,F=B='1',U='0',I='0',FN='Calibri',FS='10',FC='#000000',BC='#FFFFFF',AH='1'"&amp;",AV='1',Br=[$top-$bottom],BrS='1',BrC='#778899'_0_0_1_1_D=1x1;INF02@E=0,S=1011,G=0,T=0,P=0,O=NF='Texte'_B='0'_U='0'_I='0'_FN='Calibri'_FS='10'_FC='#000000'_BC='#FFFFFF'_AH='1'_AV='1'_Br=[]_BrS='0'_BrC='#FFFFFF'_WpT='0':@"&amp;"R=A,S=1006,V={0}:",$D$12)</f>
        <v>Etablissement - Libellé</v>
      </c>
      <c r="D13" s="7" t="s">
        <v>6</v>
      </c>
    </row>
    <row r="14" spans="2:37" ht="16.5" customHeight="1" x14ac:dyDescent="0.3">
      <c r="B14" s="470" t="s">
        <v>7</v>
      </c>
      <c r="C14" s="471"/>
      <c r="D14" s="7" t="s">
        <v>8</v>
      </c>
    </row>
    <row r="15" spans="2:37" ht="16.5" customHeight="1" x14ac:dyDescent="0.3">
      <c r="B15" s="470" t="s">
        <v>440</v>
      </c>
      <c r="C15" s="471" t="str">
        <f>_xll.Assistant.XL.RIK_VO("INF06_2x0_0_1_1,F=B='1',U='0',I='0',FN='Calibri',FS='10',FC='#FFFFFF',BC='#A5A5A5',AH='1',AV='1',Br=[$top-$bottom],BrS='1',BrC='#778899'_1,C=Total,F=B='1',U='0',I='0',FN='Calibri',FS='10',FC='#000000',BC='#FFFFFF',AH='1'"&amp;",AV='1',Br=[$top-$bottom],BrS='1',BrC='#778899'_0_0_1_1_D=1x1;INF02@E=0,S=2000,G=0,T=0,P=0,O=NF='Texte'_B='0'_U='0'_I='0'_FN='Calibri'_FS='10'_FC='#000000'_BC='#FFFFFF'_AH='1'_AV='1'_Br=[]_BrS='0'_BrC='#FFFFFF'_WpT='0':@"&amp;"R=A,S=1027,V={0}:",$D$11)</f>
        <v>Approche Comptable - Code</v>
      </c>
      <c r="D15" s="7" t="s">
        <v>429</v>
      </c>
    </row>
    <row r="16" spans="2:37" s="3" customFormat="1" ht="16.5" customHeight="1" x14ac:dyDescent="0.35">
      <c r="B16" s="470" t="s">
        <v>9</v>
      </c>
      <c r="C16" s="471"/>
      <c r="D16" s="8" t="s">
        <v>10</v>
      </c>
    </row>
    <row r="17" spans="2:4" s="3" customFormat="1" ht="21" x14ac:dyDescent="0.35">
      <c r="C17" s="9"/>
      <c r="D17" s="9"/>
    </row>
    <row r="18" spans="2:4" s="3" customFormat="1" ht="21" x14ac:dyDescent="0.35">
      <c r="C18" s="9"/>
      <c r="D18" s="9"/>
    </row>
    <row r="19" spans="2:4" s="11" customFormat="1" ht="21" customHeight="1" x14ac:dyDescent="0.25">
      <c r="B19" s="468" t="s">
        <v>4</v>
      </c>
      <c r="C19" s="469"/>
      <c r="D19" s="10" t="s">
        <v>11</v>
      </c>
    </row>
    <row r="20" spans="2:4" ht="16.5" customHeight="1" x14ac:dyDescent="0.3">
      <c r="B20" s="470" t="s">
        <v>12</v>
      </c>
      <c r="C20" s="471"/>
      <c r="D20" s="12">
        <v>42369</v>
      </c>
    </row>
    <row r="21" spans="2:4" ht="16.5" customHeight="1" x14ac:dyDescent="0.3">
      <c r="B21" s="470" t="s">
        <v>13</v>
      </c>
      <c r="C21" s="471"/>
      <c r="D21" s="12">
        <v>42004</v>
      </c>
    </row>
    <row r="36" spans="5:6" x14ac:dyDescent="0.25">
      <c r="E36" s="348"/>
      <c r="F36" s="348"/>
    </row>
    <row r="37" spans="5:6" x14ac:dyDescent="0.25">
      <c r="E37" s="348"/>
      <c r="F37" s="348"/>
    </row>
  </sheetData>
  <mergeCells count="4">
    <mergeCell ref="E1:F2"/>
    <mergeCell ref="E36:F37"/>
    <mergeCell ref="B10:C10"/>
    <mergeCell ref="B19:C19"/>
  </mergeCells>
  <dataValidations count="2">
    <dataValidation type="list" allowBlank="1" showInputMessage="1" showErrorMessage="1" sqref="D14" xr:uid="{00000000-0002-0000-0100-000000000000}">
      <formula1>"OUI,NON"</formula1>
    </dataValidation>
    <dataValidation type="list" allowBlank="1" showInputMessage="1" showErrorMessage="1" sqref="D15" xr:uid="{0D7FCB4C-D378-457E-94F1-511E22303C54}">
      <formula1>"*,IAS,NAT"</formula1>
    </dataValidation>
  </dataValidations>
  <pageMargins left="0.70866141732283472" right="0.70866141732283472" top="0.74803149606299213" bottom="0.74803149606299213" header="0.31496062992125984" footer="0.31496062992125984"/>
  <pageSetup paperSize="9" scale="83" orientation="portrait" r:id="rId1"/>
  <headerFooter>
    <oddFooter>&amp;RDate Impression :
 &amp;D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1"/>
  <sheetViews>
    <sheetView showGridLines="0" topLeftCell="C24" zoomScaleNormal="100" zoomScaleSheetLayoutView="100" zoomScalePageLayoutView="90" workbookViewId="0">
      <selection activeCell="H14" sqref="H14"/>
    </sheetView>
  </sheetViews>
  <sheetFormatPr baseColWidth="10" defaultRowHeight="11.25" outlineLevelRow="1" outlineLevelCol="1" x14ac:dyDescent="0.2"/>
  <cols>
    <col min="1" max="1" width="21.28515625" style="23" hidden="1" customWidth="1" outlineLevel="1"/>
    <col min="2" max="2" width="8.5703125" style="15" hidden="1" customWidth="1" outlineLevel="1"/>
    <col min="3" max="3" width="38.85546875" style="15" customWidth="1" collapsed="1"/>
    <col min="4" max="4" width="10.42578125" style="15" customWidth="1"/>
    <col min="5" max="5" width="4.7109375" style="16" customWidth="1"/>
    <col min="6" max="6" width="17.85546875" style="15" customWidth="1"/>
    <col min="7" max="7" width="4.7109375" style="16" customWidth="1"/>
    <col min="8" max="8" width="16.85546875" style="15" customWidth="1"/>
    <col min="9" max="9" width="18.28515625" style="18" hidden="1" customWidth="1"/>
    <col min="10" max="10" width="13.28515625" style="15" bestFit="1" customWidth="1"/>
    <col min="11" max="16384" width="11.42578125" style="15"/>
  </cols>
  <sheetData>
    <row r="1" spans="1:27" hidden="1" outlineLevel="1" x14ac:dyDescent="0.2">
      <c r="A1" s="13" t="s">
        <v>14</v>
      </c>
      <c r="B1" s="14" t="str">
        <f>'Etats Fiscaux - Paramétrage'!$D$11</f>
        <v>ST_CPT_900_INF</v>
      </c>
      <c r="F1" s="17">
        <v>1</v>
      </c>
      <c r="H1" s="17">
        <v>1</v>
      </c>
    </row>
    <row r="2" spans="1:27" hidden="1" outlineLevel="1" x14ac:dyDescent="0.2">
      <c r="A2" s="334" t="s">
        <v>430</v>
      </c>
      <c r="B2" s="13" t="str">
        <f>'Etats Fiscaux - Paramétrage'!$D$15</f>
        <v>NAT</v>
      </c>
      <c r="F2" s="19" t="str">
        <f>RIGHT("0"&amp;MONTH('Etats Fiscaux - Paramétrage'!$D$20),2)</f>
        <v>12</v>
      </c>
      <c r="H2" s="19" t="str">
        <f>RIGHT("0"&amp;MONTH('Etats Fiscaux - Paramétrage'!$D$20),2)</f>
        <v>12</v>
      </c>
    </row>
    <row r="3" spans="1:27" hidden="1" outlineLevel="1" x14ac:dyDescent="0.2">
      <c r="A3" s="13" t="s">
        <v>15</v>
      </c>
      <c r="B3" s="14" t="s">
        <v>16</v>
      </c>
      <c r="C3" s="20"/>
      <c r="D3" s="21"/>
      <c r="E3" s="21"/>
      <c r="F3" s="22">
        <f>YEAR('Etats Fiscaux - Paramétrage'!$D$20)</f>
        <v>2015</v>
      </c>
      <c r="G3" s="22"/>
      <c r="H3" s="22">
        <f>YEAR('Etats Fiscaux - Paramétrage'!$D$21)</f>
        <v>2014</v>
      </c>
      <c r="I3" s="13"/>
    </row>
    <row r="4" spans="1:27" hidden="1" outlineLevel="1" x14ac:dyDescent="0.2">
      <c r="A4" s="13" t="s">
        <v>17</v>
      </c>
      <c r="B4" s="14" t="s">
        <v>18</v>
      </c>
      <c r="F4" s="15" t="str">
        <f>F1&amp;".."&amp;F2</f>
        <v>1..12</v>
      </c>
      <c r="H4" s="15" t="str">
        <f>H1&amp;".."&amp;H2</f>
        <v>1..12</v>
      </c>
      <c r="I4" s="18" t="str">
        <f>_xll.Assistant.XL.MASQUERCOLONNESI(I38+I52=0)</f>
        <v/>
      </c>
    </row>
    <row r="5" spans="1:27" hidden="1" outlineLevel="1" x14ac:dyDescent="0.2">
      <c r="A5" s="18" t="s">
        <v>19</v>
      </c>
      <c r="B5" s="18" t="str">
        <f>IF(UPPER('Etats Fiscaux - Paramétrage'!D14)="OUI","Réel,Simulation","Réel")</f>
        <v>Réel,Simulation</v>
      </c>
    </row>
    <row r="6" spans="1:27" ht="54" customHeight="1" collapsed="1" x14ac:dyDescent="0.2">
      <c r="F6" s="356" t="str">
        <f>"Date de fin de période :
 "&amp;TEXT('Etats Fiscaux - Paramétrage'!$D$20,"JJ/MM/AAAA")</f>
        <v>Date de fin de période :
 31/12/2015</v>
      </c>
      <c r="G6" s="356"/>
      <c r="H6" s="356"/>
      <c r="I6" s="24"/>
    </row>
    <row r="7" spans="1:27" s="13" customFormat="1" ht="17.100000000000001" customHeight="1" x14ac:dyDescent="0.2">
      <c r="C7" s="25" t="s">
        <v>20</v>
      </c>
      <c r="D7" s="357" t="str">
        <f>'Etats Fiscaux - Paramétrage'!$D$12</f>
        <v>ST_CPT_900_INF</v>
      </c>
      <c r="E7" s="357"/>
      <c r="F7" s="357"/>
      <c r="G7" s="26"/>
      <c r="H7" s="26"/>
    </row>
    <row r="8" spans="1:27" s="13" customFormat="1" ht="17.100000000000001" customHeight="1" x14ac:dyDescent="0.2">
      <c r="C8" s="25" t="s">
        <v>21</v>
      </c>
      <c r="D8" s="358" t="str">
        <f>'Etats Fiscaux - Paramétrage'!$D$13</f>
        <v>*</v>
      </c>
      <c r="E8" s="358"/>
      <c r="F8" s="358"/>
      <c r="G8" s="27"/>
      <c r="H8" s="27"/>
      <c r="M8" s="28"/>
      <c r="N8" s="18"/>
    </row>
    <row r="9" spans="1:27" s="13" customFormat="1" ht="17.100000000000001" customHeight="1" x14ac:dyDescent="0.2">
      <c r="B9" s="29"/>
      <c r="C9" s="335" t="s">
        <v>22</v>
      </c>
      <c r="D9" s="359" t="str">
        <f>'Etats Fiscaux - Paramétrage'!$D$15</f>
        <v>NAT</v>
      </c>
      <c r="E9" s="359"/>
      <c r="F9" s="359"/>
      <c r="G9" s="31"/>
      <c r="H9" s="31"/>
      <c r="M9" s="28"/>
      <c r="N9" s="32"/>
    </row>
    <row r="10" spans="1:27" s="13" customFormat="1" ht="15" customHeight="1" x14ac:dyDescent="0.2">
      <c r="C10" s="33" t="s">
        <v>23</v>
      </c>
      <c r="D10" s="355" t="str">
        <f>IF(UPPER('Etats Fiscaux - Paramétrage'!$D$14)="OUI","Oui","Non")</f>
        <v>Oui</v>
      </c>
      <c r="E10" s="355"/>
      <c r="F10" s="355"/>
      <c r="G10" s="34"/>
      <c r="H10" s="34"/>
      <c r="M10" s="34"/>
      <c r="N10" s="32"/>
    </row>
    <row r="11" spans="1:27" s="13" customFormat="1" ht="17.100000000000001" customHeight="1" thickBot="1" x14ac:dyDescent="0.25">
      <c r="C11" s="33" t="s">
        <v>24</v>
      </c>
      <c r="D11" s="355" t="s">
        <v>10</v>
      </c>
      <c r="E11" s="355"/>
      <c r="F11" s="355"/>
      <c r="G11" s="34"/>
      <c r="H11" s="34"/>
      <c r="M11" s="34" t="s">
        <v>25</v>
      </c>
      <c r="N11" s="32"/>
      <c r="AA11" s="13" t="s">
        <v>0</v>
      </c>
    </row>
    <row r="12" spans="1:27" ht="15" customHeight="1" x14ac:dyDescent="0.2">
      <c r="E12" s="35"/>
      <c r="F12" s="349" t="s">
        <v>26</v>
      </c>
      <c r="G12" s="351" t="s">
        <v>213</v>
      </c>
      <c r="H12" s="352"/>
    </row>
    <row r="13" spans="1:27" ht="15.75" customHeight="1" thickBot="1" x14ac:dyDescent="0.25">
      <c r="A13" s="21" t="s">
        <v>28</v>
      </c>
      <c r="E13" s="36"/>
      <c r="F13" s="350"/>
      <c r="G13" s="353"/>
      <c r="H13" s="354"/>
      <c r="I13" s="15"/>
    </row>
    <row r="14" spans="1:27" x14ac:dyDescent="0.2">
      <c r="A14" s="21" t="str">
        <f>"SIG.L"&amp;E14</f>
        <v>SIG.L01</v>
      </c>
      <c r="C14" s="37" t="s">
        <v>29</v>
      </c>
      <c r="D14" s="38"/>
      <c r="E14" s="39" t="s">
        <v>30</v>
      </c>
      <c r="F14" s="40">
        <f>_xll.Assistant.XL.RIK_AC("INF06__;INF02@E=1,S=1021,G=0,T=0,P=0,C=*-1:@R=A,S=1027,V={0}:R=B,S=1019,V={1}:R=C,S=1020,V={2}:R=D,S=1006,V={3}:R=E,S=1011,V={4}:R=G,S=2|1011,V={5}:R=H,S=2|1012,V={6}:R=I,S=1004,V={7}:R=I,S=2000,V={8}:",$B$1,F$3,F$4,$D$7,$D$8,$B$3,$A14,$B$5,$B$2)</f>
        <v>48455.39</v>
      </c>
      <c r="G14" s="41" t="str">
        <f t="shared" ref="G14:G15" si="0">E14</f>
        <v>01</v>
      </c>
      <c r="H14" s="42">
        <f>_xll.Assistant.XL.RIK_AC("INF06__;INF02@E=1,S=1021,G=0,T=0,P=0,C=*-1:@R=A,S=1027,V={0}:R=B,S=1019,V={1}:R=C,S=1020,V={2}:R=D,S=1006,V={3}:R=E,S=1011,V={4}:R=G,S=2|1011,V={5}:R=H,S=2|1012,V={6}:R=I,S=1004,V={7}:R=I,S=2000,V={8}:",$B$1,H$3,H$4,$D$7,$D$8,$B$3,$A14,$B$5,$B$2)</f>
        <v>57924413.719999999</v>
      </c>
      <c r="I14" s="15"/>
    </row>
    <row r="15" spans="1:27" ht="12" thickBot="1" x14ac:dyDescent="0.25">
      <c r="A15" s="21" t="str">
        <f>"SIG.L"&amp;E15</f>
        <v>SIG.L02</v>
      </c>
      <c r="C15" s="43" t="s">
        <v>31</v>
      </c>
      <c r="D15" s="44"/>
      <c r="E15" s="45" t="s">
        <v>32</v>
      </c>
      <c r="F15" s="46">
        <f>_xll.Assistant.XL.RIK_AC("INF06__;INF02@E=1,S=1021,G=0,T=0,P=0,C=*-1:@R=A,S=1027,V={0}:R=B,S=1019,V={1}:R=C,S=1020,V={2}:R=D,S=1006,V={3}:R=E,S=1011,V={4}:R=G,S=2|1011,V={5}:R=H,S=2|1012,V={6}:R=I,S=1004,V={7}:R=I,S=2000,V={8}:",$B$1,F$3,F$4,$D$7,$D$8,$B$3,$A15,$B$5,$B$2)</f>
        <v>-230</v>
      </c>
      <c r="G15" s="47" t="str">
        <f t="shared" si="0"/>
        <v>02</v>
      </c>
      <c r="H15" s="48">
        <f>_xll.Assistant.XL.RIK_AC("INF06__;INF02@E=1,S=1021,G=0,T=0,P=0,C=*-1:@R=A,S=1027,V={0}:R=B,S=1019,V={1}:R=C,S=1020,V={2}:R=D,S=1006,V={3}:R=E,S=1011,V={4}:R=G,S=2|1011,V={5}:R=H,S=2|1012,V={6}:R=I,S=1004,V={7}:R=I,S=2000,V={8}:",$B$1,H$3,H$4,$D$7,$D$8,$B$3,$A15,$B$5,$B$2)</f>
        <v>-25233.439999999999</v>
      </c>
      <c r="I15" s="15"/>
    </row>
    <row r="16" spans="1:27" s="20" customFormat="1" ht="12" thickBot="1" x14ac:dyDescent="0.25">
      <c r="A16" s="21"/>
      <c r="C16" s="49" t="s">
        <v>33</v>
      </c>
      <c r="D16" s="50"/>
      <c r="E16" s="51"/>
      <c r="F16" s="52">
        <f>IFERROR(F14+F15,"")</f>
        <v>48225.39</v>
      </c>
      <c r="G16" s="53"/>
      <c r="H16" s="54">
        <f>IFERROR(H14+H15,"")</f>
        <v>57899180.280000001</v>
      </c>
    </row>
    <row r="17" spans="1:10" s="20" customFormat="1" ht="11.25" customHeight="1" thickBot="1" x14ac:dyDescent="0.25">
      <c r="A17" s="21"/>
      <c r="C17" s="55"/>
      <c r="D17" s="55"/>
      <c r="E17" s="56"/>
      <c r="F17" s="57"/>
      <c r="G17" s="58"/>
      <c r="H17" s="57"/>
    </row>
    <row r="18" spans="1:10" x14ac:dyDescent="0.2">
      <c r="A18" s="21" t="str">
        <f t="shared" ref="A18:A21" si="1">"SIG.L"&amp;E18</f>
        <v>SIG.L04</v>
      </c>
      <c r="C18" s="37" t="s">
        <v>34</v>
      </c>
      <c r="D18" s="38"/>
      <c r="E18" s="59" t="s">
        <v>35</v>
      </c>
      <c r="F18" s="40">
        <f>_xll.Assistant.XL.RIK_AC("INF06__;INF02@E=1,S=1021,G=0,T=0,P=0,C=*-1:@R=A,S=1027,V={0}:R=B,S=1019,V={1}:R=C,S=1020,V={2}:R=D,S=1006,V={3}:R=E,S=1011,V={4}:R=G,S=2|1011,V={5}:R=H,S=2|1012,V={6}:R=I,S=1004,V={7}:R=I,S=2000,V={8}:",$B$1,F$3,F$4,$D$7,$D$8,$B$3,$A18,$B$5,$B$2)</f>
        <v>0</v>
      </c>
      <c r="G18" s="60" t="str">
        <f>E18</f>
        <v>04</v>
      </c>
      <c r="H18" s="42">
        <f>_xll.Assistant.XL.RIK_AC("INF06__;INF02@E=1,S=1021,G=0,T=0,P=0,C=*-1:@R=A,S=1027,V={0}:R=B,S=1019,V={1}:R=C,S=1020,V={2}:R=D,S=1006,V={3}:R=E,S=1011,V={4}:R=G,S=2|1011,V={5}:R=H,S=2|1012,V={6}:R=I,S=1004,V={7}:R=I,S=2000,V={8}:",$B$1,H$3,H$4,$D$7,$D$8,$B$3,$A18,$B$5,$B$2)</f>
        <v>0</v>
      </c>
    </row>
    <row r="19" spans="1:10" x14ac:dyDescent="0.2">
      <c r="A19" s="21" t="str">
        <f t="shared" si="1"/>
        <v>SIG.L05</v>
      </c>
      <c r="C19" s="61" t="s">
        <v>36</v>
      </c>
      <c r="D19" s="44"/>
      <c r="E19" s="45" t="s">
        <v>37</v>
      </c>
      <c r="F19" s="46">
        <f>_xll.Assistant.XL.RIK_AC("INF06__;INF02@E=1,S=1021,G=0,T=0,P=0,C=*-1:@R=A,S=1027,V={0}:R=B,S=1019,V={1}:R=C,S=1020,V={2}:R=D,S=1006,V={3}:R=E,S=1011,V={4}:R=G,S=2|1011,V={5}:R=H,S=2|1012,V={6}:R=I,S=1004,V={7}:R=I,S=2000,V={8}:",$B$1,F$3,F$4,$D$7,$D$8,$B$3,$A19,$B$5,$B$2)</f>
        <v>0</v>
      </c>
      <c r="G19" s="47" t="str">
        <f t="shared" ref="G19:G21" si="2">E19</f>
        <v>05</v>
      </c>
      <c r="H19" s="48">
        <f>_xll.Assistant.XL.RIK_AC("INF06__;INF02@E=1,S=1021,G=0,T=0,P=0,C=*-1:@R=A,S=1027,V={0}:R=B,S=1019,V={1}:R=C,S=1020,V={2}:R=D,S=1006,V={3}:R=E,S=1011,V={4}:R=G,S=2|1011,V={5}:R=H,S=2|1012,V={6}:R=I,S=1004,V={7}:R=I,S=2000,V={8}:",$B$1,H$3,H$4,$D$7,$D$8,$B$3,$A19,$B$5,$B$2)</f>
        <v>0</v>
      </c>
    </row>
    <row r="20" spans="1:10" ht="15" x14ac:dyDescent="0.25">
      <c r="A20" s="21" t="str">
        <f t="shared" si="1"/>
        <v>SIG.L06</v>
      </c>
      <c r="C20" s="61" t="s">
        <v>38</v>
      </c>
      <c r="D20" s="44"/>
      <c r="E20" s="45" t="s">
        <v>39</v>
      </c>
      <c r="F20" s="46">
        <f>_xll.Assistant.XL.RIK_AC("INF06__;INF02@E=1,S=1021,G=0,T=0,P=0,C=*-1:@R=A,S=1027,V={0}:R=B,S=1019,V={1}:R=C,S=1020,V={2}:R=D,S=1006,V={3}:R=E,S=1011,V={4}:R=G,S=2|1011,V={5}:R=H,S=2|1012,V={6}:R=I,S=1004,V={7}:R=I,S=2000,V={8}:",$B$1,F$3,F$4,$D$7,$D$8,$B$3,$A20,$B$5,$B$2)</f>
        <v>0</v>
      </c>
      <c r="G20" s="47" t="str">
        <f t="shared" si="2"/>
        <v>06</v>
      </c>
      <c r="H20" s="48">
        <f>_xll.Assistant.XL.RIK_AC("INF06__;INF02@E=1,S=1021,G=0,T=0,P=0,C=*-1:@R=A,S=1027,V={0}:R=B,S=1019,V={1}:R=C,S=1020,V={2}:R=D,S=1006,V={3}:R=E,S=1011,V={4}:R=G,S=2|1011,V={5}:R=H,S=2|1012,V={6}:R=I,S=1004,V={7}:R=I,S=2000,V={8}:",$B$1,H$3,H$4,$D$7,$D$8,$B$3,$A20,$B$5,$B$2)</f>
        <v>0</v>
      </c>
      <c r="I20" s="9"/>
      <c r="J20" s="2"/>
    </row>
    <row r="21" spans="1:10" ht="12" thickBot="1" x14ac:dyDescent="0.25">
      <c r="A21" s="21" t="str">
        <f t="shared" si="1"/>
        <v>SIG.L07</v>
      </c>
      <c r="C21" s="61" t="s">
        <v>40</v>
      </c>
      <c r="D21" s="44"/>
      <c r="E21" s="45" t="s">
        <v>41</v>
      </c>
      <c r="F21" s="46">
        <f>_xll.Assistant.XL.RIK_AC("INF06__;INF02@E=1,S=1021,G=0,T=0,P=0,C=*-1:@R=A,S=1027,V={0}:R=B,S=1019,V={1}:R=C,S=1020,V={2}:R=D,S=1006,V={3}:R=E,S=1011,V={4}:R=G,S=2|1011,V={5}:R=H,S=2|1012,V={6}:R=I,S=1004,V={7}:R=I,S=2000,V={8}:",$B$1,F$3,F$4,$D$7,$D$8,$B$3,$A21,$B$5,$B$2)</f>
        <v>0</v>
      </c>
      <c r="G21" s="47" t="str">
        <f t="shared" si="2"/>
        <v>07</v>
      </c>
      <c r="H21" s="48">
        <f>_xll.Assistant.XL.RIK_AC("INF06__;INF02@E=1,S=1021,G=0,T=0,P=0,C=*-1:@R=A,S=1027,V={0}:R=B,S=1019,V={1}:R=C,S=1020,V={2}:R=D,S=1006,V={3}:R=E,S=1011,V={4}:R=G,S=2|1011,V={5}:R=H,S=2|1012,V={6}:R=I,S=1004,V={7}:R=I,S=2000,V={8}:",$B$1,H$3,H$4,$D$7,$D$8,$B$3,$A21,$B$5,$B$2)</f>
        <v>0</v>
      </c>
      <c r="J21" s="44"/>
    </row>
    <row r="22" spans="1:10" s="20" customFormat="1" ht="12" thickBot="1" x14ac:dyDescent="0.25">
      <c r="A22" s="21"/>
      <c r="C22" s="49" t="s">
        <v>42</v>
      </c>
      <c r="D22" s="50"/>
      <c r="E22" s="51"/>
      <c r="F22" s="52">
        <f>IFERROR(F18+F19-F20+F21,"")</f>
        <v>0</v>
      </c>
      <c r="G22" s="53"/>
      <c r="H22" s="54">
        <f>IFERROR(H18+H19-H20+H21,"")</f>
        <v>0</v>
      </c>
      <c r="I22" s="62"/>
      <c r="J22" s="63"/>
    </row>
    <row r="23" spans="1:10" s="63" customFormat="1" ht="12" thickBot="1" x14ac:dyDescent="0.25">
      <c r="A23" s="21"/>
      <c r="C23" s="55"/>
      <c r="D23" s="55"/>
      <c r="E23" s="56"/>
      <c r="F23" s="57"/>
      <c r="G23" s="58"/>
      <c r="H23" s="57"/>
      <c r="I23" s="64"/>
    </row>
    <row r="24" spans="1:10" s="20" customFormat="1" ht="12" thickBot="1" x14ac:dyDescent="0.25">
      <c r="A24" s="21"/>
      <c r="C24" s="49" t="s">
        <v>43</v>
      </c>
      <c r="D24" s="50"/>
      <c r="E24" s="51"/>
      <c r="F24" s="52">
        <f>IFERROR(F16+F22,"")</f>
        <v>48225.39</v>
      </c>
      <c r="G24" s="53"/>
      <c r="H24" s="54">
        <f>IFERROR(H16+H22,"")</f>
        <v>57899180.280000001</v>
      </c>
      <c r="I24" s="62"/>
      <c r="J24" s="46"/>
    </row>
    <row r="25" spans="1:10" s="63" customFormat="1" ht="12" thickBot="1" x14ac:dyDescent="0.25">
      <c r="A25" s="21"/>
      <c r="C25" s="55"/>
      <c r="D25" s="55"/>
      <c r="E25" s="56"/>
      <c r="F25" s="57"/>
      <c r="G25" s="58"/>
      <c r="H25" s="57"/>
      <c r="I25" s="64"/>
    </row>
    <row r="26" spans="1:10" ht="12" thickBot="1" x14ac:dyDescent="0.25">
      <c r="A26" s="21" t="str">
        <f>"SIG.L"&amp;E26</f>
        <v>SIG.L11</v>
      </c>
      <c r="C26" s="37" t="s">
        <v>44</v>
      </c>
      <c r="D26" s="38"/>
      <c r="E26" s="59" t="s">
        <v>45</v>
      </c>
      <c r="F26" s="40">
        <f>_xll.Assistant.XL.RIK_AC("INF06__;INF02@E=1,S=1021,G=0,T=0,P=0,C=*-1:@R=A,S=1027,V={0}:R=B,S=1019,V={1}:R=C,S=1020,V={2}:R=D,S=1006,V={3}:R=E,S=1011,V={4}:R=G,S=2|1011,V={5}:R=H,S=2|1012,V={6}:R=I,S=1004,V={7}:R=I,S=2000,V={8}:",$B$1,F$3,F$4,$D$7,$D$8,$B$3,$A26,$B$5,$B$2)</f>
        <v>0</v>
      </c>
      <c r="G26" s="60" t="str">
        <f>E26</f>
        <v>11</v>
      </c>
      <c r="H26" s="42">
        <f>_xll.Assistant.XL.RIK_AC("INF06__;INF02@E=1,S=1021,G=0,T=0,P=0,C=*-1:@R=A,S=1027,V={0}:R=B,S=1019,V={1}:R=C,S=1020,V={2}:R=D,S=1006,V={3}:R=E,S=1011,V={4}:R=G,S=2|1011,V={5}:R=H,S=2|1012,V={6}:R=I,S=1004,V={7}:R=I,S=2000,V={8}:",$B$1,H$3,H$4,$D$7,$D$8,$B$3,$A26,$B$5,$B$2)</f>
        <v>-40390553</v>
      </c>
      <c r="J26" s="44"/>
    </row>
    <row r="27" spans="1:10" s="20" customFormat="1" ht="12" thickBot="1" x14ac:dyDescent="0.25">
      <c r="A27" s="21"/>
      <c r="C27" s="49" t="s">
        <v>46</v>
      </c>
      <c r="D27" s="50"/>
      <c r="E27" s="51"/>
      <c r="F27" s="52">
        <f>IFERROR(F24+F26,"")</f>
        <v>48225.39</v>
      </c>
      <c r="G27" s="53"/>
      <c r="H27" s="54">
        <f>IFERROR(H24+H26,"")</f>
        <v>17508627.280000001</v>
      </c>
      <c r="I27" s="62"/>
      <c r="J27" s="63"/>
    </row>
    <row r="28" spans="1:10" s="63" customFormat="1" ht="12" thickBot="1" x14ac:dyDescent="0.25">
      <c r="A28" s="21"/>
      <c r="C28" s="55"/>
      <c r="D28" s="55"/>
      <c r="E28" s="56"/>
      <c r="F28" s="57"/>
      <c r="G28" s="58"/>
      <c r="H28" s="57"/>
      <c r="I28" s="64"/>
    </row>
    <row r="29" spans="1:10" x14ac:dyDescent="0.2">
      <c r="A29" s="21" t="str">
        <f t="shared" ref="A29:A31" si="3">"SIG.L"&amp;E29</f>
        <v>SIG.L13</v>
      </c>
      <c r="C29" s="37" t="s">
        <v>47</v>
      </c>
      <c r="D29" s="65"/>
      <c r="E29" s="66" t="s">
        <v>48</v>
      </c>
      <c r="F29" s="67">
        <f>_xll.Assistant.XL.RIK_AC("INF06__;INF02@E=1,S=1021,G=0,T=0,P=0,C=*-1:@R=A,S=1027,V={0}:R=B,S=1019,V={1}:R=C,S=1020,V={2}:R=D,S=1006,V={3}:R=E,S=1011,V={4}:R=G,S=2|1011,V={5}:R=H,S=2|1012,V={6}:R=I,S=1004,V={7}:R=I,S=2000,V={8}:",$B$1,F$3,F$4,$D$7,$D$8,$B$3,$A29,$B$5,$B$2)</f>
        <v>0</v>
      </c>
      <c r="G29" s="68" t="str">
        <f t="shared" ref="G29:G31" si="4">E29</f>
        <v>13</v>
      </c>
      <c r="H29" s="69">
        <f>_xll.Assistant.XL.RIK_AC("INF06__;INF02@E=1,S=1021,G=0,T=0,P=0,C=*-1:@R=A,S=1027,V={0}:R=B,S=1019,V={1}:R=C,S=1020,V={2}:R=D,S=1006,V={3}:R=E,S=1011,V={4}:R=G,S=2|1011,V={5}:R=H,S=2|1012,V={6}:R=I,S=1004,V={7}:R=I,S=2000,V={8}:",$B$1,H$3,H$4,$D$7,$D$8,$B$3,$A29,$B$5,$B$2)</f>
        <v>0</v>
      </c>
      <c r="J29" s="44"/>
    </row>
    <row r="30" spans="1:10" x14ac:dyDescent="0.2">
      <c r="A30" s="21" t="str">
        <f t="shared" si="3"/>
        <v>SIG.L14</v>
      </c>
      <c r="C30" s="61" t="s">
        <v>49</v>
      </c>
      <c r="D30" s="70"/>
      <c r="E30" s="71" t="s">
        <v>50</v>
      </c>
      <c r="F30" s="72">
        <f>_xll.Assistant.XL.RIK_AC("INF06__;INF02@E=1,S=1021,G=0,T=0,P=0,C=*-1:@R=A,S=1027,V={0}:R=B,S=1019,V={1}:R=C,S=1020,V={2}:R=D,S=1006,V={3}:R=E,S=1011,V={4}:R=G,S=2|1011,V={5}:R=H,S=2|1012,V={6}:R=I,S=1004,V={7}:R=I,S=2000,V={8}:",$B$1,F$3,F$4,$D$7,$D$8,$B$3,$A30,$B$5,$B$2)</f>
        <v>0</v>
      </c>
      <c r="G30" s="73" t="str">
        <f t="shared" si="4"/>
        <v>14</v>
      </c>
      <c r="H30" s="74">
        <f>_xll.Assistant.XL.RIK_AC("INF06__;INF02@E=1,S=1021,G=0,T=0,P=0,C=*-1:@R=A,S=1027,V={0}:R=B,S=1019,V={1}:R=C,S=1020,V={2}:R=D,S=1006,V={3}:R=E,S=1011,V={4}:R=G,S=2|1011,V={5}:R=H,S=2|1012,V={6}:R=I,S=1004,V={7}:R=I,S=2000,V={8}:",$B$1,H$3,H$4,$D$7,$D$8,$B$3,$A30,$B$5,$B$2)</f>
        <v>-1941930.6</v>
      </c>
      <c r="J30" s="44"/>
    </row>
    <row r="31" spans="1:10" ht="15" customHeight="1" thickBot="1" x14ac:dyDescent="0.25">
      <c r="A31" s="21" t="str">
        <f t="shared" si="3"/>
        <v>SIG.L15</v>
      </c>
      <c r="C31" s="61" t="s">
        <v>51</v>
      </c>
      <c r="D31" s="70"/>
      <c r="E31" s="71" t="s">
        <v>52</v>
      </c>
      <c r="F31" s="72">
        <f>_xll.Assistant.XL.RIK_AC("INF06__;INF02@E=1,S=1021,G=0,T=0,P=0,C=*-1:@R=A,S=1027,V={0}:R=B,S=1019,V={1}:R=C,S=1020,V={2}:R=D,S=1006,V={3}:R=E,S=1011,V={4}:R=G,S=2|1011,V={5}:R=H,S=2|1012,V={6}:R=I,S=1004,V={7}:R=I,S=2000,V={8}:",$B$1,F$3,F$4,$D$7,$D$8,$B$3,$A31,$B$5,$B$2)</f>
        <v>0</v>
      </c>
      <c r="G31" s="73" t="str">
        <f t="shared" si="4"/>
        <v>15</v>
      </c>
      <c r="H31" s="74">
        <f>_xll.Assistant.XL.RIK_AC("INF06__;INF02@E=1,S=1021,G=0,T=0,P=0,C=*-1:@R=A,S=1027,V={0}:R=B,S=1019,V={1}:R=C,S=1020,V={2}:R=D,S=1006,V={3}:R=E,S=1011,V={4}:R=G,S=2|1011,V={5}:R=H,S=2|1012,V={6}:R=I,S=1004,V={7}:R=I,S=2000,V={8}:",$B$1,H$3,H$4,$D$7,$D$8,$B$3,$A31,$B$5,$B$2)</f>
        <v>-6897027.3899999997</v>
      </c>
      <c r="J31" s="44"/>
    </row>
    <row r="32" spans="1:10" s="20" customFormat="1" ht="15" customHeight="1" thickBot="1" x14ac:dyDescent="0.25">
      <c r="A32" s="21"/>
      <c r="C32" s="49" t="s">
        <v>53</v>
      </c>
      <c r="D32" s="50"/>
      <c r="E32" s="51"/>
      <c r="F32" s="52">
        <f>IFERROR(F27+F29+F30+F31,"")</f>
        <v>48225.39</v>
      </c>
      <c r="G32" s="53" t="s">
        <v>25</v>
      </c>
      <c r="H32" s="54">
        <f>IFERROR(H27+H29+H30+H31,"")</f>
        <v>8669669.2900000028</v>
      </c>
      <c r="I32" s="62"/>
    </row>
    <row r="33" spans="1:10" s="63" customFormat="1" ht="15" customHeight="1" thickBot="1" x14ac:dyDescent="0.25">
      <c r="A33" s="21"/>
      <c r="C33" s="55"/>
      <c r="D33" s="55"/>
      <c r="E33" s="56"/>
      <c r="F33" s="57"/>
      <c r="G33" s="58"/>
      <c r="H33" s="57"/>
      <c r="I33" s="64"/>
    </row>
    <row r="34" spans="1:10" ht="15" customHeight="1" x14ac:dyDescent="0.2">
      <c r="A34" s="21" t="str">
        <f t="shared" ref="A34:A37" si="5">"SIG.L"&amp;E34</f>
        <v>SIG.L17</v>
      </c>
      <c r="C34" s="37" t="s">
        <v>54</v>
      </c>
      <c r="D34" s="65"/>
      <c r="E34" s="66" t="s">
        <v>55</v>
      </c>
      <c r="F34" s="67">
        <f>_xll.Assistant.XL.RIK_AC("INF06__;INF02@E=1,S=1021,G=0,T=0,P=0,C=*-1:@R=A,S=1027,V={0}:R=B,S=1019,V={1}:R=C,S=1020,V={2}:R=D,S=1006,V={3}:R=E,S=1011,V={4}:R=G,S=2|1011,V={5}:R=H,S=2|1012,V={6}:R=I,S=1004,V={7}:R=I,S=2000,V={8}:",$B$1,F$3,F$4,$D$7,$D$8,$B$3,$A34,$B$5,$B$2)</f>
        <v>0</v>
      </c>
      <c r="G34" s="68" t="str">
        <f t="shared" ref="G34:G37" si="6">E34</f>
        <v>17</v>
      </c>
      <c r="H34" s="69">
        <f>_xll.Assistant.XL.RIK_AC("INF06__;INF02@E=1,S=1021,G=0,T=0,P=0,C=*-1:@R=A,S=1027,V={0}:R=B,S=1019,V={1}:R=C,S=1020,V={2}:R=D,S=1006,V={3}:R=E,S=1011,V={4}:R=G,S=2|1011,V={5}:R=H,S=2|1012,V={6}:R=I,S=1004,V={7}:R=I,S=2000,V={8}:",$B$1,H$3,H$4,$D$7,$D$8,$B$3,$A34,$B$5,$B$2)</f>
        <v>0</v>
      </c>
    </row>
    <row r="35" spans="1:10" ht="15" customHeight="1" x14ac:dyDescent="0.2">
      <c r="A35" s="21" t="str">
        <f t="shared" si="5"/>
        <v>SIG.L18</v>
      </c>
      <c r="C35" s="61" t="s">
        <v>56</v>
      </c>
      <c r="D35" s="70"/>
      <c r="E35" s="71" t="s">
        <v>57</v>
      </c>
      <c r="F35" s="72">
        <f>_xll.Assistant.XL.RIK_AC("INF06__;INF02@E=1,S=1021,G=0,T=0,P=0,C=*-1:@R=A,S=1027,V={0}:R=B,S=1019,V={1}:R=C,S=1020,V={2}:R=D,S=1006,V={3}:R=E,S=1011,V={4}:R=G,S=2|1011,V={5}:R=H,S=2|1012,V={6}:R=I,S=1004,V={7}:R=I,S=2000,V={8}:",$B$1,F$3,F$4,$D$7,$D$8,$B$3,$A35,$B$5,$B$2)</f>
        <v>0</v>
      </c>
      <c r="G35" s="73" t="str">
        <f t="shared" si="6"/>
        <v>18</v>
      </c>
      <c r="H35" s="74">
        <f>_xll.Assistant.XL.RIK_AC("INF06__;INF02@E=1,S=1021,G=0,T=0,P=0,C=*-1:@R=A,S=1027,V={0}:R=B,S=1019,V={1}:R=C,S=1020,V={2}:R=D,S=1006,V={3}:R=E,S=1011,V={4}:R=G,S=2|1011,V={5}:R=H,S=2|1012,V={6}:R=I,S=1004,V={7}:R=I,S=2000,V={8}:",$B$1,H$3,H$4,$D$7,$D$8,$B$3,$A35,$B$5,$B$2)</f>
        <v>672100</v>
      </c>
    </row>
    <row r="36" spans="1:10" ht="15" customHeight="1" x14ac:dyDescent="0.2">
      <c r="A36" s="21" t="str">
        <f t="shared" si="5"/>
        <v>SIG.L19</v>
      </c>
      <c r="C36" s="61" t="s">
        <v>58</v>
      </c>
      <c r="D36" s="70"/>
      <c r="E36" s="71" t="s">
        <v>59</v>
      </c>
      <c r="F36" s="72">
        <f>_xll.Assistant.XL.RIK_AC("INF06__;INF02@E=1,S=1021,G=0,T=0,P=0,C=*-1:@R=A,S=1027,V={0}:R=B,S=1019,V={1}:R=C,S=1020,V={2}:R=D,S=1006,V={3}:R=E,S=1011,V={4}:R=G,S=2|1011,V={5}:R=H,S=2|1012,V={6}:R=I,S=1004,V={7}:R=I,S=2000,V={8}:",$B$1,F$3,F$4,$D$7,$D$8,$B$3,$A36,$B$5,$B$2)</f>
        <v>0</v>
      </c>
      <c r="G36" s="73" t="str">
        <f t="shared" si="6"/>
        <v>19</v>
      </c>
      <c r="H36" s="74">
        <f>_xll.Assistant.XL.RIK_AC("INF06__;INF02@E=1,S=1021,G=0,T=0,P=0,C=*-1:@R=A,S=1027,V={0}:R=B,S=1019,V={1}:R=C,S=1020,V={2}:R=D,S=1006,V={3}:R=E,S=1011,V={4}:R=G,S=2|1011,V={5}:R=H,S=2|1012,V={6}:R=I,S=1004,V={7}:R=I,S=2000,V={8}:",$B$1,H$3,H$4,$D$7,$D$8,$B$3,$A36,$B$5,$B$2)</f>
        <v>-6311535</v>
      </c>
    </row>
    <row r="37" spans="1:10" ht="15" customHeight="1" thickBot="1" x14ac:dyDescent="0.25">
      <c r="A37" s="21" t="str">
        <f t="shared" si="5"/>
        <v>SIG.L20</v>
      </c>
      <c r="C37" s="61" t="s">
        <v>60</v>
      </c>
      <c r="D37" s="70"/>
      <c r="E37" s="71" t="s">
        <v>61</v>
      </c>
      <c r="F37" s="72">
        <f>_xll.Assistant.XL.RIK_AC("INF06__;INF02@E=1,S=1021,G=0,T=0,P=0,C=*-1:@R=A,S=1027,V={0}:R=B,S=1019,V={1}:R=C,S=1020,V={2}:R=D,S=1006,V={3}:R=E,S=1011,V={4}:R=G,S=2|1011,V={5}:R=H,S=2|1012,V={6}:R=I,S=1004,V={7}:R=I,S=2000,V={8}:",$B$1,F$3,F$4,$D$7,$D$8,$B$3,$A37,$B$5,$B$2)</f>
        <v>0</v>
      </c>
      <c r="G37" s="73" t="str">
        <f t="shared" si="6"/>
        <v>20</v>
      </c>
      <c r="H37" s="74">
        <f>_xll.Assistant.XL.RIK_AC("INF06__;INF02@E=1,S=1021,G=0,T=0,P=0,C=*-1:@R=A,S=1027,V={0}:R=B,S=1019,V={1}:R=C,S=1020,V={2}:R=D,S=1006,V={3}:R=E,S=1011,V={4}:R=G,S=2|1011,V={5}:R=H,S=2|1012,V={6}:R=I,S=1004,V={7}:R=I,S=2000,V={8}:",$B$1,H$3,H$4,$D$7,$D$8,$B$3,$A37,$B$5,$B$2)</f>
        <v>0</v>
      </c>
    </row>
    <row r="38" spans="1:10" s="20" customFormat="1" ht="15" customHeight="1" thickBot="1" x14ac:dyDescent="0.25">
      <c r="A38" s="21"/>
      <c r="C38" s="49" t="s">
        <v>62</v>
      </c>
      <c r="D38" s="50"/>
      <c r="E38" s="51"/>
      <c r="F38" s="52">
        <f>IFERROR(F32+F34+F35+F36+F37,"")</f>
        <v>48225.39</v>
      </c>
      <c r="G38" s="53" t="s">
        <v>25</v>
      </c>
      <c r="H38" s="54">
        <f>IFERROR(H32+H34+H35+H36+H37,"")</f>
        <v>3030234.2900000028</v>
      </c>
      <c r="I38" s="75"/>
      <c r="J38" s="76"/>
    </row>
    <row r="39" spans="1:10" s="63" customFormat="1" ht="15" customHeight="1" thickBot="1" x14ac:dyDescent="0.25">
      <c r="A39" s="21"/>
      <c r="C39" s="55"/>
      <c r="D39" s="55"/>
      <c r="E39" s="56"/>
      <c r="F39" s="57"/>
      <c r="G39" s="58"/>
      <c r="H39" s="57"/>
      <c r="I39" s="64"/>
    </row>
    <row r="40" spans="1:10" x14ac:dyDescent="0.2">
      <c r="A40" s="21" t="str">
        <f t="shared" ref="A40:A43" si="7">"SIG.L"&amp;E40</f>
        <v>SIG.L22</v>
      </c>
      <c r="C40" s="37" t="s">
        <v>63</v>
      </c>
      <c r="D40" s="65"/>
      <c r="E40" s="66" t="s">
        <v>64</v>
      </c>
      <c r="F40" s="67">
        <f>_xll.Assistant.XL.RIK_AC("INF06__;INF02@E=1,S=1021,G=0,T=0,P=0,C=*-1:@R=A,S=1027,V={0}:R=B,S=1019,V={1}:R=C,S=1020,V={2}:R=D,S=1006,V={3}:R=E,S=1011,V={4}:R=G,S=2|1011,V={5}:R=H,S=2|1012,V={6}:R=I,S=1004,V={7}:R=I,S=2000,V={8}:",$B$1,F$3,F$4,$D$7,$D$8,$B$3,$A40,$B$5,$B$2)</f>
        <v>0</v>
      </c>
      <c r="G40" s="68" t="str">
        <f t="shared" ref="G40:G43" si="8">E40</f>
        <v>22</v>
      </c>
      <c r="H40" s="69">
        <f>_xll.Assistant.XL.RIK_AC("INF06__;INF02@E=1,S=1021,G=0,T=0,P=0,C=*-1:@R=A,S=1027,V={0}:R=B,S=1019,V={1}:R=C,S=1020,V={2}:R=D,S=1006,V={3}:R=E,S=1011,V={4}:R=G,S=2|1011,V={5}:R=H,S=2|1012,V={6}:R=I,S=1004,V={7}:R=I,S=2000,V={8}:",$B$1,H$3,H$4,$D$7,$D$8,$B$3,$A40,$B$5,$B$2)</f>
        <v>0</v>
      </c>
    </row>
    <row r="41" spans="1:10" x14ac:dyDescent="0.2">
      <c r="A41" s="21" t="str">
        <f t="shared" si="7"/>
        <v>SIG.L23</v>
      </c>
      <c r="C41" s="61" t="s">
        <v>65</v>
      </c>
      <c r="D41" s="70"/>
      <c r="E41" s="71" t="s">
        <v>66</v>
      </c>
      <c r="F41" s="72">
        <f>_xll.Assistant.XL.RIK_AC("INF06__;INF02@E=1,S=1021,G=0,T=0,P=0,C=*-1:@R=A,S=1027,V={0}:R=B,S=1019,V={1}:R=C,S=1020,V={2}:R=D,S=1006,V={3}:R=E,S=1011,V={4}:R=G,S=2|1011,V={5}:R=H,S=2|1012,V={6}:R=I,S=1004,V={7}:R=I,S=2000,V={8}:",$B$1,F$3,F$4,$D$7,$D$8,$B$3,$A41,$B$5,$B$2)</f>
        <v>0</v>
      </c>
      <c r="G41" s="73" t="str">
        <f t="shared" si="8"/>
        <v>23</v>
      </c>
      <c r="H41" s="74">
        <f>_xll.Assistant.XL.RIK_AC("INF06__;INF02@E=1,S=1021,G=0,T=0,P=0,C=*-1:@R=A,S=1027,V={0}:R=B,S=1019,V={1}:R=C,S=1020,V={2}:R=D,S=1006,V={3}:R=E,S=1011,V={4}:R=G,S=2|1011,V={5}:R=H,S=2|1012,V={6}:R=I,S=1004,V={7}:R=I,S=2000,V={8}:",$B$1,H$3,H$4,$D$7,$D$8,$B$3,$A41,$B$5,$B$2)</f>
        <v>475500</v>
      </c>
    </row>
    <row r="42" spans="1:10" x14ac:dyDescent="0.2">
      <c r="A42" s="21" t="str">
        <f t="shared" si="7"/>
        <v>SIG.L24</v>
      </c>
      <c r="C42" s="61" t="s">
        <v>67</v>
      </c>
      <c r="D42" s="70"/>
      <c r="E42" s="71" t="s">
        <v>68</v>
      </c>
      <c r="F42" s="72">
        <f>_xll.Assistant.XL.RIK_AC("INF06__;INF02@E=1,S=1021,G=0,T=0,P=0,C=*-1:@R=A,S=1027,V={0}:R=B,S=1019,V={1}:R=C,S=1020,V={2}:R=D,S=1006,V={3}:R=E,S=1011,V={4}:R=G,S=2|1011,V={5}:R=H,S=2|1012,V={6}:R=I,S=1004,V={7}:R=I,S=2000,V={8}:",$B$1,F$3,F$4,$D$7,$D$8,$B$3,$A42,$B$5,$B$2)</f>
        <v>0</v>
      </c>
      <c r="G42" s="73" t="str">
        <f t="shared" si="8"/>
        <v>24</v>
      </c>
      <c r="H42" s="74">
        <f>_xll.Assistant.XL.RIK_AC("INF06__;INF02@E=1,S=1021,G=0,T=0,P=0,C=*-1:@R=A,S=1027,V={0}:R=B,S=1019,V={1}:R=C,S=1020,V={2}:R=D,S=1006,V={3}:R=E,S=1011,V={4}:R=G,S=2|1011,V={5}:R=H,S=2|1012,V={6}:R=I,S=1004,V={7}:R=I,S=2000,V={8}:",$B$1,H$3,H$4,$D$7,$D$8,$B$3,$A42,$B$5,$B$2)</f>
        <v>0</v>
      </c>
    </row>
    <row r="43" spans="1:10" ht="12" thickBot="1" x14ac:dyDescent="0.25">
      <c r="A43" s="21" t="str">
        <f t="shared" si="7"/>
        <v>SIG.L25</v>
      </c>
      <c r="C43" s="61" t="s">
        <v>69</v>
      </c>
      <c r="D43" s="70"/>
      <c r="E43" s="71" t="s">
        <v>70</v>
      </c>
      <c r="F43" s="72">
        <f>_xll.Assistant.XL.RIK_AC("INF06__;INF02@E=1,S=1021,G=0,T=0,P=0,C=*-1:@R=A,S=1027,V={0}:R=B,S=1019,V={1}:R=C,S=1020,V={2}:R=D,S=1006,V={3}:R=E,S=1011,V={4}:R=G,S=2|1011,V={5}:R=H,S=2|1012,V={6}:R=I,S=1004,V={7}:R=I,S=2000,V={8}:",$B$1,F$3,F$4,$D$7,$D$8,$B$3,$A43,$B$5,$B$2)</f>
        <v>15429.97</v>
      </c>
      <c r="G43" s="73" t="str">
        <f t="shared" si="8"/>
        <v>25</v>
      </c>
      <c r="H43" s="74">
        <f>_xll.Assistant.XL.RIK_AC("INF06__;INF02@E=1,S=1021,G=0,T=0,P=0,C=*-1:@R=A,S=1027,V={0}:R=B,S=1019,V={1}:R=C,S=1020,V={2}:R=D,S=1006,V={3}:R=E,S=1011,V={4}:R=G,S=2|1011,V={5}:R=H,S=2|1012,V={6}:R=I,S=1004,V={7}:R=I,S=2000,V={8}:",$B$1,H$3,H$4,$D$7,$D$8,$B$3,$A43,$B$5,$B$2)</f>
        <v>-656029</v>
      </c>
    </row>
    <row r="44" spans="1:10" s="20" customFormat="1" ht="12" thickBot="1" x14ac:dyDescent="0.25">
      <c r="A44" s="21"/>
      <c r="C44" s="49" t="s">
        <v>71</v>
      </c>
      <c r="D44" s="50"/>
      <c r="E44" s="51"/>
      <c r="F44" s="52">
        <f>IFERROR(F38+F40+F41+F42+F43,"")</f>
        <v>63655.360000000001</v>
      </c>
      <c r="G44" s="53"/>
      <c r="H44" s="54">
        <f>IFERROR(H38+H40+H41+H42+H43,"")</f>
        <v>2849705.2900000028</v>
      </c>
      <c r="I44" s="62"/>
    </row>
    <row r="45" spans="1:10" s="63" customFormat="1" ht="12" thickBot="1" x14ac:dyDescent="0.25">
      <c r="A45" s="21"/>
      <c r="C45" s="55"/>
      <c r="D45" s="55"/>
      <c r="E45" s="56"/>
      <c r="F45" s="57"/>
      <c r="G45" s="58"/>
      <c r="H45" s="57"/>
      <c r="I45" s="64"/>
    </row>
    <row r="46" spans="1:10" x14ac:dyDescent="0.2">
      <c r="A46" s="21" t="str">
        <f t="shared" ref="A46:A47" si="9">"SIG.L"&amp;E46</f>
        <v>SIG.L27</v>
      </c>
      <c r="C46" s="37" t="s">
        <v>72</v>
      </c>
      <c r="D46" s="65"/>
      <c r="E46" s="66" t="s">
        <v>73</v>
      </c>
      <c r="F46" s="67">
        <f>_xll.Assistant.XL.RIK_AC("INF06__;INF02@E=1,S=1021,G=0,T=0,P=0,C=*-1:@R=A,S=1027,V={0}:R=B,S=1019,V={1}:R=C,S=1020,V={2}:R=D,S=1006,V={3}:R=E,S=1011,V={4}:R=G,S=2|1011,V={5}:R=H,S=2|1012,V={6}:R=I,S=1004,V={7}:R=I,S=2000,V={8}:",$B$1,F$3,F$4,$D$7,$D$8,$B$3,$A46,$B$5,$B$2)</f>
        <v>0</v>
      </c>
      <c r="G46" s="68" t="str">
        <f t="shared" ref="G46:G47" si="10">E46</f>
        <v>27</v>
      </c>
      <c r="H46" s="69">
        <f>_xll.Assistant.XL.RIK_AC("INF06__;INF02@E=1,S=1021,G=0,T=0,P=0,C=*-1:@R=A,S=1027,V={0}:R=B,S=1019,V={1}:R=C,S=1020,V={2}:R=D,S=1006,V={3}:R=E,S=1011,V={4}:R=G,S=2|1011,V={5}:R=H,S=2|1012,V={6}:R=I,S=1004,V={7}:R=I,S=2000,V={8}:",$B$1,H$3,H$4,$D$7,$D$8,$B$3,$A46,$B$5,$B$2)</f>
        <v>261554</v>
      </c>
    </row>
    <row r="47" spans="1:10" ht="12" thickBot="1" x14ac:dyDescent="0.25">
      <c r="A47" s="21" t="str">
        <f t="shared" si="9"/>
        <v>SIG.L28</v>
      </c>
      <c r="C47" s="61" t="s">
        <v>74</v>
      </c>
      <c r="D47" s="70"/>
      <c r="E47" s="71" t="s">
        <v>75</v>
      </c>
      <c r="F47" s="72">
        <f>_xll.Assistant.XL.RIK_AC("INF06__;INF02@E=1,S=1021,G=0,T=0,P=0,C=*-1:@R=A,S=1027,V={0}:R=B,S=1019,V={1}:R=C,S=1020,V={2}:R=D,S=1006,V={3}:R=E,S=1011,V={4}:R=G,S=2|1011,V={5}:R=H,S=2|1012,V={6}:R=I,S=1004,V={7}:R=I,S=2000,V={8}:",$B$1,F$3,F$4,$D$7,$D$8,$B$3,$A47,$B$5,$B$2)</f>
        <v>0</v>
      </c>
      <c r="G47" s="73" t="str">
        <f t="shared" si="10"/>
        <v>28</v>
      </c>
      <c r="H47" s="74">
        <f>_xll.Assistant.XL.RIK_AC("INF06__;INF02@E=1,S=1021,G=0,T=0,P=0,C=*-1:@R=A,S=1027,V={0}:R=B,S=1019,V={1}:R=C,S=1020,V={2}:R=D,S=1006,V={3}:R=E,S=1011,V={4}:R=G,S=2|1011,V={5}:R=H,S=2|1012,V={6}:R=I,S=1004,V={7}:R=I,S=2000,V={8}:",$B$1,H$3,H$4,$D$7,$D$8,$B$3,$A47,$B$5,$B$2)</f>
        <v>-6716790</v>
      </c>
    </row>
    <row r="48" spans="1:10" s="20" customFormat="1" ht="12" thickBot="1" x14ac:dyDescent="0.25">
      <c r="A48" s="21"/>
      <c r="C48" s="49" t="s">
        <v>76</v>
      </c>
      <c r="D48" s="50"/>
      <c r="E48" s="51"/>
      <c r="F48" s="52">
        <f>IFERROR(F46+F47,"")</f>
        <v>0</v>
      </c>
      <c r="G48" s="53"/>
      <c r="H48" s="54">
        <f>IFERROR(H46+H47,"")</f>
        <v>-6455236</v>
      </c>
      <c r="I48" s="75">
        <f>'Etats Fiscaux -Résultat2 Partie'!H39-F48</f>
        <v>0</v>
      </c>
    </row>
    <row r="49" spans="1:11" s="63" customFormat="1" ht="12" thickBot="1" x14ac:dyDescent="0.25">
      <c r="A49" s="21"/>
      <c r="C49" s="55"/>
      <c r="D49" s="55"/>
      <c r="E49" s="56"/>
      <c r="F49" s="57"/>
      <c r="G49" s="58"/>
      <c r="H49" s="57"/>
      <c r="I49" s="64"/>
      <c r="K49" s="77"/>
    </row>
    <row r="50" spans="1:11" x14ac:dyDescent="0.2">
      <c r="A50" s="21" t="str">
        <f t="shared" ref="A50:A51" si="11">"SIG.L"&amp;E50</f>
        <v>SIG.L30</v>
      </c>
      <c r="C50" s="37" t="s">
        <v>77</v>
      </c>
      <c r="D50" s="65"/>
      <c r="E50" s="66" t="s">
        <v>78</v>
      </c>
      <c r="F50" s="67">
        <f>_xll.Assistant.XL.RIK_AC("INF06__;INF02@E=1,S=1021,G=0,T=0,P=0,C=*-1:@R=A,S=1027,V={0}:R=B,S=1019,V={1}:R=C,S=1020,V={2}:R=D,S=1006,V={3}:R=E,S=1011,V={4}:R=G,S=2|1011,V={5}:R=H,S=2|1012,V={6}:R=I,S=1004,V={7}:R=I,S=2000,V={8}:",$B$1,F$3,F$4,$D$7,$D$8,$B$3,$A50,$B$5,$B$2)</f>
        <v>0</v>
      </c>
      <c r="G50" s="68" t="str">
        <f t="shared" ref="G50:G51" si="12">E50</f>
        <v>30</v>
      </c>
      <c r="H50" s="69">
        <f>_xll.Assistant.XL.RIK_AC("INF06__;INF02@E=1,S=1021,G=0,T=0,P=0,C=*-1:@R=A,S=1027,V={0}:R=B,S=1019,V={1}:R=C,S=1020,V={2}:R=D,S=1006,V={3}:R=E,S=1011,V={4}:R=G,S=2|1011,V={5}:R=H,S=2|1012,V={6}:R=I,S=1004,V={7}:R=I,S=2000,V={8}:",$B$1,H$3,H$4,$D$7,$D$8,$B$3,$A50,$B$5,$B$2)</f>
        <v>0</v>
      </c>
    </row>
    <row r="51" spans="1:11" ht="12" thickBot="1" x14ac:dyDescent="0.25">
      <c r="A51" s="21" t="str">
        <f t="shared" si="11"/>
        <v>SIG.L31</v>
      </c>
      <c r="C51" s="61" t="s">
        <v>79</v>
      </c>
      <c r="D51" s="70"/>
      <c r="E51" s="71" t="s">
        <v>80</v>
      </c>
      <c r="F51" s="72">
        <f>_xll.Assistant.XL.RIK_AC("INF06__;INF02@E=1,S=1021,G=0,T=0,P=0,C=*-1:@R=A,S=1027,V={0}:R=B,S=1019,V={1}:R=C,S=1020,V={2}:R=D,S=1006,V={3}:R=E,S=1011,V={4}:R=G,S=2|1011,V={5}:R=H,S=2|1012,V={6}:R=I,S=1004,V={7}:R=I,S=2000,V={8}:",$B$1,F$3,F$4,$D$7,$D$8,$B$3,$A51,$B$5,$B$2)</f>
        <v>0</v>
      </c>
      <c r="G51" s="73" t="str">
        <f t="shared" si="12"/>
        <v>31</v>
      </c>
      <c r="H51" s="74">
        <f>_xll.Assistant.XL.RIK_AC("INF06__;INF02@E=1,S=1021,G=0,T=0,P=0,C=*-1:@R=A,S=1027,V={0}:R=B,S=1019,V={1}:R=C,S=1020,V={2}:R=D,S=1006,V={3}:R=E,S=1011,V={4}:R=G,S=2|1011,V={5}:R=H,S=2|1012,V={6}:R=I,S=1004,V={7}:R=I,S=2000,V={8}:",$B$1,H$3,H$4,$D$7,$D$8,$B$3,$A51,$B$5,$B$2)</f>
        <v>0</v>
      </c>
      <c r="I51" s="78"/>
    </row>
    <row r="52" spans="1:11" s="20" customFormat="1" ht="12" thickBot="1" x14ac:dyDescent="0.25">
      <c r="A52" s="21"/>
      <c r="C52" s="49" t="s">
        <v>81</v>
      </c>
      <c r="D52" s="50"/>
      <c r="E52" s="51"/>
      <c r="F52" s="52">
        <f>IFERROR(F44+F48+F50+F51,"")</f>
        <v>63655.360000000001</v>
      </c>
      <c r="G52" s="53" t="s">
        <v>25</v>
      </c>
      <c r="H52" s="54">
        <f>IFERROR(H44+H48+H50+H51,"")</f>
        <v>-3605530.7099999972</v>
      </c>
      <c r="I52" s="79"/>
      <c r="J52" s="80"/>
    </row>
    <row r="53" spans="1:11" s="63" customFormat="1" ht="12" thickBot="1" x14ac:dyDescent="0.25">
      <c r="A53" s="21"/>
      <c r="C53" s="55"/>
      <c r="D53" s="55"/>
      <c r="E53" s="56"/>
      <c r="F53" s="57"/>
      <c r="G53" s="58" t="s">
        <v>25</v>
      </c>
      <c r="H53" s="57"/>
      <c r="I53" s="81"/>
    </row>
    <row r="54" spans="1:11" x14ac:dyDescent="0.2">
      <c r="A54" s="21" t="str">
        <f t="shared" ref="A54:A55" si="13">"SIG.L"&amp;E54</f>
        <v>SIG.L33</v>
      </c>
      <c r="C54" s="37" t="s">
        <v>82</v>
      </c>
      <c r="D54" s="65"/>
      <c r="E54" s="66" t="s">
        <v>83</v>
      </c>
      <c r="F54" s="67">
        <f>_xll.Assistant.XL.RIK_AC("INF06__;INF02@E=1,S=1021,G=0,T=0,P=0,C=*-1:@R=A,S=1027,V={0}:R=B,S=1019,V={1}:R=C,S=1020,V={2}:R=D,S=1006,V={3}:R=E,S=1011,V={4}:R=G,S=2|1011,V={5}:R=H,S=2|1012,V={6}:R=I,S=1004,V={7}:R=I,S=2000,V={8}:",$B$1,F$3,F$4,$D$7,$D$8,$B$3,$A54,$B$5,$B$2)</f>
        <v>0</v>
      </c>
      <c r="G54" s="68" t="str">
        <f t="shared" ref="G54:G55" si="14">E54</f>
        <v>33</v>
      </c>
      <c r="H54" s="69">
        <f>_xll.Assistant.XL.RIK_AC("INF06__;INF02@E=1,S=1021,G=0,T=0,P=0,C=*-1:@R=A,S=1027,V={0}:R=B,S=1019,V={1}:R=C,S=1020,V={2}:R=D,S=1006,V={3}:R=E,S=1011,V={4}:R=G,S=2|1011,V={5}:R=H,S=2|1012,V={6}:R=I,S=1004,V={7}:R=I,S=2000,V={8}:",$B$1,H$3,H$4,$D$7,$D$8,$B$3,$A54,$B$5,$B$2)</f>
        <v>228678</v>
      </c>
      <c r="I54" s="78"/>
    </row>
    <row r="55" spans="1:11" ht="12" thickBot="1" x14ac:dyDescent="0.25">
      <c r="A55" s="21" t="str">
        <f t="shared" si="13"/>
        <v>SIG.L34</v>
      </c>
      <c r="C55" s="61" t="s">
        <v>84</v>
      </c>
      <c r="D55" s="70"/>
      <c r="E55" s="71" t="s">
        <v>85</v>
      </c>
      <c r="F55" s="72">
        <f>_xll.Assistant.XL.RIK_AC("INF06__;INF02@E=1,S=1021,G=0,T=0,P=0,C=*-1:@R=A,S=1027,V={0}:R=B,S=1019,V={1}:R=C,S=1020,V={2}:R=D,S=1006,V={3}:R=E,S=1011,V={4}:R=G,S=2|1011,V={5}:R=H,S=2|1012,V={6}:R=I,S=1004,V={7}:R=I,S=2000,V={8}:",$B$1,F$3,F$4,$D$7,$D$8,$B$3,$A55,$B$5,$B$2)</f>
        <v>0</v>
      </c>
      <c r="G55" s="73" t="str">
        <f t="shared" si="14"/>
        <v>34</v>
      </c>
      <c r="H55" s="74">
        <f>_xll.Assistant.XL.RIK_AC("INF06__;INF02@E=1,S=1021,G=0,T=0,P=0,C=*-1:@R=A,S=1027,V={0}:R=B,S=1019,V={1}:R=C,S=1020,V={2}:R=D,S=1006,V={3}:R=E,S=1011,V={4}:R=G,S=2|1011,V={5}:R=H,S=2|1012,V={6}:R=I,S=1004,V={7}:R=I,S=2000,V={8}:",$B$1,H$3,H$4,$D$7,$D$8,$B$3,$A55,$B$5,$B$2)</f>
        <v>-5333492</v>
      </c>
      <c r="I55" s="78"/>
    </row>
    <row r="56" spans="1:11" s="20" customFormat="1" ht="12" thickBot="1" x14ac:dyDescent="0.25">
      <c r="A56" s="82"/>
      <c r="C56" s="49" t="s">
        <v>86</v>
      </c>
      <c r="D56" s="50"/>
      <c r="E56" s="51"/>
      <c r="F56" s="52">
        <f>IFERROR(F54+F55,"")</f>
        <v>0</v>
      </c>
      <c r="G56" s="53" t="s">
        <v>25</v>
      </c>
      <c r="H56" s="54">
        <f>IFERROR(H54+H55,"")</f>
        <v>-5104814</v>
      </c>
      <c r="I56" s="64"/>
      <c r="J56" s="63"/>
    </row>
    <row r="57" spans="1:11" x14ac:dyDescent="0.2">
      <c r="C57" s="44"/>
      <c r="I57" s="78"/>
    </row>
    <row r="58" spans="1:11" x14ac:dyDescent="0.2">
      <c r="C58" s="44"/>
    </row>
    <row r="59" spans="1:11" x14ac:dyDescent="0.2">
      <c r="C59" s="44"/>
    </row>
    <row r="60" spans="1:11" x14ac:dyDescent="0.2">
      <c r="C60" s="44"/>
    </row>
    <row r="61" spans="1:11" x14ac:dyDescent="0.2">
      <c r="C61" s="44"/>
    </row>
    <row r="62" spans="1:11" x14ac:dyDescent="0.2">
      <c r="C62" s="44"/>
    </row>
    <row r="63" spans="1:11" x14ac:dyDescent="0.2">
      <c r="C63" s="44"/>
    </row>
    <row r="64" spans="1:11" x14ac:dyDescent="0.2">
      <c r="C64" s="44"/>
    </row>
    <row r="65" spans="3:3" x14ac:dyDescent="0.2">
      <c r="C65" s="44"/>
    </row>
    <row r="66" spans="3:3" x14ac:dyDescent="0.2">
      <c r="C66" s="44"/>
    </row>
    <row r="67" spans="3:3" x14ac:dyDescent="0.2">
      <c r="C67" s="44"/>
    </row>
    <row r="68" spans="3:3" x14ac:dyDescent="0.2">
      <c r="C68" s="44"/>
    </row>
    <row r="69" spans="3:3" x14ac:dyDescent="0.2">
      <c r="C69" s="44"/>
    </row>
    <row r="70" spans="3:3" x14ac:dyDescent="0.2">
      <c r="C70" s="44"/>
    </row>
    <row r="71" spans="3:3" x14ac:dyDescent="0.2">
      <c r="C71" s="44"/>
    </row>
  </sheetData>
  <mergeCells count="8">
    <mergeCell ref="F12:F13"/>
    <mergeCell ref="G12:H13"/>
    <mergeCell ref="D11:F11"/>
    <mergeCell ref="F6:H6"/>
    <mergeCell ref="D7:F7"/>
    <mergeCell ref="D8:F8"/>
    <mergeCell ref="D9:F9"/>
    <mergeCell ref="D10:F10"/>
  </mergeCells>
  <pageMargins left="0.23" right="0.25" top="0.5" bottom="0.45" header="0.25" footer="0.3"/>
  <pageSetup paperSize="9" orientation="portrait" r:id="rId1"/>
  <headerFooter>
    <oddHeader>&amp;L&amp;G</oddHeader>
    <oddFooter>&amp;R&amp;G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3"/>
  <sheetViews>
    <sheetView showGridLines="0" topLeftCell="E6" zoomScale="115" zoomScaleNormal="115" zoomScaleSheetLayoutView="150" workbookViewId="0">
      <selection activeCell="G43" sqref="G43:H43"/>
    </sheetView>
  </sheetViews>
  <sheetFormatPr baseColWidth="10" defaultRowHeight="11.25" outlineLevelRow="1" outlineLevelCol="1" x14ac:dyDescent="0.2"/>
  <cols>
    <col min="1" max="1" width="16.42578125" style="18" hidden="1" customWidth="1" outlineLevel="1"/>
    <col min="2" max="2" width="11.42578125" style="18" hidden="1" customWidth="1" outlineLevel="1"/>
    <col min="3" max="3" width="10.5703125" style="18" hidden="1" customWidth="1" outlineLevel="1"/>
    <col min="4" max="4" width="3.85546875" style="18" hidden="1" customWidth="1" outlineLevel="1"/>
    <col min="5" max="5" width="3.140625" style="18" customWidth="1" collapsed="1"/>
    <col min="6" max="6" width="2.5703125" style="18" customWidth="1"/>
    <col min="7" max="7" width="33.85546875" style="18" customWidth="1"/>
    <col min="8" max="8" width="4.140625" style="18" customWidth="1"/>
    <col min="9" max="9" width="4.5703125" style="83" customWidth="1"/>
    <col min="10" max="10" width="10.85546875" style="18" customWidth="1"/>
    <col min="11" max="11" width="4.140625" style="22" customWidth="1"/>
    <col min="12" max="12" width="11.28515625" style="22" customWidth="1"/>
    <col min="13" max="13" width="10.7109375" style="18" customWidth="1"/>
    <col min="14" max="14" width="11.28515625" style="18" customWidth="1"/>
    <col min="15" max="15" width="11.42578125" style="18" customWidth="1"/>
    <col min="16" max="16384" width="11.42578125" style="18"/>
  </cols>
  <sheetData>
    <row r="1" spans="1:16" hidden="1" outlineLevel="1" x14ac:dyDescent="0.2">
      <c r="A1" s="13" t="s">
        <v>14</v>
      </c>
      <c r="B1" s="14" t="str">
        <f>'Etats Fiscaux - Paramétrage'!$D$11</f>
        <v>ST_CPT_900_INF</v>
      </c>
      <c r="J1" s="84">
        <v>1</v>
      </c>
      <c r="K1" s="84"/>
      <c r="L1" s="84">
        <v>1</v>
      </c>
      <c r="M1" s="84">
        <v>1</v>
      </c>
      <c r="N1" s="84">
        <v>1</v>
      </c>
    </row>
    <row r="2" spans="1:16" hidden="1" outlineLevel="1" x14ac:dyDescent="0.2">
      <c r="A2" s="334" t="s">
        <v>430</v>
      </c>
      <c r="B2" s="13" t="str">
        <f>'Etats Fiscaux - Paramétrage'!$D$15</f>
        <v>NAT</v>
      </c>
      <c r="J2" s="84" t="str">
        <f>RIGHT("0"&amp;MONTH('Etats Fiscaux - Paramétrage'!$D$20),2)</f>
        <v>12</v>
      </c>
      <c r="K2" s="84"/>
      <c r="L2" s="84" t="str">
        <f>RIGHT("0"&amp;MONTH('Etats Fiscaux - Paramétrage'!$D$20),2)</f>
        <v>12</v>
      </c>
      <c r="M2" s="84" t="str">
        <f>RIGHT("0"&amp;MONTH('Etats Fiscaux - Paramétrage'!$D$20),2)</f>
        <v>12</v>
      </c>
      <c r="N2" s="84" t="str">
        <f>RIGHT("0"&amp;MONTH('Etats Fiscaux - Paramétrage'!$D$20),2)</f>
        <v>12</v>
      </c>
    </row>
    <row r="3" spans="1:16" hidden="1" outlineLevel="1" x14ac:dyDescent="0.2">
      <c r="A3" s="13" t="s">
        <v>15</v>
      </c>
      <c r="B3" s="14" t="s">
        <v>87</v>
      </c>
      <c r="J3" s="84">
        <f>YEAR('Etats Fiscaux - Paramétrage'!$D$20)</f>
        <v>2015</v>
      </c>
      <c r="K3" s="84"/>
      <c r="L3" s="84">
        <f>YEAR('Etats Fiscaux - Paramétrage'!$D$20)</f>
        <v>2015</v>
      </c>
      <c r="M3" s="84">
        <f>YEAR('Etats Fiscaux - Paramétrage'!$D$20)</f>
        <v>2015</v>
      </c>
      <c r="N3" s="84">
        <f>YEAR('Etats Fiscaux - Paramétrage'!$D$21)</f>
        <v>2014</v>
      </c>
    </row>
    <row r="4" spans="1:16" hidden="1" outlineLevel="1" x14ac:dyDescent="0.2">
      <c r="A4" s="13" t="s">
        <v>17</v>
      </c>
      <c r="B4" s="14" t="s">
        <v>18</v>
      </c>
      <c r="J4" s="18" t="str">
        <f>J1&amp;".."&amp;J2</f>
        <v>1..12</v>
      </c>
      <c r="L4" s="22" t="str">
        <f>L1&amp;".."&amp;L2</f>
        <v>1..12</v>
      </c>
      <c r="M4" s="22" t="str">
        <f>M1&amp;".."&amp;M2</f>
        <v>1..12</v>
      </c>
      <c r="N4" s="22" t="str">
        <f>N1&amp;".."&amp;N2</f>
        <v>1..12</v>
      </c>
    </row>
    <row r="5" spans="1:16" hidden="1" outlineLevel="1" x14ac:dyDescent="0.2">
      <c r="A5" s="18" t="s">
        <v>19</v>
      </c>
      <c r="B5" s="18" t="str">
        <f>IF(UPPER('Etats Fiscaux - Paramétrage'!D14)="OUI","Réel,Simulation","Réel")</f>
        <v>Réel,Simulation</v>
      </c>
      <c r="J5" s="18" t="str">
        <f>RIGHT("0"&amp;J1,2)</f>
        <v>01</v>
      </c>
      <c r="L5" s="18" t="str">
        <f t="shared" ref="L5:N5" si="0">RIGHT("0"&amp;L1,2)</f>
        <v>01</v>
      </c>
      <c r="M5" s="18" t="str">
        <f t="shared" si="0"/>
        <v>01</v>
      </c>
      <c r="N5" s="18" t="str">
        <f t="shared" si="0"/>
        <v>01</v>
      </c>
    </row>
    <row r="6" spans="1:16" ht="54" customHeight="1" collapsed="1" x14ac:dyDescent="0.2">
      <c r="I6" s="85"/>
      <c r="J6" s="78"/>
      <c r="K6" s="86" t="s">
        <v>25</v>
      </c>
      <c r="L6" s="356" t="str">
        <f>"Date de fin de période :
 "&amp;TEXT('Etats Fiscaux - Paramétrage'!$D$20,"JJ/MM/AAAA")</f>
        <v>Date de fin de période :
 31/12/2015</v>
      </c>
      <c r="M6" s="356"/>
      <c r="N6" s="356"/>
      <c r="O6" s="24"/>
    </row>
    <row r="7" spans="1:16" s="13" customFormat="1" ht="17.100000000000001" customHeight="1" x14ac:dyDescent="0.2">
      <c r="G7" s="25" t="s">
        <v>20</v>
      </c>
      <c r="H7" s="357" t="str">
        <f>'Etats Fiscaux - Paramétrage'!$D$12</f>
        <v>ST_CPT_900_INF</v>
      </c>
      <c r="I7" s="391"/>
      <c r="J7" s="391"/>
      <c r="K7" s="391"/>
      <c r="L7" s="391"/>
    </row>
    <row r="8" spans="1:16" s="13" customFormat="1" ht="17.100000000000001" customHeight="1" x14ac:dyDescent="0.2">
      <c r="G8" s="25" t="s">
        <v>21</v>
      </c>
      <c r="H8" s="358" t="str">
        <f>'Etats Fiscaux - Paramétrage'!$D$13</f>
        <v>*</v>
      </c>
      <c r="I8" s="358"/>
      <c r="J8" s="358"/>
      <c r="K8" s="358"/>
      <c r="L8" s="358"/>
      <c r="M8" s="28"/>
      <c r="N8" s="18"/>
    </row>
    <row r="9" spans="1:16" s="13" customFormat="1" ht="17.100000000000001" customHeight="1" x14ac:dyDescent="0.2">
      <c r="B9" s="29"/>
      <c r="G9" s="30" t="s">
        <v>22</v>
      </c>
      <c r="H9" s="359" t="str">
        <f>'Etats Fiscaux - Paramétrage'!$D$15</f>
        <v>NAT</v>
      </c>
      <c r="I9" s="359"/>
      <c r="J9" s="359"/>
      <c r="K9" s="87"/>
      <c r="L9" s="87"/>
      <c r="M9" s="28"/>
      <c r="N9" s="32"/>
    </row>
    <row r="10" spans="1:16" s="13" customFormat="1" ht="15" customHeight="1" x14ac:dyDescent="0.2">
      <c r="C10" s="29"/>
      <c r="D10" s="29"/>
      <c r="E10" s="29"/>
      <c r="F10" s="29"/>
      <c r="G10" s="33" t="s">
        <v>23</v>
      </c>
      <c r="H10" s="89" t="str">
        <f>IF(UPPER('Etats Fiscaux - Paramétrage'!$D$14)="OUI","Oui","Non")</f>
        <v>Oui</v>
      </c>
      <c r="I10" s="89"/>
      <c r="J10" s="88"/>
      <c r="K10" s="89"/>
      <c r="L10" s="89"/>
      <c r="M10" s="34"/>
      <c r="N10" s="32"/>
    </row>
    <row r="11" spans="1:16" s="13" customFormat="1" ht="17.100000000000001" customHeight="1" x14ac:dyDescent="0.2">
      <c r="F11" s="90"/>
      <c r="G11" s="33" t="s">
        <v>24</v>
      </c>
      <c r="H11" s="89" t="s">
        <v>10</v>
      </c>
      <c r="I11" s="91"/>
      <c r="J11" s="88"/>
      <c r="K11" s="89"/>
      <c r="L11" s="89"/>
      <c r="M11" s="34" t="s">
        <v>25</v>
      </c>
      <c r="N11" s="32"/>
    </row>
    <row r="12" spans="1:16" ht="3.75" customHeight="1" thickBot="1" x14ac:dyDescent="0.25">
      <c r="A12" s="78"/>
      <c r="B12" s="78"/>
      <c r="G12" s="92"/>
      <c r="H12" s="92"/>
      <c r="I12" s="93"/>
      <c r="J12" s="94"/>
      <c r="K12" s="93"/>
      <c r="L12" s="93"/>
      <c r="M12" s="95"/>
      <c r="N12" s="92"/>
      <c r="O12" s="78"/>
    </row>
    <row r="13" spans="1:16" ht="12" customHeight="1" x14ac:dyDescent="0.25">
      <c r="A13" s="405" t="s">
        <v>88</v>
      </c>
      <c r="B13" s="406" t="s">
        <v>89</v>
      </c>
      <c r="C13" s="406" t="s">
        <v>27</v>
      </c>
      <c r="D13" s="96"/>
      <c r="E13" s="97"/>
      <c r="F13" s="407"/>
      <c r="G13" s="409"/>
      <c r="H13" s="98"/>
      <c r="I13" s="392" t="s">
        <v>88</v>
      </c>
      <c r="J13" s="393"/>
      <c r="K13" s="398" t="s">
        <v>90</v>
      </c>
      <c r="L13" s="399"/>
      <c r="M13" s="349" t="s">
        <v>26</v>
      </c>
      <c r="N13" s="360" t="s">
        <v>213</v>
      </c>
      <c r="O13" s="332"/>
    </row>
    <row r="14" spans="1:16" ht="11.25" customHeight="1" thickBot="1" x14ac:dyDescent="0.3">
      <c r="A14" s="405"/>
      <c r="B14" s="406" t="s">
        <v>91</v>
      </c>
      <c r="C14" s="406"/>
      <c r="D14" s="96"/>
      <c r="E14" s="99"/>
      <c r="F14" s="408"/>
      <c r="G14" s="410"/>
      <c r="H14" s="100"/>
      <c r="I14" s="394"/>
      <c r="J14" s="395"/>
      <c r="K14" s="400"/>
      <c r="L14" s="401"/>
      <c r="M14" s="350"/>
      <c r="N14" s="361"/>
      <c r="O14" s="332"/>
      <c r="P14" s="78"/>
    </row>
    <row r="15" spans="1:16" ht="22.5" customHeight="1" thickBot="1" x14ac:dyDescent="0.25">
      <c r="A15" s="405"/>
      <c r="B15" s="406"/>
      <c r="C15" s="406" t="s">
        <v>27</v>
      </c>
      <c r="D15" s="96"/>
      <c r="E15" s="99"/>
      <c r="F15" s="408"/>
      <c r="G15" s="411"/>
      <c r="H15" s="101"/>
      <c r="I15" s="396"/>
      <c r="J15" s="397"/>
      <c r="K15" s="402"/>
      <c r="L15" s="403"/>
      <c r="M15" s="102" t="s">
        <v>92</v>
      </c>
      <c r="N15" s="103" t="s">
        <v>93</v>
      </c>
    </row>
    <row r="16" spans="1:16" ht="15" customHeight="1" thickBot="1" x14ac:dyDescent="0.25">
      <c r="A16" s="18" t="str">
        <f>"BIA."&amp;I16</f>
        <v>BIA.AA</v>
      </c>
      <c r="C16" s="104" t="str">
        <f>IF(B16&lt;&gt;"",A16&amp;","&amp;B16,A16)</f>
        <v>BIA.AA</v>
      </c>
      <c r="D16" s="104"/>
      <c r="E16" s="105"/>
      <c r="F16" s="106"/>
      <c r="G16" s="107" t="s">
        <v>94</v>
      </c>
      <c r="H16" s="108" t="s">
        <v>95</v>
      </c>
      <c r="I16" s="109" t="s">
        <v>96</v>
      </c>
      <c r="J16" s="110">
        <f>_xll.Assistant.XL.RIK_AC("INF06__;INF02@E=1,S=1021,G=0,T=0,P=0:@R=A,S=1027,V={0}:R=B,S=1019,V={1}:R=C,S=1020,V={2}:R=D,S=1006,V={3}:R=E,S=1011,V={4}:R=F,S=2|1011,V={5}:R=G,S=2|1012,V={6}:R=H,S=1004,V={7}:R=I,S=2000,V={8}:",$B$1,J$3,J$4,$H$7,$H$8,$B$3,$A16,$B$5,$B$2)</f>
        <v>0</v>
      </c>
      <c r="K16" s="111" t="s">
        <v>25</v>
      </c>
      <c r="L16" s="112">
        <v>0</v>
      </c>
      <c r="M16" s="113">
        <f>+J16</f>
        <v>0</v>
      </c>
      <c r="N16" s="114">
        <f>_xll.Assistant.XL.RIK_AC("INF06__;INF02@E=1,S=1021,G=0,T=0,P=0:@R=A,S=1027,V={0}:R=B,S=1019,V={1}:R=C,S=1020,V={2}:R=D,S=1006,V={3}:R=E,S=1011,V={4}:R=G,S=2|1011,V={5}:R=H,S=2|1012,V={6}:R=I,S=1004,V={7}:R=J,S=2000,V={8}:",$B$1,N$3,N$4,$H$7,$H$8,$B$3,$C16,$B$5,$B$2)</f>
        <v>0</v>
      </c>
    </row>
    <row r="17" spans="1:14" ht="15" customHeight="1" x14ac:dyDescent="0.2">
      <c r="A17" s="18" t="str">
        <f>"BIA."&amp;I17</f>
        <v>BIA.AB</v>
      </c>
      <c r="B17" s="18" t="str">
        <f>"BIA."&amp;K17</f>
        <v>BIA.AC</v>
      </c>
      <c r="C17" s="18" t="str">
        <f t="shared" ref="C17:C34" si="1">IF(B17&lt;&gt;"",A17&amp;","&amp;B17,A17)</f>
        <v>BIA.AB,BIA.AC</v>
      </c>
      <c r="E17" s="362" t="s">
        <v>97</v>
      </c>
      <c r="F17" s="404" t="s">
        <v>98</v>
      </c>
      <c r="G17" s="382" t="s">
        <v>99</v>
      </c>
      <c r="H17" s="377"/>
      <c r="I17" s="115" t="s">
        <v>100</v>
      </c>
      <c r="J17" s="110">
        <f>_xll.Assistant.XL.RIK_AC("INF06__;INF02@E=1,S=1021,G=0,T=0,P=0:@R=A,S=1027,V={0}:R=B,S=1019,V={1}:R=C,S=1020,V={2}:R=D,S=1006,V={3}:R=E,S=1011,V={4}:R=F,S=2|1011,V={5}:R=G,S=2|1012,V={6}:R=H,S=1004,V={7}:R=I,S=2000,V={8}:",$B$1,J$3,J$4,$H$7,$H$8,$B$3,$A17,$B$5,$B$2)</f>
        <v>70000</v>
      </c>
      <c r="K17" s="115" t="s">
        <v>101</v>
      </c>
      <c r="L17" s="113">
        <f>_xll.Assistant.XL.RIK_AC("INF06__;INF02@E=1,S=1021,G=0,T=0,P=0,C=*-1:@R=A,S=1027,V={0}:R=B,S=1019,V={1}:R=C,S=1020,V={2}:R=D,S=1006,V={3}:R=E,S=1011,V={4}:R=G,S=2|1011,V={5}:R=H,S=2|1012,V={6}:R=I,S=1004,V={7}:R=I,S=2000,V={8}:",$B$1,L$3,L$4,$H$7,$H$8,$B$3,$B17,$B$5,$B$2)</f>
        <v>0</v>
      </c>
      <c r="M17" s="116">
        <f>+J17-L17</f>
        <v>70000</v>
      </c>
      <c r="N17" s="114">
        <f>_xll.Assistant.XL.RIK_AC("INF06__;INF02@E=1,S=1021,G=0,T=0,P=0:@R=A,S=1027,V={0}:R=B,S=1019,V={1}:R=C,S=1020,V={2}:R=D,S=1006,V={3}:R=E,S=1011,V={4}:R=G,S=2|1011,V={5}:R=H,S=2|1012,V={6}:R=I,S=1004,V={7}:R=J,S=2000,V={8}:",$B$1,N$3,N$4,$H$7,$H$8,$B$3,$C17,$B$5,$B$2)</f>
        <v>70000</v>
      </c>
    </row>
    <row r="18" spans="1:14" ht="15" customHeight="1" x14ac:dyDescent="0.2">
      <c r="A18" s="18" t="str">
        <f t="shared" ref="A18:A51" si="2">"BIA."&amp;I18</f>
        <v>BIA.CX</v>
      </c>
      <c r="B18" s="18" t="str">
        <f t="shared" ref="B18:B47" si="3">"BIA."&amp;K18</f>
        <v>BIA.CQ</v>
      </c>
      <c r="C18" s="18" t="str">
        <f t="shared" si="1"/>
        <v>BIA.CX,BIA.CQ</v>
      </c>
      <c r="E18" s="362"/>
      <c r="F18" s="386"/>
      <c r="G18" s="382" t="s">
        <v>102</v>
      </c>
      <c r="H18" s="377"/>
      <c r="I18" s="115" t="s">
        <v>103</v>
      </c>
      <c r="J18" s="117">
        <f>_xll.Assistant.XL.RIK_AC("INF06__;INF02@E=1,S=1021,G=0,T=0,P=0:@R=A,S=1027,V={0}:R=B,S=1019,V={1}:R=C,S=1020,V={2}:R=D,S=1006,V={3}:R=E,S=1011,V={4}:R=F,S=2|1011,V={5}:R=G,S=2|1012,V={6}:R=H,S=1004,V={7}:R=I,S=2000,V={8}:",$B$1,J$3,J$4,$H$7,$H$8,$B$3,$A18,$B$5,$B$2)</f>
        <v>0</v>
      </c>
      <c r="K18" s="115" t="s">
        <v>104</v>
      </c>
      <c r="L18" s="118">
        <f>_xll.Assistant.XL.RIK_AC("INF06__;INF02@E=1,S=1021,G=0,T=0,P=0,C=*-1:@R=A,S=1027,V={0}:R=B,S=1019,V={1}:R=C,S=1020,V={2}:R=D,S=1006,V={3}:R=E,S=1011,V={4}:R=G,S=2|1011,V={5}:R=H,S=2|1012,V={6}:R=I,S=1004,V={7}:R=I,S=2000,V={8}:",$B$1,L$3,L$4,$H$7,$H$8,$B$3,$B18,$B$5,$B$2)</f>
        <v>0</v>
      </c>
      <c r="M18" s="119">
        <f t="shared" ref="M18:M34" si="4">+J18-L18</f>
        <v>0</v>
      </c>
      <c r="N18" s="120">
        <f>_xll.Assistant.XL.RIK_AC("INF06__;INF02@E=1,S=1021,G=0,T=0,P=0:@R=A,S=1027,V={0}:R=B,S=1019,V={1}:R=C,S=1020,V={2}:R=D,S=1006,V={3}:R=E,S=1011,V={4}:R=G,S=2|1011,V={5}:R=H,S=2|1012,V={6}:R=I,S=1004,V={7}:R=J,S=2000,V={8}:",$B$1,N$3,N$4,$H$7,$H$8,$B$3,$C18,$B$5,$B$2)</f>
        <v>0</v>
      </c>
    </row>
    <row r="19" spans="1:14" ht="15" customHeight="1" x14ac:dyDescent="0.2">
      <c r="A19" s="18" t="str">
        <f t="shared" si="2"/>
        <v>BIA.AF</v>
      </c>
      <c r="B19" s="18" t="str">
        <f t="shared" si="3"/>
        <v>BIA.AG</v>
      </c>
      <c r="C19" s="18" t="str">
        <f t="shared" si="1"/>
        <v>BIA.AF,BIA.AG</v>
      </c>
      <c r="E19" s="362"/>
      <c r="F19" s="386"/>
      <c r="G19" s="382" t="s">
        <v>105</v>
      </c>
      <c r="H19" s="377"/>
      <c r="I19" s="115" t="s">
        <v>106</v>
      </c>
      <c r="J19" s="117">
        <f>_xll.Assistant.XL.RIK_AC("INF06__;INF02@E=1,S=1021,G=0,T=0,P=0:@R=A,S=1027,V={0}:R=B,S=1019,V={1}:R=C,S=1020,V={2}:R=D,S=1006,V={3}:R=E,S=1011,V={4}:R=F,S=2|1011,V={5}:R=G,S=2|1012,V={6}:R=H,S=1004,V={7}:R=I,S=2000,V={8}:",$B$1,J$3,J$4,$H$7,$H$8,$B$3,$A19,$B$5,$B$2)</f>
        <v>25000</v>
      </c>
      <c r="K19" s="115" t="s">
        <v>107</v>
      </c>
      <c r="L19" s="118">
        <f>_xll.Assistant.XL.RIK_AC("INF06__;INF02@E=1,S=1021,G=0,T=0,P=0,C=*-1:@R=A,S=1027,V={0}:R=B,S=1019,V={1}:R=C,S=1020,V={2}:R=D,S=1006,V={3}:R=E,S=1011,V={4}:R=G,S=2|1011,V={5}:R=H,S=2|1012,V={6}:R=I,S=1004,V={7}:R=I,S=2000,V={8}:",$B$1,L$3,L$4,$H$7,$H$8,$B$3,$B19,$B$5,$B$2)</f>
        <v>0</v>
      </c>
      <c r="M19" s="119">
        <f t="shared" si="4"/>
        <v>25000</v>
      </c>
      <c r="N19" s="120">
        <f>_xll.Assistant.XL.RIK_AC("INF06__;INF02@E=1,S=1021,G=0,T=0,P=0:@R=A,S=1027,V={0}:R=B,S=1019,V={1}:R=C,S=1020,V={2}:R=D,S=1006,V={3}:R=E,S=1011,V={4}:R=G,S=2|1011,V={5}:R=H,S=2|1012,V={6}:R=I,S=1004,V={7}:R=J,S=2000,V={8}:",$B$1,N$3,N$4,$H$7,$H$8,$B$3,$C19,$B$5,$B$2)</f>
        <v>25000</v>
      </c>
    </row>
    <row r="20" spans="1:14" ht="15" customHeight="1" x14ac:dyDescent="0.2">
      <c r="A20" s="18" t="str">
        <f t="shared" si="2"/>
        <v>BIA.AH</v>
      </c>
      <c r="B20" s="18" t="str">
        <f t="shared" si="3"/>
        <v>BIA.AI</v>
      </c>
      <c r="C20" s="18" t="str">
        <f t="shared" si="1"/>
        <v>BIA.AH,BIA.AI</v>
      </c>
      <c r="E20" s="362"/>
      <c r="F20" s="386"/>
      <c r="G20" s="382" t="s">
        <v>108</v>
      </c>
      <c r="H20" s="377"/>
      <c r="I20" s="115" t="s">
        <v>109</v>
      </c>
      <c r="J20" s="117">
        <f>_xll.Assistant.XL.RIK_AC("INF06__;INF02@E=1,S=1021,G=0,T=0,P=0:@R=A,S=1027,V={0}:R=B,S=1019,V={1}:R=C,S=1020,V={2}:R=D,S=1006,V={3}:R=E,S=1011,V={4}:R=F,S=2|1011,V={5}:R=G,S=2|1012,V={6}:R=H,S=1004,V={7}:R=I,S=2000,V={8}:",$B$1,J$3,J$4,$H$7,$H$8,$B$3,$A20,$B$5,$B$2)</f>
        <v>0</v>
      </c>
      <c r="K20" s="115" t="s">
        <v>110</v>
      </c>
      <c r="L20" s="118">
        <f>_xll.Assistant.XL.RIK_AC("INF06__;INF02@E=1,S=1021,G=0,T=0,P=0,C=*-1:@R=A,S=1027,V={0}:R=B,S=1019,V={1}:R=C,S=1020,V={2}:R=D,S=1006,V={3}:R=E,S=1011,V={4}:R=G,S=2|1011,V={5}:R=H,S=2|1012,V={6}:R=I,S=1004,V={7}:R=I,S=2000,V={8}:",$B$1,L$3,L$4,$H$7,$H$8,$B$3,$B20,$B$5,$B$2)</f>
        <v>0</v>
      </c>
      <c r="M20" s="119">
        <f t="shared" si="4"/>
        <v>0</v>
      </c>
      <c r="N20" s="120">
        <f>_xll.Assistant.XL.RIK_AC("INF06__;INF02@E=1,S=1021,G=0,T=0,P=0:@R=A,S=1027,V={0}:R=B,S=1019,V={1}:R=C,S=1020,V={2}:R=D,S=1006,V={3}:R=E,S=1011,V={4}:R=G,S=2|1011,V={5}:R=H,S=2|1012,V={6}:R=I,S=1004,V={7}:R=J,S=2000,V={8}:",$B$1,N$3,N$4,$H$7,$H$8,$B$3,$C20,$B$5,$B$2)</f>
        <v>0</v>
      </c>
    </row>
    <row r="21" spans="1:14" ht="15" customHeight="1" x14ac:dyDescent="0.2">
      <c r="A21" s="18" t="str">
        <f t="shared" si="2"/>
        <v>BIA.AJ</v>
      </c>
      <c r="B21" s="18" t="str">
        <f t="shared" si="3"/>
        <v>BIA.AK</v>
      </c>
      <c r="C21" s="18" t="str">
        <f t="shared" si="1"/>
        <v>BIA.AJ,BIA.AK</v>
      </c>
      <c r="E21" s="362"/>
      <c r="F21" s="386"/>
      <c r="G21" s="382" t="s">
        <v>111</v>
      </c>
      <c r="H21" s="377"/>
      <c r="I21" s="115" t="s">
        <v>447</v>
      </c>
      <c r="J21" s="117">
        <f>_xll.Assistant.XL.RIK_AC("INF06__;INF02@E=1,S=1021,G=0,T=0,P=0:@R=A,S=1027,V={0}:R=B,S=1019,V={1}:R=C,S=1020,V={2}:R=D,S=1006,V={3}:R=E,S=1011,V={4}:R=F,S=2|1011,V={5}:R=G,S=2|1012,V={6}:R=H,S=1004,V={7}:R=I,S=2000,V={8}:",$B$1,J$3,J$4,$H$7,$H$8,$B$3,$A21,$B$5,$B$2)</f>
        <v>0</v>
      </c>
      <c r="K21" s="115" t="s">
        <v>112</v>
      </c>
      <c r="L21" s="118">
        <f>_xll.Assistant.XL.RIK_AC("INF06__;INF02@E=1,S=1021,G=0,T=0,P=0,C=*-1:@R=A,S=1027,V={0}:R=B,S=1019,V={1}:R=C,S=1020,V={2}:R=D,S=1006,V={3}:R=E,S=1011,V={4}:R=G,S=2|1011,V={5}:R=H,S=2|1012,V={6}:R=I,S=1004,V={7}:R=I,S=2000,V={8}:",$B$1,L$3,L$4,$H$7,$H$8,$B$3,$B21,$B$5,$B$2)</f>
        <v>0</v>
      </c>
      <c r="M21" s="119">
        <f t="shared" si="4"/>
        <v>0</v>
      </c>
      <c r="N21" s="120">
        <f>_xll.Assistant.XL.RIK_AC("INF06__;INF02@E=1,S=1021,G=0,T=0,P=0:@R=A,S=1027,V={0}:R=B,S=1019,V={1}:R=C,S=1020,V={2}:R=D,S=1006,V={3}:R=E,S=1011,V={4}:R=G,S=2|1011,V={5}:R=H,S=2|1012,V={6}:R=I,S=1004,V={7}:R=J,S=2000,V={8}:",$B$1,N$3,N$4,$H$7,$H$8,$B$3,$C21,$B$5,$B$2)</f>
        <v>0</v>
      </c>
    </row>
    <row r="22" spans="1:14" ht="15" customHeight="1" x14ac:dyDescent="0.2">
      <c r="A22" s="18" t="str">
        <f t="shared" si="2"/>
        <v>BIA.AL</v>
      </c>
      <c r="B22" s="18" t="str">
        <f t="shared" si="3"/>
        <v>BIA.AM</v>
      </c>
      <c r="C22" s="18" t="str">
        <f t="shared" si="1"/>
        <v>BIA.AL,BIA.AM</v>
      </c>
      <c r="E22" s="362"/>
      <c r="F22" s="390"/>
      <c r="G22" s="382" t="s">
        <v>113</v>
      </c>
      <c r="H22" s="377"/>
      <c r="I22" s="115" t="s">
        <v>114</v>
      </c>
      <c r="J22" s="117">
        <f>_xll.Assistant.XL.RIK_AC("INF06__;INF02@E=1,S=1021,G=0,T=0,P=0:@R=A,S=1027,V={0}:R=B,S=1019,V={1}:R=C,S=1020,V={2}:R=D,S=1006,V={3}:R=E,S=1011,V={4}:R=F,S=2|1011,V={5}:R=G,S=2|1012,V={6}:R=H,S=1004,V={7}:R=I,S=2000,V={8}:",$B$1,J$3,J$4,$H$7,$H$8,$B$3,$A22,$B$5,$B$2)</f>
        <v>0</v>
      </c>
      <c r="K22" s="115" t="s">
        <v>115</v>
      </c>
      <c r="L22" s="118">
        <f>_xll.Assistant.XL.RIK_AC("INF06__;INF02@E=1,S=1021,G=0,T=0,P=0,C=*-1:@R=A,S=1027,V={0}:R=B,S=1019,V={1}:R=C,S=1020,V={2}:R=D,S=1006,V={3}:R=E,S=1011,V={4}:R=G,S=2|1011,V={5}:R=H,S=2|1012,V={6}:R=I,S=1004,V={7}:R=I,S=2000,V={8}:",$B$1,L$3,L$4,$H$7,$H$8,$B$3,$B22,$B$5,$B$2)</f>
        <v>0</v>
      </c>
      <c r="M22" s="119">
        <f t="shared" si="4"/>
        <v>0</v>
      </c>
      <c r="N22" s="120">
        <f>_xll.Assistant.XL.RIK_AC("INF06__;INF02@E=1,S=1021,G=0,T=0,P=0:@R=A,S=1027,V={0}:R=B,S=1019,V={1}:R=C,S=1020,V={2}:R=D,S=1006,V={3}:R=E,S=1011,V={4}:R=G,S=2|1011,V={5}:R=H,S=2|1012,V={6}:R=I,S=1004,V={7}:R=J,S=2000,V={8}:",$B$1,N$3,N$4,$H$7,$H$8,$B$3,$C22,$B$5,$B$2)</f>
        <v>0</v>
      </c>
    </row>
    <row r="23" spans="1:14" ht="15" customHeight="1" x14ac:dyDescent="0.2">
      <c r="A23" s="18" t="str">
        <f t="shared" si="2"/>
        <v>BIA.AN</v>
      </c>
      <c r="B23" s="18" t="str">
        <f t="shared" si="3"/>
        <v>BIA.AO</v>
      </c>
      <c r="C23" s="18" t="str">
        <f t="shared" si="1"/>
        <v>BIA.AN,BIA.AO</v>
      </c>
      <c r="E23" s="362"/>
      <c r="F23" s="385" t="s">
        <v>116</v>
      </c>
      <c r="G23" s="382" t="s">
        <v>117</v>
      </c>
      <c r="H23" s="377"/>
      <c r="I23" s="115" t="s">
        <v>118</v>
      </c>
      <c r="J23" s="117">
        <f>_xll.Assistant.XL.RIK_AC("INF06__;INF02@E=1,S=1021,G=0,T=0,P=0:@R=A,S=1027,V={0}:R=B,S=1019,V={1}:R=C,S=1020,V={2}:R=D,S=1006,V={3}:R=E,S=1011,V={4}:R=F,S=2|1011,V={5}:R=G,S=2|1012,V={6}:R=H,S=1004,V={7}:R=I,S=2000,V={8}:",$B$1,J$3,J$4,$H$7,$H$8,$B$3,$A23,$B$5,$B$2)</f>
        <v>37450000</v>
      </c>
      <c r="K23" s="115" t="s">
        <v>119</v>
      </c>
      <c r="L23" s="118">
        <f>_xll.Assistant.XL.RIK_AC("INF06__;INF02@E=1,S=1021,G=0,T=0,P=0,C=*-1:@R=A,S=1027,V={0}:R=B,S=1019,V={1}:R=C,S=1020,V={2}:R=D,S=1006,V={3}:R=E,S=1011,V={4}:R=G,S=2|1011,V={5}:R=H,S=2|1012,V={6}:R=I,S=1004,V={7}:R=I,S=2000,V={8}:",$B$1,L$3,L$4,$H$7,$H$8,$B$3,$B23,$B$5,$B$2)</f>
        <v>0</v>
      </c>
      <c r="M23" s="119">
        <f t="shared" si="4"/>
        <v>37450000</v>
      </c>
      <c r="N23" s="120">
        <f>_xll.Assistant.XL.RIK_AC("INF06__;INF02@E=1,S=1021,G=0,T=0,P=0:@R=A,S=1027,V={0}:R=B,S=1019,V={1}:R=C,S=1020,V={2}:R=D,S=1006,V={3}:R=E,S=1011,V={4}:R=G,S=2|1011,V={5}:R=H,S=2|1012,V={6}:R=I,S=1004,V={7}:R=J,S=2000,V={8}:",$B$1,N$3,N$4,$H$7,$H$8,$B$3,$C23,$B$5,$B$2)</f>
        <v>37450000</v>
      </c>
    </row>
    <row r="24" spans="1:14" ht="15" customHeight="1" x14ac:dyDescent="0.2">
      <c r="A24" s="18" t="str">
        <f t="shared" si="2"/>
        <v>BIA.AP</v>
      </c>
      <c r="B24" s="18" t="str">
        <f t="shared" si="3"/>
        <v>BIA.AQ</v>
      </c>
      <c r="C24" s="18" t="str">
        <f t="shared" si="1"/>
        <v>BIA.AP,BIA.AQ</v>
      </c>
      <c r="E24" s="362"/>
      <c r="F24" s="386"/>
      <c r="G24" s="382" t="s">
        <v>120</v>
      </c>
      <c r="H24" s="377"/>
      <c r="I24" s="115" t="s">
        <v>121</v>
      </c>
      <c r="J24" s="121">
        <f>_xll.Assistant.XL.RIK_AC("INF06__;INF02@E=1,S=1021,G=0,T=0,P=0:@R=A,S=1027,V={0}:R=B,S=1019,V={1}:R=C,S=1020,V={2}:R=D,S=1006,V={3}:R=E,S=1011,V={4}:R=F,S=2|1011,V={5}:R=G,S=2|1012,V={6}:R=H,S=1004,V={7}:R=I,S=2000,V={8}:",$B$1,J$3,J$4,$H$7,$H$8,$B$3,$A24,$B$5,$B$2)</f>
        <v>132000</v>
      </c>
      <c r="K24" s="115" t="s">
        <v>122</v>
      </c>
      <c r="L24" s="118">
        <f>_xll.Assistant.XL.RIK_AC("INF06__;INF02@E=1,S=1021,G=0,T=0,P=0,C=*-1:@R=A,S=1027,V={0}:R=B,S=1019,V={1}:R=C,S=1020,V={2}:R=D,S=1006,V={3}:R=E,S=1011,V={4}:R=G,S=2|1011,V={5}:R=H,S=2|1012,V={6}:R=I,S=1004,V={7}:R=I,S=2000,V={8}:",$B$1,L$3,L$4,$H$7,$H$8,$B$3,$B24,$B$5,$B$2)</f>
        <v>4174595</v>
      </c>
      <c r="M24" s="119">
        <f t="shared" si="4"/>
        <v>-4042595</v>
      </c>
      <c r="N24" s="120">
        <f>_xll.Assistant.XL.RIK_AC("INF06__;INF02@E=1,S=1021,G=0,T=0,P=0:@R=A,S=1027,V={0}:R=B,S=1019,V={1}:R=C,S=1020,V={2}:R=D,S=1006,V={3}:R=E,S=1011,V={4}:R=G,S=2|1011,V={5}:R=H,S=2|1012,V={6}:R=I,S=1004,V={7}:R=J,S=2000,V={8}:",$B$1,N$3,N$4,$H$7,$H$8,$B$3,$C24,$B$5,$B$2)</f>
        <v>-4042595</v>
      </c>
    </row>
    <row r="25" spans="1:14" ht="15" customHeight="1" x14ac:dyDescent="0.2">
      <c r="A25" s="18" t="str">
        <f t="shared" si="2"/>
        <v>BIA.AR</v>
      </c>
      <c r="B25" s="18" t="str">
        <f t="shared" si="3"/>
        <v>BIA.AS</v>
      </c>
      <c r="C25" s="18" t="str">
        <f t="shared" si="1"/>
        <v>BIA.AR,BIA.AS</v>
      </c>
      <c r="E25" s="362"/>
      <c r="F25" s="386"/>
      <c r="G25" s="382" t="s">
        <v>123</v>
      </c>
      <c r="H25" s="377"/>
      <c r="I25" s="115" t="s">
        <v>124</v>
      </c>
      <c r="J25" s="121">
        <f>_xll.Assistant.XL.RIK_AC("INF06__;INF02@E=1,S=1021,G=0,T=0,P=0:@R=A,S=1027,V={0}:R=B,S=1019,V={1}:R=C,S=1020,V={2}:R=D,S=1006,V={3}:R=E,S=1011,V={4}:R=F,S=2|1011,V={5}:R=G,S=2|1012,V={6}:R=H,S=1004,V={7}:R=I,S=2000,V={8}:",$B$1,J$3,J$4,$H$7,$H$8,$B$3,$A25,$B$5,$B$2)</f>
        <v>690400</v>
      </c>
      <c r="K25" s="115" t="s">
        <v>125</v>
      </c>
      <c r="L25" s="118">
        <f>_xll.Assistant.XL.RIK_AC("INF06__;INF02@E=1,S=1021,G=0,T=0,P=0,C=*-1:@R=A,S=1027,V={0}:R=B,S=1019,V={1}:R=C,S=1020,V={2}:R=D,S=1006,V={3}:R=E,S=1011,V={4}:R=G,S=2|1011,V={5}:R=H,S=2|1012,V={6}:R=I,S=1004,V={7}:R=I,S=2000,V={8}:",$B$1,L$3,L$4,$H$7,$H$8,$B$3,$B25,$B$5,$B$2)</f>
        <v>2660940</v>
      </c>
      <c r="M25" s="119">
        <f t="shared" si="4"/>
        <v>-1970540</v>
      </c>
      <c r="N25" s="120">
        <f>_xll.Assistant.XL.RIK_AC("INF06__;INF02@E=1,S=1021,G=0,T=0,P=0:@R=A,S=1027,V={0}:R=B,S=1019,V={1}:R=C,S=1020,V={2}:R=D,S=1006,V={3}:R=E,S=1011,V={4}:R=G,S=2|1011,V={5}:R=H,S=2|1012,V={6}:R=I,S=1004,V={7}:R=J,S=2000,V={8}:",$B$1,N$3,N$4,$H$7,$H$8,$B$3,$C25,$B$5,$B$2)</f>
        <v>-1970540</v>
      </c>
    </row>
    <row r="26" spans="1:14" ht="15" customHeight="1" x14ac:dyDescent="0.2">
      <c r="A26" s="18" t="str">
        <f t="shared" si="2"/>
        <v>BIA.AT</v>
      </c>
      <c r="B26" s="18" t="str">
        <f t="shared" si="3"/>
        <v>BIA.AU</v>
      </c>
      <c r="C26" s="18" t="str">
        <f t="shared" si="1"/>
        <v>BIA.AT,BIA.AU</v>
      </c>
      <c r="E26" s="362"/>
      <c r="F26" s="386"/>
      <c r="G26" s="382" t="s">
        <v>126</v>
      </c>
      <c r="H26" s="377"/>
      <c r="I26" s="115" t="s">
        <v>127</v>
      </c>
      <c r="J26" s="121">
        <f>_xll.Assistant.XL.RIK_AC("INF06__;INF02@E=1,S=1021,G=0,T=0,P=0:@R=A,S=1027,V={0}:R=B,S=1019,V={1}:R=C,S=1020,V={2}:R=D,S=1006,V={3}:R=E,S=1011,V={4}:R=F,S=2|1011,V={5}:R=G,S=2|1012,V={6}:R=H,S=1004,V={7}:R=I,S=2000,V={8}:",$B$1,J$3,J$4,$H$7,$H$8,$B$3,$A26,$B$5,$B$2)</f>
        <v>32813635</v>
      </c>
      <c r="K26" s="115" t="s">
        <v>128</v>
      </c>
      <c r="L26" s="118">
        <f>_xll.Assistant.XL.RIK_AC("INF06__;INF02@E=1,S=1021,G=0,T=0,P=0,C=*-1:@R=A,S=1027,V={0}:R=B,S=1019,V={1}:R=C,S=1020,V={2}:R=D,S=1006,V={3}:R=E,S=1011,V={4}:R=G,S=2|1011,V={5}:R=H,S=2|1012,V={6}:R=I,S=1004,V={7}:R=I,S=2000,V={8}:",$B$1,L$3,L$4,$H$7,$H$8,$B$3,$B26,$B$5,$B$2)</f>
        <v>20444883.579999998</v>
      </c>
      <c r="M26" s="119">
        <f t="shared" si="4"/>
        <v>12368751.420000002</v>
      </c>
      <c r="N26" s="120">
        <f>_xll.Assistant.XL.RIK_AC("INF06__;INF02@E=1,S=1021,G=0,T=0,P=0:@R=A,S=1027,V={0}:R=B,S=1019,V={1}:R=C,S=1020,V={2}:R=D,S=1006,V={3}:R=E,S=1011,V={4}:R=G,S=2|1011,V={5}:R=H,S=2|1012,V={6}:R=I,S=1004,V={7}:R=J,S=2000,V={8}:",$B$1,N$3,N$4,$H$7,$H$8,$B$3,$C26,$B$5,$B$2)</f>
        <v>12368751.420000002</v>
      </c>
    </row>
    <row r="27" spans="1:14" ht="15" customHeight="1" x14ac:dyDescent="0.2">
      <c r="A27" s="18" t="str">
        <f t="shared" si="2"/>
        <v>BIA.AV</v>
      </c>
      <c r="B27" s="18" t="str">
        <f t="shared" si="3"/>
        <v>BIA.AW</v>
      </c>
      <c r="C27" s="18" t="str">
        <f t="shared" si="1"/>
        <v>BIA.AV,BIA.AW</v>
      </c>
      <c r="E27" s="362"/>
      <c r="F27" s="386"/>
      <c r="G27" s="382" t="s">
        <v>129</v>
      </c>
      <c r="H27" s="377"/>
      <c r="I27" s="115" t="s">
        <v>130</v>
      </c>
      <c r="J27" s="117">
        <f>_xll.Assistant.XL.RIK_AC("INF06__;INF02@E=1,S=1021,G=0,T=0,P=0:@R=A,S=1027,V={0}:R=B,S=1019,V={1}:R=C,S=1020,V={2}:R=D,S=1006,V={3}:R=E,S=1011,V={4}:R=F,S=2|1011,V={5}:R=G,S=2|1012,V={6}:R=H,S=1004,V={7}:R=I,S=2000,V={8}:",$B$1,J$3,J$4,$H$7,$H$8,$B$3,$A27,$B$5,$B$2)</f>
        <v>0</v>
      </c>
      <c r="K27" s="115" t="s">
        <v>131</v>
      </c>
      <c r="L27" s="118">
        <f>_xll.Assistant.XL.RIK_AC("INF06__;INF02@E=1,S=1021,G=0,T=0,P=0,C=*-1:@R=A,S=1027,V={0}:R=B,S=1019,V={1}:R=C,S=1020,V={2}:R=D,S=1006,V={3}:R=E,S=1011,V={4}:R=G,S=2|1011,V={5}:R=H,S=2|1012,V={6}:R=I,S=1004,V={7}:R=I,S=2000,V={8}:",$B$1,L$3,L$4,$H$7,$H$8,$B$3,$B27,$B$5,$B$2)</f>
        <v>0</v>
      </c>
      <c r="M27" s="119">
        <f t="shared" si="4"/>
        <v>0</v>
      </c>
      <c r="N27" s="120">
        <f>_xll.Assistant.XL.RIK_AC("INF06__;INF02@E=1,S=1021,G=0,T=0,P=0:@R=A,S=1027,V={0}:R=B,S=1019,V={1}:R=C,S=1020,V={2}:R=D,S=1006,V={3}:R=E,S=1011,V={4}:R=G,S=2|1011,V={5}:R=H,S=2|1012,V={6}:R=I,S=1004,V={7}:R=J,S=2000,V={8}:",$B$1,N$3,N$4,$H$7,$H$8,$B$3,$C27,$B$5,$B$2)</f>
        <v>0</v>
      </c>
    </row>
    <row r="28" spans="1:14" ht="15" customHeight="1" x14ac:dyDescent="0.2">
      <c r="A28" s="18" t="str">
        <f t="shared" si="2"/>
        <v>BIA.AV</v>
      </c>
      <c r="B28" s="18" t="str">
        <f t="shared" si="3"/>
        <v>BIA.AY</v>
      </c>
      <c r="C28" s="18" t="str">
        <f t="shared" si="1"/>
        <v>BIA.AV,BIA.AY</v>
      </c>
      <c r="E28" s="362"/>
      <c r="F28" s="390"/>
      <c r="G28" s="382" t="s">
        <v>132</v>
      </c>
      <c r="H28" s="377"/>
      <c r="I28" s="115" t="s">
        <v>130</v>
      </c>
      <c r="J28" s="117">
        <f>_xll.Assistant.XL.RIK_AC("INF06__;INF02@E=1,S=1021,G=0,T=0,P=0:@R=A,S=1027,V={0}:R=B,S=1019,V={1}:R=C,S=1020,V={2}:R=D,S=1006,V={3}:R=E,S=1011,V={4}:R=F,S=2|1011,V={5}:R=G,S=2|1012,V={6}:R=H,S=1004,V={7}:R=I,S=2000,V={8}:",$B$1,J$3,J$4,$H$7,$H$8,$B$3,$A28,$B$5,$B$2)</f>
        <v>0</v>
      </c>
      <c r="K28" s="115" t="s">
        <v>133</v>
      </c>
      <c r="L28" s="118">
        <f>_xll.Assistant.XL.RIK_AC("INF06__;INF02@E=1,S=1021,G=0,T=0,P=0,C=*-1:@R=A,S=1027,V={0}:R=B,S=1019,V={1}:R=C,S=1020,V={2}:R=D,S=1006,V={3}:R=E,S=1011,V={4}:R=G,S=2|1011,V={5}:R=H,S=2|1012,V={6}:R=I,S=1004,V={7}:R=I,S=2000,V={8}:",$B$1,L$3,L$4,$H$7,$H$8,$B$3,$B28,$B$5,$B$2)</f>
        <v>0</v>
      </c>
      <c r="M28" s="119">
        <f t="shared" si="4"/>
        <v>0</v>
      </c>
      <c r="N28" s="120">
        <f>_xll.Assistant.XL.RIK_AC("INF06__;INF02@E=1,S=1021,G=0,T=0,P=0:@R=A,S=1027,V={0}:R=B,S=1019,V={1}:R=C,S=1020,V={2}:R=D,S=1006,V={3}:R=E,S=1011,V={4}:R=G,S=2|1011,V={5}:R=H,S=2|1012,V={6}:R=I,S=1004,V={7}:R=J,S=2000,V={8}:",$B$1,N$3,N$4,$H$7,$H$8,$B$3,$C28,$B$5,$B$2)</f>
        <v>0</v>
      </c>
    </row>
    <row r="29" spans="1:14" ht="15" customHeight="1" x14ac:dyDescent="0.2">
      <c r="A29" s="18" t="str">
        <f t="shared" si="2"/>
        <v>BIA.CS</v>
      </c>
      <c r="B29" s="18" t="str">
        <f t="shared" si="3"/>
        <v>BIA.CT</v>
      </c>
      <c r="C29" s="18" t="str">
        <f t="shared" si="1"/>
        <v>BIA.CS,BIA.CT</v>
      </c>
      <c r="E29" s="362"/>
      <c r="F29" s="385" t="s">
        <v>134</v>
      </c>
      <c r="G29" s="382" t="s">
        <v>135</v>
      </c>
      <c r="H29" s="377"/>
      <c r="I29" s="115" t="s">
        <v>136</v>
      </c>
      <c r="J29" s="117">
        <f>_xll.Assistant.XL.RIK_AC("INF06__;INF02@E=1,S=1021,G=0,T=0,P=0:@R=A,S=1027,V={0}:R=B,S=1019,V={1}:R=C,S=1020,V={2}:R=D,S=1006,V={3}:R=E,S=1011,V={4}:R=F,S=2|1011,V={5}:R=G,S=2|1012,V={6}:R=H,S=1004,V={7}:R=I,S=2000,V={8}:",$B$1,J$3,J$4,$H$7,$H$8,$B$3,$A29,$B$5,$B$2)</f>
        <v>0</v>
      </c>
      <c r="K29" s="115" t="s">
        <v>137</v>
      </c>
      <c r="L29" s="118">
        <f>_xll.Assistant.XL.RIK_AC("INF06__;INF02@E=1,S=1021,G=0,T=0,P=0,C=*-1:@R=A,S=1027,V={0}:R=B,S=1019,V={1}:R=C,S=1020,V={2}:R=D,S=1006,V={3}:R=E,S=1011,V={4}:R=G,S=2|1011,V={5}:R=H,S=2|1012,V={6}:R=I,S=1004,V={7}:R=I,S=2000,V={8}:",$B$1,L$3,L$4,$H$7,$H$8,$B$3,$B29,$B$5,$B$2)</f>
        <v>0</v>
      </c>
      <c r="M29" s="119">
        <f t="shared" si="4"/>
        <v>0</v>
      </c>
      <c r="N29" s="120">
        <f>_xll.Assistant.XL.RIK_AC("INF06__;INF02@E=1,S=1021,G=0,T=0,P=0:@R=A,S=1027,V={0}:R=B,S=1019,V={1}:R=C,S=1020,V={2}:R=D,S=1006,V={3}:R=E,S=1011,V={4}:R=G,S=2|1011,V={5}:R=H,S=2|1012,V={6}:R=I,S=1004,V={7}:R=J,S=2000,V={8}:",$B$1,N$3,N$4,$H$7,$H$8,$B$3,$C29,$B$5,$B$2)</f>
        <v>0</v>
      </c>
    </row>
    <row r="30" spans="1:14" ht="15" customHeight="1" x14ac:dyDescent="0.2">
      <c r="A30" s="18" t="str">
        <f t="shared" si="2"/>
        <v>BIA.CU</v>
      </c>
      <c r="B30" s="18" t="str">
        <f t="shared" si="3"/>
        <v>BIA.CV</v>
      </c>
      <c r="C30" s="18" t="str">
        <f t="shared" si="1"/>
        <v>BIA.CU,BIA.CV</v>
      </c>
      <c r="E30" s="362"/>
      <c r="F30" s="386"/>
      <c r="G30" s="382" t="s">
        <v>138</v>
      </c>
      <c r="H30" s="377"/>
      <c r="I30" s="115" t="s">
        <v>139</v>
      </c>
      <c r="J30" s="117">
        <f>_xll.Assistant.XL.RIK_AC("INF06__;INF02@E=1,S=1021,G=0,T=0,P=0:@R=A,S=1027,V={0}:R=B,S=1019,V={1}:R=C,S=1020,V={2}:R=D,S=1006,V={3}:R=E,S=1011,V={4}:R=F,S=2|1011,V={5}:R=G,S=2|1012,V={6}:R=H,S=1004,V={7}:R=I,S=2000,V={8}:",$B$1,J$3,J$4,$H$7,$H$8,$B$3,$A30,$B$5,$B$2)</f>
        <v>-56400</v>
      </c>
      <c r="K30" s="115" t="s">
        <v>140</v>
      </c>
      <c r="L30" s="118">
        <f>_xll.Assistant.XL.RIK_AC("INF06__;INF02@E=1,S=1021,G=0,T=0,P=0,C=*-1:@R=A,S=1027,V={0}:R=B,S=1019,V={1}:R=C,S=1020,V={2}:R=D,S=1006,V={3}:R=E,S=1011,V={4}:R=G,S=2|1011,V={5}:R=H,S=2|1012,V={6}:R=I,S=1004,V={7}:R=I,S=2000,V={8}:",$B$1,L$3,L$4,$H$7,$H$8,$B$3,$B30,$B$5,$B$2)</f>
        <v>0</v>
      </c>
      <c r="M30" s="119">
        <f t="shared" si="4"/>
        <v>-56400</v>
      </c>
      <c r="N30" s="120">
        <f>_xll.Assistant.XL.RIK_AC("INF06__;INF02@E=1,S=1021,G=0,T=0,P=0:@R=A,S=1027,V={0}:R=B,S=1019,V={1}:R=C,S=1020,V={2}:R=D,S=1006,V={3}:R=E,S=1011,V={4}:R=G,S=2|1011,V={5}:R=H,S=2|1012,V={6}:R=I,S=1004,V={7}:R=J,S=2000,V={8}:",$B$1,N$3,N$4,$H$7,$H$8,$B$3,$C30,$B$5,$B$2)</f>
        <v>-56400</v>
      </c>
    </row>
    <row r="31" spans="1:14" ht="15" customHeight="1" x14ac:dyDescent="0.2">
      <c r="A31" s="18" t="str">
        <f t="shared" si="2"/>
        <v>BIA.BB</v>
      </c>
      <c r="B31" s="18" t="str">
        <f t="shared" si="3"/>
        <v>BIA.BC</v>
      </c>
      <c r="C31" s="18" t="str">
        <f t="shared" si="1"/>
        <v>BIA.BB,BIA.BC</v>
      </c>
      <c r="E31" s="362"/>
      <c r="F31" s="386"/>
      <c r="G31" s="382" t="s">
        <v>141</v>
      </c>
      <c r="H31" s="377"/>
      <c r="I31" s="115" t="s">
        <v>142</v>
      </c>
      <c r="J31" s="121">
        <f>_xll.Assistant.XL.RIK_AC("INF06__;INF02@E=1,S=1021,G=0,T=0,P=0:@R=A,S=1027,V={0}:R=B,S=1019,V={1}:R=C,S=1020,V={2}:R=D,S=1006,V={3}:R=E,S=1011,V={4}:R=F,S=2|1011,V={5}:R=G,S=2|1012,V={6}:R=H,S=1004,V={7}:R=I,S=2000,V={8}:",$B$1,J$3,J$4,$H$7,$H$8,$B$3,$A31,$B$5,$B$2)</f>
        <v>2176000</v>
      </c>
      <c r="K31" s="115" t="s">
        <v>143</v>
      </c>
      <c r="L31" s="118">
        <f>_xll.Assistant.XL.RIK_AC("INF06__;INF02@E=1,S=1021,G=0,T=0,P=0,C=*-1:@R=A,S=1027,V={0}:R=B,S=1019,V={1}:R=C,S=1020,V={2}:R=D,S=1006,V={3}:R=E,S=1011,V={4}:R=G,S=2|1011,V={5}:R=H,S=2|1012,V={6}:R=I,S=1004,V={7}:R=I,S=2000,V={8}:",$B$1,L$3,L$4,$H$7,$H$8,$B$3,$B31,$B$5,$B$2)</f>
        <v>2176000</v>
      </c>
      <c r="M31" s="119">
        <f t="shared" si="4"/>
        <v>0</v>
      </c>
      <c r="N31" s="120">
        <f>_xll.Assistant.XL.RIK_AC("INF06__;INF02@E=1,S=1021,G=0,T=0,P=0:@R=A,S=1027,V={0}:R=B,S=1019,V={1}:R=C,S=1020,V={2}:R=D,S=1006,V={3}:R=E,S=1011,V={4}:R=G,S=2|1011,V={5}:R=H,S=2|1012,V={6}:R=I,S=1004,V={7}:R=J,S=2000,V={8}:",$B$1,N$3,N$4,$H$7,$H$8,$B$3,$C31,$B$5,$B$2)</f>
        <v>0</v>
      </c>
    </row>
    <row r="32" spans="1:14" ht="15" customHeight="1" x14ac:dyDescent="0.2">
      <c r="A32" s="18" t="str">
        <f t="shared" si="2"/>
        <v>BIA.BD</v>
      </c>
      <c r="B32" s="18" t="str">
        <f t="shared" si="3"/>
        <v>BIA.BE</v>
      </c>
      <c r="C32" s="18" t="str">
        <f t="shared" si="1"/>
        <v>BIA.BD,BIA.BE</v>
      </c>
      <c r="E32" s="362"/>
      <c r="F32" s="386"/>
      <c r="G32" s="382" t="s">
        <v>144</v>
      </c>
      <c r="H32" s="377"/>
      <c r="I32" s="115" t="s">
        <v>145</v>
      </c>
      <c r="J32" s="121">
        <f>_xll.Assistant.XL.RIK_AC("INF06__;INF02@E=1,S=1021,G=0,T=0,P=0:@R=A,S=1027,V={0}:R=B,S=1019,V={1}:R=C,S=1020,V={2}:R=D,S=1006,V={3}:R=E,S=1011,V={4}:R=F,S=2|1011,V={5}:R=G,S=2|1012,V={6}:R=H,S=1004,V={7}:R=I,S=2000,V={8}:",$B$1,J$3,J$4,$H$7,$H$8,$B$3,$A32,$B$5,$B$2)</f>
        <v>450000</v>
      </c>
      <c r="K32" s="115" t="s">
        <v>146</v>
      </c>
      <c r="L32" s="118">
        <f>_xll.Assistant.XL.RIK_AC("INF06__;INF02@E=1,S=1021,G=0,T=0,P=0,C=*-1:@R=A,S=1027,V={0}:R=B,S=1019,V={1}:R=C,S=1020,V={2}:R=D,S=1006,V={3}:R=E,S=1011,V={4}:R=G,S=2|1011,V={5}:R=H,S=2|1012,V={6}:R=I,S=1004,V={7}:R=I,S=2000,V={8}:",$B$1,L$3,L$4,$H$7,$H$8,$B$3,$B32,$B$5,$B$2)</f>
        <v>0</v>
      </c>
      <c r="M32" s="119">
        <f t="shared" si="4"/>
        <v>450000</v>
      </c>
      <c r="N32" s="120">
        <f>_xll.Assistant.XL.RIK_AC("INF06__;INF02@E=1,S=1021,G=0,T=0,P=0:@R=A,S=1027,V={0}:R=B,S=1019,V={1}:R=C,S=1020,V={2}:R=D,S=1006,V={3}:R=E,S=1011,V={4}:R=G,S=2|1011,V={5}:R=H,S=2|1012,V={6}:R=I,S=1004,V={7}:R=J,S=2000,V={8}:",$B$1,N$3,N$4,$H$7,$H$8,$B$3,$C32,$B$5,$B$2)</f>
        <v>450000</v>
      </c>
    </row>
    <row r="33" spans="1:14" ht="15" customHeight="1" x14ac:dyDescent="0.2">
      <c r="A33" s="18" t="str">
        <f t="shared" si="2"/>
        <v>BIA.BF</v>
      </c>
      <c r="B33" s="18" t="str">
        <f t="shared" si="3"/>
        <v>BIA.BG</v>
      </c>
      <c r="C33" s="18" t="str">
        <f t="shared" si="1"/>
        <v>BIA.BF,BIA.BG</v>
      </c>
      <c r="E33" s="362"/>
      <c r="F33" s="386"/>
      <c r="G33" s="382" t="s">
        <v>147</v>
      </c>
      <c r="H33" s="377"/>
      <c r="I33" s="115" t="s">
        <v>148</v>
      </c>
      <c r="J33" s="121">
        <f>_xll.Assistant.XL.RIK_AC("INF06__;INF02@E=1,S=1021,G=0,T=0,P=0:@R=A,S=1027,V={0}:R=B,S=1019,V={1}:R=C,S=1020,V={2}:R=D,S=1006,V={3}:R=E,S=1011,V={4}:R=F,S=2|1011,V={5}:R=G,S=2|1012,V={6}:R=H,S=1004,V={7}:R=I,S=2000,V={8}:",$B$1,J$3,J$4,$H$7,$H$8,$B$3,$A33,$B$5,$B$2)</f>
        <v>0</v>
      </c>
      <c r="K33" s="115" t="s">
        <v>149</v>
      </c>
      <c r="L33" s="118">
        <f>_xll.Assistant.XL.RIK_AC("INF06__;INF02@E=1,S=1021,G=0,T=0,P=0,C=*-1:@R=A,S=1027,V={0}:R=B,S=1019,V={1}:R=C,S=1020,V={2}:R=D,S=1006,V={3}:R=E,S=1011,V={4}:R=G,S=2|1011,V={5}:R=H,S=2|1012,V={6}:R=I,S=1004,V={7}:R=I,S=2000,V={8}:",$B$1,L$3,L$4,$H$7,$H$8,$B$3,$B33,$B$5,$B$2)</f>
        <v>0</v>
      </c>
      <c r="M33" s="119">
        <f t="shared" si="4"/>
        <v>0</v>
      </c>
      <c r="N33" s="120">
        <f>_xll.Assistant.XL.RIK_AC("INF06__;INF02@E=1,S=1021,G=0,T=0,P=0:@R=A,S=1027,V={0}:R=B,S=1019,V={1}:R=C,S=1020,V={2}:R=D,S=1006,V={3}:R=E,S=1011,V={4}:R=G,S=2|1011,V={5}:R=H,S=2|1012,V={6}:R=I,S=1004,V={7}:R=J,S=2000,V={8}:",$B$1,N$3,N$4,$H$7,$H$8,$B$3,$C33,$B$5,$B$2)</f>
        <v>0</v>
      </c>
    </row>
    <row r="34" spans="1:14" ht="15" customHeight="1" thickBot="1" x14ac:dyDescent="0.25">
      <c r="A34" s="18" t="str">
        <f t="shared" si="2"/>
        <v>BIA.BH</v>
      </c>
      <c r="B34" s="18" t="str">
        <f t="shared" si="3"/>
        <v>BIA.BI</v>
      </c>
      <c r="C34" s="18" t="str">
        <f t="shared" si="1"/>
        <v>BIA.BH,BIA.BI</v>
      </c>
      <c r="E34" s="362"/>
      <c r="F34" s="386"/>
      <c r="G34" s="370" t="s">
        <v>150</v>
      </c>
      <c r="H34" s="371"/>
      <c r="I34" s="115" t="s">
        <v>151</v>
      </c>
      <c r="J34" s="122">
        <f>_xll.Assistant.XL.RIK_AC("INF06__;INF02@E=1,S=1021,G=0,T=0,P=0:@R=A,S=1027,V={0}:R=B,S=1019,V={1}:R=C,S=1020,V={2}:R=D,S=1006,V={3}:R=E,S=1011,V={4}:R=F,S=2|1011,V={5}:R=G,S=2|1012,V={6}:R=H,S=1004,V={7}:R=I,S=2000,V={8}:",$B$1,J$3,J$4,$H$7,$H$8,$B$3,$A34,$B$5,$B$2)</f>
        <v>441000</v>
      </c>
      <c r="K34" s="115" t="s">
        <v>152</v>
      </c>
      <c r="L34" s="123">
        <f>_xll.Assistant.XL.RIK_AC("INF06__;INF02@E=1,S=1021,G=0,T=0,P=0,C=*-1:@R=A,S=1027,V={0}:R=B,S=1019,V={1}:R=C,S=1020,V={2}:R=D,S=1006,V={3}:R=E,S=1011,V={4}:R=G,S=2|1011,V={5}:R=H,S=2|1012,V={6}:R=I,S=1004,V={7}:R=I,S=2000,V={8}:",$B$1,L$3,L$4,$H$7,$H$8,$B$3,$B34,$B$5,$B$2)</f>
        <v>0</v>
      </c>
      <c r="M34" s="124">
        <f t="shared" si="4"/>
        <v>441000</v>
      </c>
      <c r="N34" s="125">
        <f>_xll.Assistant.XL.RIK_AC("INF06__;INF02@E=1,S=1021,G=0,T=0,P=0:@R=A,S=1027,V={0}:R=B,S=1019,V={1}:R=C,S=1020,V={2}:R=D,S=1006,V={3}:R=E,S=1011,V={4}:R=G,S=2|1011,V={5}:R=H,S=2|1012,V={6}:R=I,S=1004,V={7}:R=J,S=2000,V={8}:",$B$1,N$3,N$4,$H$7,$H$8,$B$3,$C34,$B$5,$B$2)</f>
        <v>441000</v>
      </c>
    </row>
    <row r="35" spans="1:14" ht="15" customHeight="1" thickBot="1" x14ac:dyDescent="0.3">
      <c r="E35" s="126"/>
      <c r="F35" s="127"/>
      <c r="G35" s="387" t="s">
        <v>153</v>
      </c>
      <c r="H35" s="373"/>
      <c r="I35" s="128" t="s">
        <v>154</v>
      </c>
      <c r="J35" s="129">
        <f>IFERROR(SUM(J17:J34),"")</f>
        <v>74191635</v>
      </c>
      <c r="K35" s="115" t="s">
        <v>155</v>
      </c>
      <c r="L35" s="130">
        <f>IFERROR(SUM(L17:L34),"")</f>
        <v>29456418.579999998</v>
      </c>
      <c r="M35" s="131">
        <f>IFERROR(SUM(M17:M34),"")</f>
        <v>44735216.420000002</v>
      </c>
      <c r="N35" s="132">
        <f>IFERROR(SUM(N17:N34),"'")</f>
        <v>44735216.420000002</v>
      </c>
    </row>
    <row r="36" spans="1:14" ht="15" customHeight="1" x14ac:dyDescent="0.2">
      <c r="A36" s="18" t="str">
        <f t="shared" si="2"/>
        <v>BIA.BL</v>
      </c>
      <c r="B36" s="18" t="str">
        <f t="shared" si="3"/>
        <v>BIA.BM</v>
      </c>
      <c r="C36" s="18" t="str">
        <f t="shared" ref="C36:C47" si="5">IF(B36&lt;&gt;"",A36&amp;","&amp;B36,A36)</f>
        <v>BIA.BL,BIA.BM</v>
      </c>
      <c r="E36" s="362" t="s">
        <v>156</v>
      </c>
      <c r="F36" s="389" t="s">
        <v>157</v>
      </c>
      <c r="G36" s="380" t="s">
        <v>158</v>
      </c>
      <c r="H36" s="381"/>
      <c r="I36" s="128" t="s">
        <v>159</v>
      </c>
      <c r="J36" s="133">
        <f>_xll.Assistant.XL.RIK_AC("INF06__;INF02@E=1,S=1021,G=0,T=0,P=0:@R=A,S=1027,V={0}:R=B,S=1019,V={1}:R=C,S=1020,V={2}:R=D,S=1006,V={3}:R=E,S=1011,V={4}:R=F,S=2|1011,V={5}:R=G,S=2|1012,V={6}:R=H,S=1004,V={7}:R=I,S=2000,V={8}:",$B$1,J$3,J$4,$H$7,$H$8,$B$3,$A36,$B$5,$B$2)</f>
        <v>3047324</v>
      </c>
      <c r="K36" s="115" t="s">
        <v>160</v>
      </c>
      <c r="L36" s="134">
        <f>_xll.Assistant.XL.RIK_AC("INF06__;INF02@E=1,S=1021,G=0,T=0,P=0,C=*-1:@R=A,S=1027,V={0}:R=B,S=1019,V={1}:R=C,S=1020,V={2}:R=D,S=1006,V={3}:R=E,S=1011,V={4}:R=G,S=2|1011,V={5}:R=H,S=2|1012,V={6}:R=I,S=1004,V={7}:R=I,S=2000,V={8}:",$B$1,L$3,L$4,$H$7,$H$8,$B$3,$B36,$B$5,$B$2)</f>
        <v>145000</v>
      </c>
      <c r="M36" s="135">
        <f t="shared" ref="M36:M47" si="6">+J36-L36</f>
        <v>2902324</v>
      </c>
      <c r="N36" s="136">
        <f>_xll.Assistant.XL.RIK_AC("INF06__;INF02@E=1,S=1021,G=0,T=0,P=0:@R=A,S=1027,V={0}:R=B,S=1019,V={1}:R=C,S=1020,V={2}:R=D,S=1006,V={3}:R=E,S=1011,V={4}:R=G,S=2|1011,V={5}:R=H,S=2|1012,V={6}:R=I,S=1004,V={7}:R=J,S=2000,V={8}:",$B$1,N$3,N$4,$H$7,$H$8,$B$3,$C36,$B$5,$B$2)</f>
        <v>2902324</v>
      </c>
    </row>
    <row r="37" spans="1:14" ht="15" customHeight="1" x14ac:dyDescent="0.2">
      <c r="A37" s="18" t="str">
        <f t="shared" si="2"/>
        <v>BIA.BN</v>
      </c>
      <c r="B37" s="18" t="str">
        <f t="shared" si="3"/>
        <v>BIA.BO</v>
      </c>
      <c r="C37" s="18" t="str">
        <f t="shared" si="5"/>
        <v>BIA.BN,BIA.BO</v>
      </c>
      <c r="E37" s="362"/>
      <c r="F37" s="389"/>
      <c r="G37" s="382" t="s">
        <v>161</v>
      </c>
      <c r="H37" s="377"/>
      <c r="I37" s="128" t="s">
        <v>162</v>
      </c>
      <c r="J37" s="137">
        <f>_xll.Assistant.XL.RIK_AC("INF06__;INF02@E=1,S=1021,G=0,T=0,P=0:@R=A,S=1027,V={0}:R=B,S=1019,V={1}:R=C,S=1020,V={2}:R=D,S=1006,V={3}:R=E,S=1011,V={4}:R=F,S=2|1011,V={5}:R=G,S=2|1012,V={6}:R=H,S=1004,V={7}:R=I,S=2000,V={8}:",$B$1,J$3,J$4,$H$7,$H$8,$B$3,$A37,$B$5,$B$2)</f>
        <v>0</v>
      </c>
      <c r="K37" s="115" t="s">
        <v>163</v>
      </c>
      <c r="L37" s="138">
        <f>_xll.Assistant.XL.RIK_AC("INF06__;INF02@E=1,S=1021,G=0,T=0,P=0,C=*-1:@R=A,S=1027,V={0}:R=B,S=1019,V={1}:R=C,S=1020,V={2}:R=D,S=1006,V={3}:R=E,S=1011,V={4}:R=G,S=2|1011,V={5}:R=H,S=2|1012,V={6}:R=I,S=1004,V={7}:R=I,S=2000,V={8}:",$B$1,L$3,L$4,$H$7,$H$8,$B$3,$B37,$B$5,$B$2)</f>
        <v>0</v>
      </c>
      <c r="M37" s="139">
        <f t="shared" si="6"/>
        <v>0</v>
      </c>
      <c r="N37" s="140">
        <f>_xll.Assistant.XL.RIK_AC("INF06__;INF02@E=1,S=1021,G=0,T=0,P=0:@R=A,S=1027,V={0}:R=B,S=1019,V={1}:R=C,S=1020,V={2}:R=D,S=1006,V={3}:R=E,S=1011,V={4}:R=G,S=2|1011,V={5}:R=H,S=2|1012,V={6}:R=I,S=1004,V={7}:R=J,S=2000,V={8}:",$B$1,N$3,N$4,$H$7,$H$8,$B$3,$C37,$B$5,$B$2)</f>
        <v>0</v>
      </c>
    </row>
    <row r="38" spans="1:14" ht="15" customHeight="1" x14ac:dyDescent="0.2">
      <c r="A38" s="18" t="str">
        <f t="shared" si="2"/>
        <v>BIA.BP</v>
      </c>
      <c r="B38" s="18" t="str">
        <f t="shared" si="3"/>
        <v>BIA.BQ</v>
      </c>
      <c r="C38" s="18" t="str">
        <f t="shared" si="5"/>
        <v>BIA.BP,BIA.BQ</v>
      </c>
      <c r="E38" s="362"/>
      <c r="F38" s="389"/>
      <c r="G38" s="382" t="s">
        <v>164</v>
      </c>
      <c r="H38" s="377"/>
      <c r="I38" s="128" t="s">
        <v>165</v>
      </c>
      <c r="J38" s="137">
        <f>_xll.Assistant.XL.RIK_AC("INF06__;INF02@E=1,S=1021,G=0,T=0,P=0:@R=A,S=1027,V={0}:R=B,S=1019,V={1}:R=C,S=1020,V={2}:R=D,S=1006,V={3}:R=E,S=1011,V={4}:R=F,S=2|1011,V={5}:R=G,S=2|1012,V={6}:R=H,S=1004,V={7}:R=I,S=2000,V={8}:",$B$1,J$3,J$4,$H$7,$H$8,$B$3,$A38,$B$5,$B$2)</f>
        <v>0</v>
      </c>
      <c r="K38" s="115" t="s">
        <v>166</v>
      </c>
      <c r="L38" s="138">
        <f>_xll.Assistant.XL.RIK_AC("INF06__;INF02@E=1,S=1021,G=0,T=0,P=0,C=*-1:@R=A,S=1027,V={0}:R=B,S=1019,V={1}:R=C,S=1020,V={2}:R=D,S=1006,V={3}:R=E,S=1011,V={4}:R=G,S=2|1011,V={5}:R=H,S=2|1012,V={6}:R=I,S=1004,V={7}:R=I,S=2000,V={8}:",$B$1,L$3,L$4,$H$7,$H$8,$B$3,$B38,$B$5,$B$2)</f>
        <v>0</v>
      </c>
      <c r="M38" s="139">
        <f t="shared" si="6"/>
        <v>0</v>
      </c>
      <c r="N38" s="140">
        <f>_xll.Assistant.XL.RIK_AC("INF06__;INF02@E=1,S=1021,G=0,T=0,P=0:@R=A,S=1027,V={0}:R=B,S=1019,V={1}:R=C,S=1020,V={2}:R=D,S=1006,V={3}:R=E,S=1011,V={4}:R=G,S=2|1011,V={5}:R=H,S=2|1012,V={6}:R=I,S=1004,V={7}:R=J,S=2000,V={8}:",$B$1,N$3,N$4,$H$7,$H$8,$B$3,$C38,$B$5,$B$2)</f>
        <v>0</v>
      </c>
    </row>
    <row r="39" spans="1:14" ht="15" customHeight="1" x14ac:dyDescent="0.2">
      <c r="A39" s="18" t="str">
        <f t="shared" si="2"/>
        <v>BIA.BR</v>
      </c>
      <c r="B39" s="18" t="str">
        <f t="shared" si="3"/>
        <v>BIA.BS</v>
      </c>
      <c r="C39" s="18" t="str">
        <f t="shared" si="5"/>
        <v>BIA.BR,BIA.BS</v>
      </c>
      <c r="E39" s="362"/>
      <c r="F39" s="389"/>
      <c r="G39" s="382" t="s">
        <v>167</v>
      </c>
      <c r="H39" s="377"/>
      <c r="I39" s="128" t="s">
        <v>168</v>
      </c>
      <c r="J39" s="137">
        <f>_xll.Assistant.XL.RIK_AC("INF06__;INF02@E=1,S=1021,G=0,T=0,P=0:@R=A,S=1027,V={0}:R=B,S=1019,V={1}:R=C,S=1020,V={2}:R=D,S=1006,V={3}:R=E,S=1011,V={4}:R=F,S=2|1011,V={5}:R=G,S=2|1012,V={6}:R=H,S=1004,V={7}:R=I,S=2000,V={8}:",$B$1,J$3,J$4,$H$7,$H$8,$B$3,$A39,$B$5,$B$2)</f>
        <v>0</v>
      </c>
      <c r="K39" s="115" t="s">
        <v>169</v>
      </c>
      <c r="L39" s="138">
        <f>_xll.Assistant.XL.RIK_AC("INF06__;INF02@E=1,S=1021,G=0,T=0,P=0,C=*-1:@R=A,S=1027,V={0}:R=B,S=1019,V={1}:R=C,S=1020,V={2}:R=D,S=1006,V={3}:R=E,S=1011,V={4}:R=G,S=2|1011,V={5}:R=H,S=2|1012,V={6}:R=I,S=1004,V={7}:R=I,S=2000,V={8}:",$B$1,L$3,L$4,$H$7,$H$8,$B$3,$B39,$B$5,$B$2)</f>
        <v>0</v>
      </c>
      <c r="M39" s="139">
        <f t="shared" si="6"/>
        <v>0</v>
      </c>
      <c r="N39" s="140">
        <f>_xll.Assistant.XL.RIK_AC("INF06__;INF02@E=1,S=1021,G=0,T=0,P=0:@R=A,S=1027,V={0}:R=B,S=1019,V={1}:R=C,S=1020,V={2}:R=D,S=1006,V={3}:R=E,S=1011,V={4}:R=G,S=2|1011,V={5}:R=H,S=2|1012,V={6}:R=I,S=1004,V={7}:R=J,S=2000,V={8}:",$B$1,N$3,N$4,$H$7,$H$8,$B$3,$C39,$B$5,$B$2)</f>
        <v>0</v>
      </c>
    </row>
    <row r="40" spans="1:14" ht="15" customHeight="1" x14ac:dyDescent="0.2">
      <c r="A40" s="18" t="str">
        <f t="shared" si="2"/>
        <v>BIA.BT</v>
      </c>
      <c r="B40" s="18" t="str">
        <f t="shared" si="3"/>
        <v>BIA.BU</v>
      </c>
      <c r="C40" s="18" t="str">
        <f t="shared" si="5"/>
        <v>BIA.BT,BIA.BU</v>
      </c>
      <c r="E40" s="362"/>
      <c r="F40" s="389"/>
      <c r="G40" s="370" t="s">
        <v>170</v>
      </c>
      <c r="H40" s="371"/>
      <c r="I40" s="128" t="s">
        <v>171</v>
      </c>
      <c r="J40" s="137">
        <f>_xll.Assistant.XL.RIK_AC("INF06__;INF02@E=1,S=1021,G=0,T=0,P=0:@R=A,S=1027,V={0}:R=B,S=1019,V={1}:R=C,S=1020,V={2}:R=D,S=1006,V={3}:R=E,S=1011,V={4}:R=F,S=2|1011,V={5}:R=G,S=2|1012,V={6}:R=H,S=1004,V={7}:R=I,S=2000,V={8}:",$B$1,J$3,J$4,$H$7,$H$8,$B$3,$A40,$B$5,$B$2)</f>
        <v>0</v>
      </c>
      <c r="K40" s="115" t="s">
        <v>172</v>
      </c>
      <c r="L40" s="138">
        <f>_xll.Assistant.XL.RIK_AC("INF06__;INF02@E=1,S=1021,G=0,T=0,P=0,C=*-1:@R=A,S=1027,V={0}:R=B,S=1019,V={1}:R=C,S=1020,V={2}:R=D,S=1006,V={3}:R=E,S=1011,V={4}:R=G,S=2|1011,V={5}:R=H,S=2|1012,V={6}:R=I,S=1004,V={7}:R=I,S=2000,V={8}:",$B$1,L$3,L$4,$H$7,$H$8,$B$3,$B40,$B$5,$B$2)</f>
        <v>0</v>
      </c>
      <c r="M40" s="139">
        <f t="shared" si="6"/>
        <v>0</v>
      </c>
      <c r="N40" s="140">
        <f>_xll.Assistant.XL.RIK_AC("INF06__;INF02@E=1,S=1021,G=0,T=0,P=0:@R=A,S=1027,V={0}:R=B,S=1019,V={1}:R=C,S=1020,V={2}:R=D,S=1006,V={3}:R=E,S=1011,V={4}:R=G,S=2|1011,V={5}:R=H,S=2|1012,V={6}:R=I,S=1004,V={7}:R=J,S=2000,V={8}:",$B$1,N$3,N$4,$H$7,$H$8,$B$3,$C40,$B$5,$B$2)</f>
        <v>0</v>
      </c>
    </row>
    <row r="41" spans="1:14" ht="15" customHeight="1" x14ac:dyDescent="0.2">
      <c r="A41" s="18" t="str">
        <f t="shared" si="2"/>
        <v>BIA.BV</v>
      </c>
      <c r="B41" s="18" t="str">
        <f t="shared" si="3"/>
        <v>BIA.BW</v>
      </c>
      <c r="C41" s="18" t="str">
        <f t="shared" si="5"/>
        <v>BIA.BV,BIA.BW</v>
      </c>
      <c r="E41" s="388"/>
      <c r="F41" s="141"/>
      <c r="G41" s="376" t="s">
        <v>173</v>
      </c>
      <c r="H41" s="377"/>
      <c r="I41" s="128" t="s">
        <v>174</v>
      </c>
      <c r="J41" s="137">
        <f>_xll.Assistant.XL.RIK_AC("INF06__;INF02@E=1,S=1021,G=0,T=0,P=0:@R=A,S=1027,V={0}:R=B,S=1019,V={1}:R=C,S=1020,V={2}:R=D,S=1006,V={3}:R=E,S=1011,V={4}:R=F,S=2|1011,V={5}:R=G,S=2|1012,V={6}:R=H,S=1004,V={7}:R=I,S=2000,V={8}:",$B$1,J$3,J$4,$H$7,$H$8,$B$3,$A41,$B$5,$B$2)</f>
        <v>0</v>
      </c>
      <c r="K41" s="115" t="s">
        <v>175</v>
      </c>
      <c r="L41" s="138">
        <f>_xll.Assistant.XL.RIK_AC("INF06__;INF02@E=1,S=1021,G=0,T=0,P=0,C=*-1:@R=A,S=1027,V={0}:R=B,S=1019,V={1}:R=C,S=1020,V={2}:R=D,S=1006,V={3}:R=E,S=1011,V={4}:R=G,S=2|1011,V={5}:R=H,S=2|1012,V={6}:R=I,S=1004,V={7}:R=I,S=2000,V={8}:",$B$1,L$3,L$4,$H$7,$H$8,$B$3,$B41,$B$5,$B$2)</f>
        <v>0</v>
      </c>
      <c r="M41" s="139">
        <f t="shared" si="6"/>
        <v>0</v>
      </c>
      <c r="N41" s="140">
        <f>_xll.Assistant.XL.RIK_AC("INF06__;INF02@E=1,S=1021,G=0,T=0,P=0:@R=A,S=1027,V={0}:R=B,S=1019,V={1}:R=C,S=1020,V={2}:R=D,S=1006,V={3}:R=E,S=1011,V={4}:R=G,S=2|1011,V={5}:R=H,S=2|1012,V={6}:R=I,S=1004,V={7}:R=J,S=2000,V={8}:",$B$1,N$3,N$4,$H$7,$H$8,$B$3,$C41,$B$5,$B$2)</f>
        <v>0</v>
      </c>
    </row>
    <row r="42" spans="1:14" ht="15" customHeight="1" x14ac:dyDescent="0.2">
      <c r="A42" s="18" t="str">
        <f t="shared" si="2"/>
        <v>BIA.BX</v>
      </c>
      <c r="B42" s="18" t="str">
        <f t="shared" si="3"/>
        <v>BIA.BY</v>
      </c>
      <c r="C42" s="18" t="str">
        <f t="shared" si="5"/>
        <v>BIA.BX,BIA.BY</v>
      </c>
      <c r="E42" s="362"/>
      <c r="F42" s="378" t="s">
        <v>176</v>
      </c>
      <c r="G42" s="380" t="s">
        <v>177</v>
      </c>
      <c r="H42" s="381"/>
      <c r="I42" s="128" t="s">
        <v>178</v>
      </c>
      <c r="J42" s="336">
        <f>_xll.Assistant.XL.RIK_AC("INF06__;INF13@E=1,S=14,G=0,T=0,P=0:@R=B,S=21,V={0}:R=C,S=22,V={1}:R=D,S=4,V={2}:R=E,S=8,V={3}:R=F,S=9,V={4}:R=G,S=10,V={5}:R=H,S=16,V={6}:R=I,S=18,V={7}:R=J,S=17,V={8}:",$B$4,$B$5,$A42,J$3,J$5,J$2,$B$1,$B$2,$H$7)</f>
        <v>75185908.060000002</v>
      </c>
      <c r="K42" s="115" t="s">
        <v>179</v>
      </c>
      <c r="L42" s="138">
        <f>_xll.Assistant.XL.RIK_AC("INF06__;INF02@E=1,S=1021,G=0,T=0,P=0,C=*-1:@R=A,S=1027,V={0}:R=B,S=1019,V={1}:R=C,S=1020,V={2}:R=D,S=1006,V={3}:R=E,S=1011,V={4}:R=G,S=2|1011,V={5}:R=H,S=2|1012,V={6}:R=I,S=1004,V={7}:R=I,S=2000,V={8}:",$B$1,L$3,L$4,$H$7,$H$8,$B$3,$B42,$B$5,$B$2)</f>
        <v>12000</v>
      </c>
      <c r="M42" s="139">
        <f t="shared" si="6"/>
        <v>75173908.060000002</v>
      </c>
      <c r="N42" s="140">
        <f>_xll.Assistant.XL.RIK_AC("INF06__;INF13@E=1,S=14,G=0,T=0,P=0:@R=A,S=21,V={0}:R=B,S=22,V={1}:R=C,S=4,V={2}:R=D,S=8,V={3}:R=E,S=9,V={4}:R=F,S=10,V={5}:R=G,S=16,V={6}:R=H,S=18,V={7}:R=I,S=17,V={8}:",$B$4,$B$5,$A42,N$3,N$5,N$2,$B$1,$B$2,$H$7)</f>
        <v>75231027.450000003</v>
      </c>
    </row>
    <row r="43" spans="1:14" ht="15" customHeight="1" x14ac:dyDescent="0.2">
      <c r="A43" s="18" t="str">
        <f t="shared" si="2"/>
        <v>BIA.BZ</v>
      </c>
      <c r="B43" s="18" t="str">
        <f t="shared" si="3"/>
        <v>BIA.CA</v>
      </c>
      <c r="C43" s="18" t="str">
        <f t="shared" si="5"/>
        <v>BIA.BZ,BIA.CA</v>
      </c>
      <c r="E43" s="362"/>
      <c r="F43" s="378"/>
      <c r="G43" s="382" t="s">
        <v>180</v>
      </c>
      <c r="H43" s="377"/>
      <c r="I43" s="128" t="s">
        <v>181</v>
      </c>
      <c r="J43" s="336">
        <f>_xll.Assistant.XL.RIK_AC("INF06__;INF13@E=1,S=14,G=0,T=0,P=0:@R=B,S=21,V={0}:R=C,S=22,V={1}:R=D,S=4,V={2}:R=E,S=8,V={3}:R=F,S=9,V={4}:R=G,S=10,V={5}:R=H,S=16,V={6}:R=I,S=18,V={7}:R=J,S=17,V={8}:",$B$4,$B$5,$A43,J$3,J$5,J$2,$B$1,$B$2,$H$7)</f>
        <v>11124576.51</v>
      </c>
      <c r="K43" s="115" t="s">
        <v>182</v>
      </c>
      <c r="L43" s="138">
        <f>_xll.Assistant.XL.RIK_AC("INF06__;INF02@E=1,S=1021,G=0,T=0,P=0,C=*-1:@R=A,S=1027,V={0}:R=B,S=1019,V={1}:R=C,S=1020,V={2}:R=D,S=1006,V={3}:R=E,S=1011,V={4}:R=G,S=2|1011,V={5}:R=H,S=2|1012,V={6}:R=I,S=1004,V={7}:R=I,S=2000,V={8}:",$B$1,L$3,L$4,$H$7,$H$8,$B$3,$B43,$B$5,$B$2)</f>
        <v>0</v>
      </c>
      <c r="M43" s="139">
        <f t="shared" si="6"/>
        <v>11124576.51</v>
      </c>
      <c r="N43" s="140">
        <f>_xll.Assistant.XL.RIK_AC("INF06__;INF13@E=1,S=14,G=0,T=0,P=0:@R=A,S=21,V={0}:R=B,S=22,V={1}:R=C,S=4,V={2}:R=D,S=8,V={3}:R=E,S=9,V={4}:R=F,S=10,V={5}:R=G,S=16,V={6}:R=H,S=18,V={7}:R=I,S=17,V={8}:",$B$4,$B$5,$A43,N$3,N$5,N$2,$B$1,$B$2,$H$7)</f>
        <v>11124576.51</v>
      </c>
    </row>
    <row r="44" spans="1:14" ht="15" customHeight="1" x14ac:dyDescent="0.2">
      <c r="A44" s="18" t="str">
        <f t="shared" si="2"/>
        <v>BIA.CB</v>
      </c>
      <c r="B44" s="18" t="str">
        <f t="shared" si="3"/>
        <v>BIA.CC</v>
      </c>
      <c r="C44" s="18" t="str">
        <f t="shared" si="5"/>
        <v>BIA.CB,BIA.CC</v>
      </c>
      <c r="E44" s="362"/>
      <c r="F44" s="379"/>
      <c r="G44" s="382" t="s">
        <v>183</v>
      </c>
      <c r="H44" s="377"/>
      <c r="I44" s="128" t="s">
        <v>184</v>
      </c>
      <c r="J44" s="137">
        <f>_xll.Assistant.XL.RIK_AC("INF06__;INF13@E=1,S=14,G=0,T=0,P=0:@R=B,S=21,V={0}:R=C,S=22,V={1}:R=D,S=4,V={2}:R=E,S=8,V={3}:R=F,S=9,V={4}:R=G,S=10,V={5}:R=H,S=16,V={6}:R=I,S=18,V={7}:R=J,S=17,V={8}:",$B$4,$B$5,$A44,J$3,J$5,J$2,$B$1,$B$2,$H$7)</f>
        <v>0</v>
      </c>
      <c r="K44" s="115" t="s">
        <v>185</v>
      </c>
      <c r="L44" s="138">
        <f>_xll.Assistant.XL.RIK_AC("INF06__;INF02@E=1,S=1021,G=0,T=0,P=0,C=*-1:@R=A,S=1027,V={0}:R=B,S=1019,V={1}:R=C,S=1020,V={2}:R=D,S=1006,V={3}:R=E,S=1011,V={4}:R=G,S=2|1011,V={5}:R=H,S=2|1012,V={6}:R=I,S=1004,V={7}:R=I,S=2000,V={8}:",$B$1,L$3,L$4,$H$7,$H$8,$B$3,$B44,$B$5,$B$2)</f>
        <v>0</v>
      </c>
      <c r="M44" s="139">
        <f t="shared" si="6"/>
        <v>0</v>
      </c>
      <c r="N44" s="140">
        <f>_xll.Assistant.XL.RIK_AC("INF06__;INF13@E=1,S=14,G=0,T=0,P=0:@R=A,S=21,V={0}:R=B,S=22,V={1}:R=C,S=4,V={2}:R=D,S=8,V={3}:R=E,S=9,V={4}:R=F,S=10,V={5}:R=G,S=16,V={6}:R=H,S=18,V={7}:R=I,S=17,V={8}:",$B$4,$B$5,$A44,N$3,N$5,N$2,$B$1,$B$2,$H$7)</f>
        <v>0</v>
      </c>
    </row>
    <row r="45" spans="1:14" ht="15" customHeight="1" x14ac:dyDescent="0.2">
      <c r="A45" s="18" t="str">
        <f t="shared" si="2"/>
        <v>BIA.CD</v>
      </c>
      <c r="B45" s="18" t="str">
        <f t="shared" si="3"/>
        <v>BIA.CE</v>
      </c>
      <c r="C45" s="18" t="str">
        <f t="shared" si="5"/>
        <v>BIA.CD,BIA.CE</v>
      </c>
      <c r="E45" s="362"/>
      <c r="F45" s="383" t="s">
        <v>186</v>
      </c>
      <c r="G45" s="382" t="s">
        <v>187</v>
      </c>
      <c r="H45" s="377"/>
      <c r="I45" s="128" t="s">
        <v>188</v>
      </c>
      <c r="J45" s="137">
        <f>_xll.Assistant.XL.RIK_AC("INF06__;INF13@E=1,S=14,G=0,T=0,P=0:@R=B,S=21,V={0}:R=C,S=22,V={1}:R=D,S=4,V={2}:R=E,S=8,V={3}:R=F,S=9,V={4}:R=G,S=10,V={5}:R=H,S=16,V={6}:R=I,S=18,V={7}:R=J,S=17,V={8}:",$B$4,$B$5,$A45,J$3,J$5,J$2,$B$1,$B$2,$H$7)</f>
        <v>-450000</v>
      </c>
      <c r="K45" s="115" t="s">
        <v>189</v>
      </c>
      <c r="L45" s="138">
        <f>_xll.Assistant.XL.RIK_AC("INF06__;INF02@E=1,S=1021,G=0,T=0,P=0,C=*-1:@R=A,S=1027,V={0}:R=B,S=1019,V={1}:R=C,S=1020,V={2}:R=D,S=1006,V={3}:R=E,S=1011,V={4}:R=G,S=2|1011,V={5}:R=H,S=2|1012,V={6}:R=I,S=1004,V={7}:R=I,S=2000,V={8}:",$B$1,L$3,L$4,$H$7,$H$8,$B$3,$B45,$B$5,$B$2)</f>
        <v>0</v>
      </c>
      <c r="M45" s="139">
        <f t="shared" si="6"/>
        <v>-450000</v>
      </c>
      <c r="N45" s="140">
        <f>_xll.Assistant.XL.RIK_AC("INF06__;INF13@E=1,S=14,G=0,T=0,P=0:@R=A,S=21,V={0}:R=B,S=22,V={1}:R=C,S=4,V={2}:R=D,S=8,V={3}:R=E,S=9,V={4}:R=F,S=10,V={5}:R=G,S=16,V={6}:R=H,S=18,V={7}:R=I,S=17,V={8}:",$B$4,$B$5,$A45,N$3,N$5,N$2,$B$1,$B$2,$H$7)</f>
        <v>-450000</v>
      </c>
    </row>
    <row r="46" spans="1:14" ht="15" customHeight="1" x14ac:dyDescent="0.2">
      <c r="A46" s="18" t="str">
        <f t="shared" si="2"/>
        <v>BIA.CF</v>
      </c>
      <c r="B46" s="18" t="str">
        <f t="shared" si="3"/>
        <v>BIA.CG</v>
      </c>
      <c r="C46" s="18" t="str">
        <f t="shared" si="5"/>
        <v>BIA.CF,BIA.CG</v>
      </c>
      <c r="E46" s="362"/>
      <c r="F46" s="384"/>
      <c r="G46" s="382" t="s">
        <v>190</v>
      </c>
      <c r="H46" s="377"/>
      <c r="I46" s="128" t="s">
        <v>191</v>
      </c>
      <c r="J46" s="336">
        <f>_xll.Assistant.XL.RIK_AC("INF06__;INF13@E=1,S=14,G=0,T=0,P=0:@R=B,S=21,V={0}:R=C,S=22,V={1}:R=D,S=4,V={2}:R=E,S=8,V={3}:R=F,S=9,V={4}:R=G,S=10,V={5}:R=H,S=16,V={6}:R=I,S=18,V={7}:R=J,S=17,V={8}:",$B$4,$B$5,$A46,J$3,J$5,J$2,$B$1,$B$2,$H$7)</f>
        <v>2569756.7200000002</v>
      </c>
      <c r="K46" s="115" t="s">
        <v>192</v>
      </c>
      <c r="L46" s="138">
        <f>_xll.Assistant.XL.RIK_AC("INF06__;INF02@E=1,S=1021,G=0,T=0,P=0,C=*-1:@R=A,S=1027,V={0}:R=B,S=1019,V={1}:R=C,S=1020,V={2}:R=D,S=1006,V={3}:R=E,S=1011,V={4}:R=G,S=2|1011,V={5}:R=H,S=2|1012,V={6}:R=I,S=1004,V={7}:R=I,S=2000,V={8}:",$B$1,L$3,L$4,$H$7,$H$8,$B$3,$B46,$B$5,$B$2)</f>
        <v>0</v>
      </c>
      <c r="M46" s="139">
        <f t="shared" si="6"/>
        <v>2569756.7200000002</v>
      </c>
      <c r="N46" s="140">
        <f>_xll.Assistant.XL.RIK_AC("INF06__;INF13@E=1,S=14,G=0,T=0,P=0:@R=A,S=21,V={0}:R=B,S=22,V={1}:R=C,S=4,V={2}:R=D,S=8,V={3}:R=E,S=9,V={4}:R=F,S=10,V={5}:R=G,S=16,V={6}:R=H,S=18,V={7}:R=I,S=17,V={8}:",$B$4,$B$5,$A46,N$3,N$5,N$2,$B$1,$B$2,$H$7)</f>
        <v>2588292.69</v>
      </c>
    </row>
    <row r="47" spans="1:14" ht="15" customHeight="1" thickBot="1" x14ac:dyDescent="0.25">
      <c r="A47" s="18" t="str">
        <f t="shared" si="2"/>
        <v>BIA.CH</v>
      </c>
      <c r="B47" s="18" t="str">
        <f t="shared" si="3"/>
        <v>BIA.CI</v>
      </c>
      <c r="C47" s="18" t="str">
        <f t="shared" si="5"/>
        <v>BIA.CH,BIA.CI</v>
      </c>
      <c r="E47" s="363" t="s">
        <v>193</v>
      </c>
      <c r="F47" s="364"/>
      <c r="G47" s="370" t="s">
        <v>194</v>
      </c>
      <c r="H47" s="371"/>
      <c r="I47" s="128" t="s">
        <v>195</v>
      </c>
      <c r="J47" s="137">
        <f>_xll.Assistant.XL.RIK_AC("INF06__;INF02@E=1,S=1021,G=0,T=0,P=0:@R=A,S=1027,V={0}:R=B,S=1019,V={1}:R=C,S=1020,V={2}:R=D,S=1006,V={3}:R=E,S=1011,V={4}:R=F,S=2|1011,V={5}:R=G,S=2|1012,V={6}:R=H,S=1004,V={7}:R=I,S=2000,V={8}:",$B$1,J$3,J$4,$H$7,$H$8,$B$3,$A47,$B$5,$B$2)</f>
        <v>0</v>
      </c>
      <c r="K47" s="115" t="s">
        <v>196</v>
      </c>
      <c r="L47" s="138">
        <f>_xll.Assistant.XL.RIK_AC("INF06__;INF02@E=1,S=1021,G=0,T=0,P=0,C=*-1:@R=A,S=1027,V={0}:R=B,S=1019,V={1}:R=C,S=1020,V={2}:R=D,S=1006,V={3}:R=E,S=1011,V={4}:R=G,S=2|1011,V={5}:R=H,S=2|1012,V={6}:R=I,S=1004,V={7}:R=I,S=2000,V={8}:",$B$1,L$3,L$4,$H$7,$H$8,$B$3,$B47,$B$5,$B$2)</f>
        <v>0</v>
      </c>
      <c r="M47" s="142">
        <f t="shared" si="6"/>
        <v>0</v>
      </c>
      <c r="N47" s="140">
        <f>_xll.Assistant.XL.RIK_AC("INF06__;INF02@E=1,S=1021,G=0,T=0,P=0:@R=A,S=1027,V={0}:R=B,S=1019,V={1}:R=C,S=1020,V={2}:R=D,S=1006,V={3}:R=E,S=1011,V={4}:R=G,S=2|1011,V={5}:R=H,S=2|1012,V={6}:R=I,S=1004,V={7}:R=J,S=2000,V={8}:",$B$1,N$3,N$4,$H$7,$H$8,$B$3,$C47,$B$5,$B$2)</f>
        <v>0</v>
      </c>
    </row>
    <row r="48" spans="1:14" ht="15" customHeight="1" thickBot="1" x14ac:dyDescent="0.3">
      <c r="E48" s="365"/>
      <c r="F48" s="366"/>
      <c r="G48" s="372" t="s">
        <v>197</v>
      </c>
      <c r="H48" s="373"/>
      <c r="I48" s="128" t="s">
        <v>198</v>
      </c>
      <c r="J48" s="143">
        <f>IFERROR(SUM(J36:J47),"")</f>
        <v>91477565.290000007</v>
      </c>
      <c r="K48" s="115" t="s">
        <v>199</v>
      </c>
      <c r="L48" s="144">
        <f>IFERROR(SUM(L36:L47),"")</f>
        <v>157000</v>
      </c>
      <c r="M48" s="145">
        <f>IFERROR(SUM(M36:M47),"")</f>
        <v>91320565.290000007</v>
      </c>
      <c r="N48" s="146">
        <f>IFERROR(SUM(N36:N47),"")</f>
        <v>91396220.650000006</v>
      </c>
    </row>
    <row r="49" spans="1:14" ht="17.100000000000001" customHeight="1" thickBot="1" x14ac:dyDescent="0.25">
      <c r="A49" s="18" t="str">
        <f t="shared" si="2"/>
        <v>BIA.CW</v>
      </c>
      <c r="C49" s="18" t="str">
        <f t="shared" ref="C49:C51" si="7">IF(B49&lt;&gt;"",A49&amp;","&amp;B49,A49)</f>
        <v>BIA.CW</v>
      </c>
      <c r="E49" s="365"/>
      <c r="F49" s="367"/>
      <c r="G49" s="147" t="s">
        <v>200</v>
      </c>
      <c r="H49" s="148" t="s">
        <v>201</v>
      </c>
      <c r="I49" s="128" t="s">
        <v>202</v>
      </c>
      <c r="J49" s="137">
        <f>_xll.Assistant.XL.RIK_AC("INF06__;INF02@E=1,S=1021,G=0,T=0,P=0:@R=A,S=1027,V={0}:R=B,S=1019,V={1}:R=C,S=1020,V={2}:R=D,S=1006,V={3}:R=E,S=1011,V={4}:R=F,S=2|1011,V={5}:R=G,S=2|1012,V={6}:R=H,S=1004,V={7}:R=I,S=2000,V={8}:",$B$1,J$3,J$4,$H$7,$H$8,$B$3,$A49,$B$5,$B$2)</f>
        <v>0</v>
      </c>
      <c r="K49" s="149">
        <v>0</v>
      </c>
      <c r="L49" s="150"/>
      <c r="M49" s="135">
        <f t="shared" ref="M49:M51" si="8">+J49-L49</f>
        <v>0</v>
      </c>
      <c r="N49" s="140">
        <f>_xll.Assistant.XL.RIK_AC("INF06__;INF02@E=1,S=1021,G=0,T=0,P=0:@R=A,S=1027,V={0}:R=B,S=1019,V={1}:R=C,S=1020,V={2}:R=D,S=1006,V={3}:R=E,S=1011,V={4}:R=G,S=2|1011,V={5}:R=H,S=2|1012,V={6}:R=I,S=1004,V={7}:R=J,S=2000,V={8}:",$B$1,N$3,N$4,$H$7,$H$8,$B$3,$C49,$B$5,$B$2)</f>
        <v>0</v>
      </c>
    </row>
    <row r="50" spans="1:14" ht="17.100000000000001" customHeight="1" thickBot="1" x14ac:dyDescent="0.25">
      <c r="A50" s="18" t="str">
        <f t="shared" si="2"/>
        <v>BIA.CM</v>
      </c>
      <c r="C50" s="18" t="str">
        <f t="shared" si="7"/>
        <v>BIA.CM</v>
      </c>
      <c r="E50" s="365"/>
      <c r="F50" s="367"/>
      <c r="G50" s="151" t="s">
        <v>203</v>
      </c>
      <c r="H50" s="152" t="s">
        <v>204</v>
      </c>
      <c r="I50" s="128" t="s">
        <v>205</v>
      </c>
      <c r="J50" s="137">
        <f>_xll.Assistant.XL.RIK_AC("INF06__;INF02@E=1,S=1021,G=0,T=0,P=0:@R=A,S=1027,V={0}:R=B,S=1019,V={1}:R=C,S=1020,V={2}:R=D,S=1006,V={3}:R=E,S=1011,V={4}:R=F,S=2|1011,V={5}:R=G,S=2|1012,V={6}:R=H,S=1004,V={7}:R=I,S=2000,V={8}:",$B$1,J$3,J$4,$H$7,$H$8,$B$3,$A50,$B$5,$B$2)</f>
        <v>0</v>
      </c>
      <c r="K50" s="153"/>
      <c r="L50" s="154"/>
      <c r="M50" s="155">
        <f t="shared" si="8"/>
        <v>0</v>
      </c>
      <c r="N50" s="140">
        <f>_xll.Assistant.XL.RIK_AC("INF06__;INF02@E=1,S=1021,G=0,T=0,P=0:@R=A,S=1027,V={0}:R=B,S=1019,V={1}:R=C,S=1020,V={2}:R=D,S=1006,V={3}:R=E,S=1011,V={4}:R=G,S=2|1011,V={5}:R=H,S=2|1012,V={6}:R=I,S=1004,V={7}:R=J,S=2000,V={8}:",$B$1,N$3,N$4,$H$7,$H$8,$B$3,$C50,$B$5,$B$2)</f>
        <v>0</v>
      </c>
    </row>
    <row r="51" spans="1:14" ht="17.100000000000001" customHeight="1" thickBot="1" x14ac:dyDescent="0.25">
      <c r="A51" s="18" t="str">
        <f t="shared" si="2"/>
        <v>BIA.CN</v>
      </c>
      <c r="C51" s="18" t="str">
        <f t="shared" si="7"/>
        <v>BIA.CN</v>
      </c>
      <c r="E51" s="365"/>
      <c r="F51" s="367"/>
      <c r="G51" s="151" t="s">
        <v>206</v>
      </c>
      <c r="H51" s="152" t="s">
        <v>207</v>
      </c>
      <c r="I51" s="128" t="s">
        <v>208</v>
      </c>
      <c r="J51" s="137">
        <f>_xll.Assistant.XL.RIK_AC("INF06__;INF02@E=1,S=1021,G=0,T=0,P=0:@R=A,S=1027,V={0}:R=B,S=1019,V={1}:R=C,S=1020,V={2}:R=D,S=1006,V={3}:R=E,S=1011,V={4}:R=F,S=2|1011,V={5}:R=G,S=2|1012,V={6}:R=H,S=1004,V={7}:R=I,S=2000,V={8}:",$B$1,J$3,J$4,$H$7,$H$8,$B$3,$A51,$B$5,$B$2)</f>
        <v>0</v>
      </c>
      <c r="K51" s="156"/>
      <c r="L51" s="157"/>
      <c r="M51" s="158">
        <f t="shared" si="8"/>
        <v>0</v>
      </c>
      <c r="N51" s="159">
        <f>_xll.Assistant.XL.RIK_AC("INF06__;INF02@E=1,S=1021,G=0,T=0,P=0:@R=A,S=1027,V={0}:R=B,S=1019,V={1}:R=C,S=1020,V={2}:R=D,S=1006,V={3}:R=E,S=1011,V={4}:R=G,S=2|1011,V={5}:R=H,S=2|1012,V={6}:R=I,S=1004,V={7}:R=J,S=2000,V={8}:",$B$1,N$3,N$4,$H$7,$H$8,$B$3,$C51,$B$5,$B$2)</f>
        <v>0</v>
      </c>
    </row>
    <row r="52" spans="1:14" ht="17.100000000000001" customHeight="1" thickBot="1" x14ac:dyDescent="0.25">
      <c r="E52" s="368"/>
      <c r="F52" s="369"/>
      <c r="G52" s="374" t="s">
        <v>209</v>
      </c>
      <c r="H52" s="375"/>
      <c r="I52" s="160" t="s">
        <v>210</v>
      </c>
      <c r="J52" s="143">
        <f>IFERROR(SUM(J48:J51)+J35+J16,"")</f>
        <v>165669200.29000002</v>
      </c>
      <c r="K52" s="161" t="s">
        <v>211</v>
      </c>
      <c r="L52" s="162">
        <f>IFERROR(SUM(L48+L35),"")</f>
        <v>29613418.579999998</v>
      </c>
      <c r="M52" s="144">
        <f>IFERROR(SUM(M48:M51)+M35+M16,"")</f>
        <v>136055781.71000001</v>
      </c>
      <c r="N52" s="163">
        <f>IFERROR(SUM(N48:N51)+N35+N16,"")</f>
        <v>136131437.06999999</v>
      </c>
    </row>
    <row r="53" spans="1:14" x14ac:dyDescent="0.2">
      <c r="J53" s="164"/>
      <c r="K53" s="165"/>
      <c r="L53" s="165"/>
      <c r="M53" s="164"/>
      <c r="N53" s="164"/>
    </row>
  </sheetData>
  <dataConsolidate/>
  <mergeCells count="55">
    <mergeCell ref="A13:A15"/>
    <mergeCell ref="B13:B15"/>
    <mergeCell ref="C13:C15"/>
    <mergeCell ref="F13:F15"/>
    <mergeCell ref="G13:G15"/>
    <mergeCell ref="F23:F28"/>
    <mergeCell ref="G23:H23"/>
    <mergeCell ref="L6:N6"/>
    <mergeCell ref="H7:L7"/>
    <mergeCell ref="H8:L8"/>
    <mergeCell ref="I13:J15"/>
    <mergeCell ref="K13:L15"/>
    <mergeCell ref="F17:F22"/>
    <mergeCell ref="G17:H17"/>
    <mergeCell ref="G18:H18"/>
    <mergeCell ref="G19:H19"/>
    <mergeCell ref="G20:H20"/>
    <mergeCell ref="G21:H21"/>
    <mergeCell ref="G22:H22"/>
    <mergeCell ref="G24:H24"/>
    <mergeCell ref="G25:H25"/>
    <mergeCell ref="G26:H26"/>
    <mergeCell ref="G27:H27"/>
    <mergeCell ref="G28:H28"/>
    <mergeCell ref="G33:H33"/>
    <mergeCell ref="G34:H34"/>
    <mergeCell ref="G35:H35"/>
    <mergeCell ref="E36:E46"/>
    <mergeCell ref="F36:F40"/>
    <mergeCell ref="G36:H36"/>
    <mergeCell ref="G37:H37"/>
    <mergeCell ref="G38:H38"/>
    <mergeCell ref="G39:H39"/>
    <mergeCell ref="G40:H40"/>
    <mergeCell ref="F29:F34"/>
    <mergeCell ref="G29:H29"/>
    <mergeCell ref="G30:H30"/>
    <mergeCell ref="G31:H31"/>
    <mergeCell ref="G32:H32"/>
    <mergeCell ref="H9:J9"/>
    <mergeCell ref="M13:M14"/>
    <mergeCell ref="N13:N14"/>
    <mergeCell ref="E17:E34"/>
    <mergeCell ref="E47:F52"/>
    <mergeCell ref="G47:H47"/>
    <mergeCell ref="G48:H48"/>
    <mergeCell ref="G52:H52"/>
    <mergeCell ref="G41:H41"/>
    <mergeCell ref="F42:F44"/>
    <mergeCell ref="G42:H42"/>
    <mergeCell ref="G43:H43"/>
    <mergeCell ref="G44:H44"/>
    <mergeCell ref="F45:F46"/>
    <mergeCell ref="G45:H45"/>
    <mergeCell ref="G46:H46"/>
  </mergeCells>
  <pageMargins left="0.24" right="0.11811023622047245" top="0.55118110236220474" bottom="0.43" header="0.31496062992125984" footer="0.31496062992125984"/>
  <pageSetup paperSize="9" orientation="portrait" r:id="rId1"/>
  <headerFooter>
    <oddHeader>&amp;L&amp;G</oddHeader>
    <oddFooter>&amp;L&amp;A édité le &amp;D - &amp;T&amp;R&amp;G</oddFooter>
  </headerFooter>
  <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5"/>
  <sheetViews>
    <sheetView showGridLines="0" topLeftCell="C6" zoomScaleNormal="100" zoomScaleSheetLayoutView="150" workbookViewId="0">
      <selection activeCell="M38" sqref="M38"/>
    </sheetView>
  </sheetViews>
  <sheetFormatPr baseColWidth="10" defaultRowHeight="15.75" outlineLevelRow="1" outlineLevelCol="1" x14ac:dyDescent="0.25"/>
  <cols>
    <col min="1" max="1" width="16.42578125" style="18" hidden="1" customWidth="1" outlineLevel="1"/>
    <col min="2" max="2" width="9.5703125" style="166" hidden="1" customWidth="1" outlineLevel="1"/>
    <col min="3" max="3" width="3.42578125" style="166" customWidth="1" collapsed="1"/>
    <col min="4" max="4" width="14.28515625" style="166" customWidth="1"/>
    <col min="5" max="5" width="34.42578125" style="166" customWidth="1"/>
    <col min="6" max="6" width="3" style="166" customWidth="1"/>
    <col min="7" max="7" width="8.7109375" style="166" customWidth="1"/>
    <col min="8" max="8" width="3.7109375" style="166" customWidth="1"/>
    <col min="9" max="9" width="11.28515625" style="166" customWidth="1"/>
    <col min="10" max="10" width="3.7109375" style="166" customWidth="1"/>
    <col min="11" max="11" width="11.7109375" style="166" customWidth="1"/>
    <col min="12" max="16384" width="11.42578125" style="166"/>
  </cols>
  <sheetData>
    <row r="1" spans="1:12" ht="11.25" hidden="1" customHeight="1" outlineLevel="1" x14ac:dyDescent="0.25">
      <c r="A1" s="13" t="s">
        <v>14</v>
      </c>
      <c r="B1" s="14" t="str">
        <f>'Etats Fiscaux - Paramétrage'!$D$11</f>
        <v>ST_CPT_900_INF</v>
      </c>
      <c r="I1" s="22">
        <v>1</v>
      </c>
      <c r="K1" s="22">
        <v>1</v>
      </c>
    </row>
    <row r="2" spans="1:12" ht="11.25" hidden="1" customHeight="1" outlineLevel="1" x14ac:dyDescent="0.25">
      <c r="A2" s="334" t="s">
        <v>430</v>
      </c>
      <c r="B2" s="13" t="str">
        <f>'Etats Fiscaux - Paramétrage'!$D$15</f>
        <v>NAT</v>
      </c>
      <c r="C2" s="18"/>
      <c r="E2" s="167"/>
      <c r="F2" s="167"/>
      <c r="G2" s="167"/>
      <c r="I2" s="22" t="str">
        <f>RIGHT("0"&amp;MONTH('Etats Fiscaux - Paramétrage'!$D$20),2)</f>
        <v>12</v>
      </c>
      <c r="K2" s="22" t="str">
        <f>RIGHT("0"&amp;MONTH('Etats Fiscaux - Paramétrage'!$D$20),2)</f>
        <v>12</v>
      </c>
    </row>
    <row r="3" spans="1:12" ht="11.25" hidden="1" customHeight="1" outlineLevel="1" x14ac:dyDescent="0.25">
      <c r="A3" s="13" t="s">
        <v>15</v>
      </c>
      <c r="B3" s="14" t="s">
        <v>87</v>
      </c>
      <c r="D3" s="167"/>
      <c r="E3" s="167"/>
      <c r="F3" s="167"/>
      <c r="G3" s="167"/>
      <c r="I3" s="22">
        <f>YEAR('Etats Fiscaux - Paramétrage'!$D$20)</f>
        <v>2015</v>
      </c>
      <c r="K3" s="22">
        <f>YEAR('Etats Fiscaux - Paramétrage'!$D$21)</f>
        <v>2014</v>
      </c>
    </row>
    <row r="4" spans="1:12" ht="11.25" hidden="1" customHeight="1" outlineLevel="1" x14ac:dyDescent="0.25">
      <c r="A4" s="13" t="s">
        <v>17</v>
      </c>
      <c r="B4" s="14" t="s">
        <v>18</v>
      </c>
      <c r="D4" s="167"/>
      <c r="E4" s="167"/>
      <c r="F4" s="167"/>
      <c r="G4" s="167"/>
      <c r="I4" s="22" t="str">
        <f>I1&amp;".."&amp;I2</f>
        <v>1..12</v>
      </c>
      <c r="J4" s="22"/>
      <c r="K4" s="22" t="str">
        <f>K1&amp;".."&amp;K2</f>
        <v>1..12</v>
      </c>
    </row>
    <row r="5" spans="1:12" ht="11.25" hidden="1" customHeight="1" outlineLevel="1" x14ac:dyDescent="0.25">
      <c r="A5" s="18" t="s">
        <v>19</v>
      </c>
      <c r="B5" s="18" t="str">
        <f>IF(UPPER('Etats Fiscaux - Paramétrage'!D14)="OUI","Réel,Simulation","Réel")</f>
        <v>Réel,Simulation</v>
      </c>
      <c r="D5" s="167"/>
      <c r="E5" s="435"/>
      <c r="F5" s="436"/>
      <c r="G5" s="436"/>
      <c r="I5" s="18" t="str">
        <f>RIGHT("0"&amp;I1,2)</f>
        <v>01</v>
      </c>
      <c r="K5" s="18" t="str">
        <f>RIGHT("0"&amp;K1,2)</f>
        <v>01</v>
      </c>
    </row>
    <row r="6" spans="1:12" ht="56.1" customHeight="1" collapsed="1" x14ac:dyDescent="0.25">
      <c r="A6" s="13"/>
      <c r="B6" s="168"/>
      <c r="F6" s="169"/>
      <c r="G6" s="169"/>
      <c r="H6" s="169"/>
      <c r="I6" s="356" t="str">
        <f>"Date de fin de période :
 "&amp;TEXT('Etats Fiscaux - Paramétrage'!$D$20,"JJ/MM/AAAA")</f>
        <v>Date de fin de période :
 31/12/2015</v>
      </c>
      <c r="J6" s="356"/>
      <c r="K6" s="356"/>
      <c r="L6" s="356"/>
    </row>
    <row r="7" spans="1:12" ht="17.100000000000001" customHeight="1" x14ac:dyDescent="0.25">
      <c r="A7" s="13"/>
      <c r="B7" s="168"/>
      <c r="D7" s="358" t="s">
        <v>20</v>
      </c>
      <c r="E7" s="358"/>
      <c r="F7" s="437" t="str">
        <f>'Etats Fiscaux - Paramétrage'!$D$12</f>
        <v>ST_CPT_900_INF</v>
      </c>
      <c r="G7" s="437"/>
      <c r="H7" s="437"/>
      <c r="I7" s="437"/>
      <c r="K7" s="167"/>
    </row>
    <row r="8" spans="1:12" ht="17.100000000000001" customHeight="1" x14ac:dyDescent="0.3">
      <c r="A8" s="13"/>
      <c r="D8" s="358" t="s">
        <v>21</v>
      </c>
      <c r="E8" s="358"/>
      <c r="F8" s="438" t="str">
        <f>'Etats Fiscaux - Paramétrage'!$D$13</f>
        <v>*</v>
      </c>
      <c r="G8" s="438"/>
      <c r="H8" s="438"/>
      <c r="I8" s="438"/>
      <c r="K8" s="170"/>
    </row>
    <row r="9" spans="1:12" ht="17.100000000000001" customHeight="1" x14ac:dyDescent="0.25">
      <c r="D9" s="430" t="s">
        <v>22</v>
      </c>
      <c r="E9" s="430"/>
      <c r="F9" s="359" t="str">
        <f>'Etats Fiscaux - Paramétrage'!$D$15</f>
        <v>NAT</v>
      </c>
      <c r="G9" s="359"/>
      <c r="H9" s="359"/>
      <c r="I9" s="331"/>
    </row>
    <row r="10" spans="1:12" ht="17.100000000000001" customHeight="1" x14ac:dyDescent="0.25">
      <c r="C10" s="171" t="s">
        <v>212</v>
      </c>
      <c r="D10" s="431" t="s">
        <v>23</v>
      </c>
      <c r="E10" s="431"/>
      <c r="F10" s="355" t="str">
        <f>IF(UPPER('Etats Fiscaux - Paramétrage'!$D$14)="OUI","Oui","Non")</f>
        <v>Oui</v>
      </c>
      <c r="G10" s="432"/>
      <c r="H10" s="432"/>
      <c r="I10" s="432"/>
      <c r="J10" s="432"/>
      <c r="K10" s="11"/>
    </row>
    <row r="11" spans="1:12" ht="20.25" customHeight="1" thickBot="1" x14ac:dyDescent="0.3">
      <c r="A11" s="13"/>
      <c r="C11" s="172"/>
      <c r="D11" s="433" t="s">
        <v>24</v>
      </c>
      <c r="E11" s="433"/>
      <c r="F11" s="434" t="s">
        <v>10</v>
      </c>
      <c r="G11" s="434"/>
      <c r="H11" s="434"/>
      <c r="I11" s="434"/>
      <c r="K11" s="173"/>
    </row>
    <row r="12" spans="1:12" ht="12.75" customHeight="1" x14ac:dyDescent="0.25">
      <c r="A12" s="21" t="s">
        <v>28</v>
      </c>
      <c r="B12" s="174"/>
      <c r="C12" s="175"/>
      <c r="D12" s="413" t="s">
        <v>25</v>
      </c>
      <c r="E12" s="414"/>
      <c r="F12" s="414"/>
      <c r="G12" s="415"/>
      <c r="H12" s="349" t="s">
        <v>26</v>
      </c>
      <c r="I12" s="419"/>
      <c r="J12" s="349" t="s">
        <v>213</v>
      </c>
      <c r="K12" s="421"/>
    </row>
    <row r="13" spans="1:12" ht="14.25" customHeight="1" thickBot="1" x14ac:dyDescent="0.3">
      <c r="B13" s="174"/>
      <c r="C13" s="176"/>
      <c r="D13" s="416"/>
      <c r="E13" s="417"/>
      <c r="F13" s="417"/>
      <c r="G13" s="418"/>
      <c r="H13" s="420"/>
      <c r="I13" s="400"/>
      <c r="J13" s="422"/>
      <c r="K13" s="423"/>
      <c r="L13"/>
    </row>
    <row r="14" spans="1:12" s="18" customFormat="1" ht="15" customHeight="1" x14ac:dyDescent="0.25">
      <c r="A14" s="18" t="str">
        <f>"BIP."&amp;H14</f>
        <v>BIP.DA</v>
      </c>
      <c r="B14" s="78"/>
      <c r="C14" s="424" t="s">
        <v>214</v>
      </c>
      <c r="D14" s="177" t="s">
        <v>215</v>
      </c>
      <c r="E14" s="178"/>
      <c r="F14" s="178"/>
      <c r="G14" s="179"/>
      <c r="H14" s="115" t="s">
        <v>216</v>
      </c>
      <c r="I14" s="180">
        <f>_xll.Assistant.XL.RIK_AC("INF06__;INF02@E=1,S=1021,G=0,T=0,P=0,C=*-1:@R=A,S=1027,V={0}:R=B,S=1019,V={1}:R=C,S=1020,V={2}:R=D,S=1006,V={3}:R=E,S=1011,V={4}:R=G,S=2|1011,V={5}:R=H,S=2|1012,V={6}:R=I,S=1004,V={7}:R=I,S=2000,V={8}:",$B$1,I$3,I$4,$F$7,$F$8,$B$3,$A14,$B$5,$B$2)</f>
        <v>3182420</v>
      </c>
      <c r="J14" s="115" t="s">
        <v>216</v>
      </c>
      <c r="K14" s="181">
        <f>_xll.Assistant.XL.RIK_AC("INF06__;INF02@E=1,S=1021,G=0,T=0,P=0,C=*-1:@R=A,S=1027,V={0}:R=B,S=1019,V={1}:R=C,S=1020,V={2}:R=D,S=1006,V={3}:R=E,S=1011,V={4}:R=G,S=2|1011,V={5}:R=H,S=2|1012,V={6}:R=I,S=1004,V={7}:R=I,S=2000,V={8}:",$B$1,K$3,K$4,$F$7,$F$8,$B$3,$A14,$B$5,$B$2)</f>
        <v>3182420</v>
      </c>
      <c r="L14"/>
    </row>
    <row r="15" spans="1:12" s="18" customFormat="1" ht="15" customHeight="1" thickBot="1" x14ac:dyDescent="0.3">
      <c r="A15" s="18" t="str">
        <f t="shared" ref="A15:A43" si="0">"BIP."&amp;H15</f>
        <v>BIP.DB</v>
      </c>
      <c r="B15" s="78"/>
      <c r="C15" s="424"/>
      <c r="D15" s="182" t="s">
        <v>217</v>
      </c>
      <c r="E15" s="183"/>
      <c r="F15" s="184"/>
      <c r="G15" s="185"/>
      <c r="H15" s="115" t="s">
        <v>218</v>
      </c>
      <c r="I15" s="186">
        <f>_xll.Assistant.XL.RIK_AC("INF06__;INF02@E=1,S=1021,G=0,T=0,P=0,C=*-1:@R=A,S=1027,V={0}:R=B,S=1019,V={1}:R=C,S=1020,V={2}:R=D,S=1006,V={3}:R=E,S=1011,V={4}:R=G,S=2|1011,V={5}:R=H,S=2|1012,V={6}:R=I,S=1004,V={7}:R=I,S=2000,V={8}:",$B$1,I$3,I$4,$F$7,$F$8,$B$3,$A15,$B$5,$B$2)</f>
        <v>12266800</v>
      </c>
      <c r="J15" s="115" t="s">
        <v>218</v>
      </c>
      <c r="K15" s="187">
        <f>_xll.Assistant.XL.RIK_AC("INF06__;INF02@E=1,S=1021,G=0,T=0,P=0,C=*-1:@R=A,S=1027,V={0}:R=B,S=1019,V={1}:R=C,S=1020,V={2}:R=D,S=1006,V={3}:R=E,S=1011,V={4}:R=G,S=2|1011,V={5}:R=H,S=2|1012,V={6}:R=I,S=1004,V={7}:R=I,S=2000,V={8}:",$B$1,K$3,K$4,$F$7,$F$8,$B$3,$A15,$B$5,$B$2)</f>
        <v>12266800</v>
      </c>
      <c r="L15"/>
    </row>
    <row r="16" spans="1:12" s="18" customFormat="1" ht="15" customHeight="1" thickBot="1" x14ac:dyDescent="0.3">
      <c r="A16" s="18" t="str">
        <f t="shared" si="0"/>
        <v>BIP.DC</v>
      </c>
      <c r="B16" s="78"/>
      <c r="C16" s="424"/>
      <c r="D16" s="177" t="s">
        <v>219</v>
      </c>
      <c r="E16" s="188" t="s">
        <v>220</v>
      </c>
      <c r="F16" s="189" t="s">
        <v>221</v>
      </c>
      <c r="G16" s="190"/>
      <c r="H16" s="115" t="s">
        <v>222</v>
      </c>
      <c r="I16" s="191">
        <f>_xll.Assistant.XL.RIK_AC("INF06__;INF02@E=1,S=1021,G=0,T=0,P=0,C=*-1:@R=A,S=1027,V={0}:R=B,S=1019,V={1}:R=C,S=1020,V={2}:R=D,S=1006,V={3}:R=E,S=1011,V={4}:R=G,S=2|1011,V={5}:R=H,S=2|1012,V={6}:R=I,S=1004,V={7}:R=I,S=2000,V={8}:",$B$1,I$3,I$4,$F$7,$F$8,$B$3,$A16,$B$5,$B$2)</f>
        <v>0</v>
      </c>
      <c r="J16" s="115" t="s">
        <v>222</v>
      </c>
      <c r="K16" s="192">
        <f>_xll.Assistant.XL.RIK_AC("INF06__;INF02@E=1,S=1021,G=0,T=0,P=0,C=*-1:@R=A,S=1027,V={0}:R=B,S=1019,V={1}:R=C,S=1020,V={2}:R=D,S=1006,V={3}:R=E,S=1011,V={4}:R=G,S=2|1011,V={5}:R=H,S=2|1012,V={6}:R=I,S=1004,V={7}:R=I,S=2000,V={8}:",$B$1,K$3,K$4,$F$7,$F$8,$B$3,$A16,$B$5,$B$2)</f>
        <v>0</v>
      </c>
      <c r="L16"/>
    </row>
    <row r="17" spans="1:12" s="18" customFormat="1" ht="15" customHeight="1" x14ac:dyDescent="0.25">
      <c r="A17" s="18" t="str">
        <f t="shared" si="0"/>
        <v>BIP.DD</v>
      </c>
      <c r="B17" s="78"/>
      <c r="C17" s="424"/>
      <c r="D17" s="182" t="s">
        <v>223</v>
      </c>
      <c r="E17" s="183"/>
      <c r="F17" s="178"/>
      <c r="G17" s="193"/>
      <c r="H17" s="115" t="s">
        <v>224</v>
      </c>
      <c r="I17" s="191">
        <f>_xll.Assistant.XL.RIK_AC("INF06__;INF02@E=1,S=1021,G=0,T=0,P=0,C=*-1:@R=A,S=1027,V={0}:R=B,S=1019,V={1}:R=C,S=1020,V={2}:R=D,S=1006,V={3}:R=E,S=1011,V={4}:R=G,S=2|1011,V={5}:R=H,S=2|1012,V={6}:R=I,S=1004,V={7}:R=I,S=2000,V={8}:",$B$1,I$3,I$4,$F$7,$F$8,$B$3,$A17,$B$5,$B$2)</f>
        <v>149121</v>
      </c>
      <c r="J17" s="115" t="s">
        <v>224</v>
      </c>
      <c r="K17" s="192">
        <f>_xll.Assistant.XL.RIK_AC("INF06__;INF02@E=1,S=1021,G=0,T=0,P=0,C=*-1:@R=A,S=1027,V={0}:R=B,S=1019,V={1}:R=C,S=1020,V={2}:R=D,S=1006,V={3}:R=E,S=1011,V={4}:R=G,S=2|1011,V={5}:R=H,S=2|1012,V={6}:R=I,S=1004,V={7}:R=I,S=2000,V={8}:",$B$1,K$3,K$4,$F$7,$F$8,$B$3,$A17,$B$5,$B$2)</f>
        <v>149121</v>
      </c>
      <c r="L17"/>
    </row>
    <row r="18" spans="1:12" s="18" customFormat="1" ht="15" customHeight="1" thickBot="1" x14ac:dyDescent="0.3">
      <c r="A18" s="18" t="str">
        <f t="shared" si="0"/>
        <v>BIP.DE</v>
      </c>
      <c r="B18" s="78"/>
      <c r="C18" s="424"/>
      <c r="D18" s="182" t="s">
        <v>225</v>
      </c>
      <c r="E18" s="183"/>
      <c r="F18" s="184"/>
      <c r="G18" s="193"/>
      <c r="H18" s="115" t="s">
        <v>226</v>
      </c>
      <c r="I18" s="191">
        <f>_xll.Assistant.XL.RIK_AC("INF06__;INF02@E=1,S=1021,G=0,T=0,P=0,C=*-1:@R=A,S=1027,V={0}:R=B,S=1019,V={1}:R=C,S=1020,V={2}:R=D,S=1006,V={3}:R=E,S=1011,V={4}:R=G,S=2|1011,V={5}:R=H,S=2|1012,V={6}:R=I,S=1004,V={7}:R=I,S=2000,V={8}:",$B$1,I$3,I$4,$F$7,$F$8,$B$3,$A18,$B$5,$B$2)</f>
        <v>642459</v>
      </c>
      <c r="J18" s="115" t="s">
        <v>226</v>
      </c>
      <c r="K18" s="192">
        <f>_xll.Assistant.XL.RIK_AC("INF06__;INF02@E=1,S=1021,G=0,T=0,P=0,C=*-1:@R=A,S=1027,V={0}:R=B,S=1019,V={1}:R=C,S=1020,V={2}:R=D,S=1006,V={3}:R=E,S=1011,V={4}:R=G,S=2|1011,V={5}:R=H,S=2|1012,V={6}:R=I,S=1004,V={7}:R=I,S=2000,V={8}:",$B$1,K$3,K$4,$F$7,$F$8,$B$3,$A18,$B$5,$B$2)</f>
        <v>642459</v>
      </c>
      <c r="L18"/>
    </row>
    <row r="19" spans="1:12" s="18" customFormat="1" ht="15" customHeight="1" thickBot="1" x14ac:dyDescent="0.3">
      <c r="A19" s="18" t="str">
        <f t="shared" si="0"/>
        <v>BIP.DF</v>
      </c>
      <c r="B19" s="78"/>
      <c r="C19" s="424"/>
      <c r="D19" s="182" t="s">
        <v>227</v>
      </c>
      <c r="E19" s="194" t="s">
        <v>228</v>
      </c>
      <c r="F19" s="189" t="s">
        <v>229</v>
      </c>
      <c r="G19" s="195"/>
      <c r="H19" s="115" t="s">
        <v>230</v>
      </c>
      <c r="I19" s="191">
        <f>_xll.Assistant.XL.RIK_AC("INF06__;INF02@E=1,S=1021,G=0,T=0,P=0,C=*-1:@R=A,S=1027,V={0}:R=B,S=1019,V={1}:R=C,S=1020,V={2}:R=D,S=1006,V={3}:R=E,S=1011,V={4}:R=G,S=2|1011,V={5}:R=H,S=2|1012,V={6}:R=I,S=1004,V={7}:R=I,S=2000,V={8}:",$B$1,I$3,I$4,$F$7,$F$8,$B$3,$A19,$B$5,$B$2)</f>
        <v>0</v>
      </c>
      <c r="J19" s="115" t="s">
        <v>230</v>
      </c>
      <c r="K19" s="192">
        <f>_xll.Assistant.XL.RIK_AC("INF06__;INF02@E=1,S=1021,G=0,T=0,P=0,C=*-1:@R=A,S=1027,V={0}:R=B,S=1019,V={1}:R=C,S=1020,V={2}:R=D,S=1006,V={3}:R=E,S=1011,V={4}:R=G,S=2|1011,V={5}:R=H,S=2|1012,V={6}:R=I,S=1004,V={7}:R=I,S=2000,V={8}:",$B$1,K$3,K$4,$F$7,$F$8,$B$3,$A19,$B$5,$B$2)</f>
        <v>0</v>
      </c>
      <c r="L19"/>
    </row>
    <row r="20" spans="1:12" s="18" customFormat="1" ht="15" customHeight="1" thickBot="1" x14ac:dyDescent="0.3">
      <c r="A20" s="18" t="str">
        <f t="shared" si="0"/>
        <v>BIP.DG</v>
      </c>
      <c r="B20" s="78"/>
      <c r="C20" s="424"/>
      <c r="D20" s="182" t="s">
        <v>231</v>
      </c>
      <c r="E20" s="194" t="s">
        <v>232</v>
      </c>
      <c r="F20" s="189" t="s">
        <v>233</v>
      </c>
      <c r="G20" s="195"/>
      <c r="H20" s="115" t="s">
        <v>234</v>
      </c>
      <c r="I20" s="191">
        <f>_xll.Assistant.XL.RIK_AC("INF06__;INF02@E=1,S=1021,G=0,T=0,P=0,C=*-1:@R=A,S=1027,V={0}:R=B,S=1019,V={1}:R=C,S=1020,V={2}:R=D,S=1006,V={3}:R=E,S=1011,V={4}:R=G,S=2|1011,V={5}:R=H,S=2|1012,V={6}:R=I,S=1004,V={7}:R=I,S=2000,V={8}:",$B$1,I$3,I$4,$F$7,$F$8,$B$3,$A20,$B$5,$B$2)</f>
        <v>0</v>
      </c>
      <c r="J20" s="115" t="s">
        <v>234</v>
      </c>
      <c r="K20" s="192">
        <f>_xll.Assistant.XL.RIK_AC("INF06__;INF02@E=1,S=1021,G=0,T=0,P=0,C=*-1:@R=A,S=1027,V={0}:R=B,S=1019,V={1}:R=C,S=1020,V={2}:R=D,S=1006,V={3}:R=E,S=1011,V={4}:R=G,S=2|1011,V={5}:R=H,S=2|1012,V={6}:R=I,S=1004,V={7}:R=I,S=2000,V={8}:",$B$1,K$3,K$4,$F$7,$F$8,$B$3,$A20,$B$5,$B$2)</f>
        <v>0</v>
      </c>
      <c r="L20"/>
    </row>
    <row r="21" spans="1:12" s="18" customFormat="1" ht="15" customHeight="1" x14ac:dyDescent="0.25">
      <c r="A21" s="18" t="str">
        <f t="shared" si="0"/>
        <v>BIP.DH</v>
      </c>
      <c r="B21" s="78"/>
      <c r="C21" s="424"/>
      <c r="D21" s="182" t="s">
        <v>235</v>
      </c>
      <c r="E21" s="183"/>
      <c r="F21" s="178"/>
      <c r="G21" s="193"/>
      <c r="H21" s="115" t="s">
        <v>236</v>
      </c>
      <c r="I21" s="191">
        <f>_xll.Assistant.XL.RIK_AC("INF06__;INF02@E=1,S=1021,G=0,T=0,P=0,C=*-1:@R=A,S=1027,V={0}:R=B,S=1019,V={1}:R=C,S=1020,V={2}:R=D,S=1006,V={3}:R=E,S=1011,V={4}:R=G,S=2|1011,V={5}:R=H,S=2|1012,V={6}:R=I,S=1004,V={7}:R=I,S=2000,V={8}:",$B$1,I$3,I$4,$F$7,$F$8,$B$3,$A21,$B$5,$B$2)</f>
        <v>294175</v>
      </c>
      <c r="J21" s="115" t="s">
        <v>236</v>
      </c>
      <c r="K21" s="192">
        <f>_xll.Assistant.XL.RIK_AC("INF06__;INF02@E=1,S=1021,G=0,T=0,P=0,C=*-1:@R=A,S=1027,V={0}:R=B,S=1019,V={1}:R=C,S=1020,V={2}:R=D,S=1006,V={3}:R=E,S=1011,V={4}:R=G,S=2|1011,V={5}:R=H,S=2|1012,V={6}:R=I,S=1004,V={7}:R=I,S=2000,V={8}:",$B$1,K$3,K$4,$F$7,$F$8,$B$3,$A21,$B$5,$B$2)</f>
        <v>294175</v>
      </c>
      <c r="L21"/>
    </row>
    <row r="22" spans="1:12" s="18" customFormat="1" ht="15" customHeight="1" x14ac:dyDescent="0.25">
      <c r="A22" s="18" t="str">
        <f t="shared" si="0"/>
        <v>BIP.DI</v>
      </c>
      <c r="B22" s="78"/>
      <c r="C22" s="424"/>
      <c r="D22" s="182" t="s">
        <v>237</v>
      </c>
      <c r="E22" s="196"/>
      <c r="F22" s="183"/>
      <c r="G22" s="197"/>
      <c r="H22" s="115" t="s">
        <v>238</v>
      </c>
      <c r="I22" s="191">
        <f>_xll.Assistant.XL.RIK_AC("INF06__;INF02@E=1,S=1021,G=0,T=0,P=0,C=*-1:@R=A,S=1027,V={0}:R=B,S=1019,V={1}:R=C,S=1020,V={2}:R=D,S=1006,V={3}:R=E,S=1011,V={4}:R=G,S=2|1011,V={5}:R=H,S=2|1012,V={6}:R=I,S=1004,V={7}:R=I,S=2000,V={8}:",$B$1,I$3,I$4,$F$7,$F$8,$B$3,$A22,$B$5,$B$2)</f>
        <v>-1938120.19</v>
      </c>
      <c r="J22" s="115" t="s">
        <v>238</v>
      </c>
      <c r="K22" s="192">
        <f>_xll.Assistant.XL.RIK_AC("INF06__;INF02@E=1,S=1021,G=0,T=0,P=0,C=*-1:@R=A,S=1027,V={0}:R=B,S=1019,V={1}:R=C,S=1020,V={2}:R=D,S=1006,V={3}:R=E,S=1011,V={4}:R=G,S=2|1011,V={5}:R=H,S=2|1012,V={6}:R=I,S=1004,V={7}:R=I,S=2000,V={8}:",$B$1,K$3,K$4,$F$7,$F$8,$B$3,$A22,$B$5,$B$2)</f>
        <v>-2001775.549999997</v>
      </c>
      <c r="L22"/>
    </row>
    <row r="23" spans="1:12" s="18" customFormat="1" ht="15" customHeight="1" x14ac:dyDescent="0.25">
      <c r="A23" s="18" t="str">
        <f t="shared" si="0"/>
        <v>BIP.DJ</v>
      </c>
      <c r="B23" s="78"/>
      <c r="C23" s="424"/>
      <c r="D23" s="182" t="s">
        <v>239</v>
      </c>
      <c r="E23" s="183"/>
      <c r="F23" s="183"/>
      <c r="G23" s="193"/>
      <c r="H23" s="115" t="s">
        <v>240</v>
      </c>
      <c r="I23" s="191">
        <f>_xll.Assistant.XL.RIK_AC("INF06__;INF02@E=1,S=1021,G=0,T=0,P=0,C=*-1:@R=A,S=1027,V={0}:R=B,S=1019,V={1}:R=C,S=1020,V={2}:R=D,S=1006,V={3}:R=E,S=1011,V={4}:R=G,S=2|1011,V={5}:R=H,S=2|1012,V={6}:R=I,S=1004,V={7}:R=I,S=2000,V={8}:",$B$1,I$3,I$4,$F$7,$F$8,$B$3,$A23,$B$5,$B$2)</f>
        <v>0</v>
      </c>
      <c r="J23" s="115" t="s">
        <v>240</v>
      </c>
      <c r="K23" s="192">
        <f>_xll.Assistant.XL.RIK_AC("INF06__;INF02@E=1,S=1021,G=0,T=0,P=0,C=*-1:@R=A,S=1027,V={0}:R=B,S=1019,V={1}:R=C,S=1020,V={2}:R=D,S=1006,V={3}:R=E,S=1011,V={4}:R=G,S=2|1011,V={5}:R=H,S=2|1012,V={6}:R=I,S=1004,V={7}:R=I,S=2000,V={8}:",$B$1,K$3,K$4,$F$7,$F$8,$B$3,$A23,$B$5,$B$2)</f>
        <v>0</v>
      </c>
      <c r="L23"/>
    </row>
    <row r="24" spans="1:12" s="18" customFormat="1" ht="15" customHeight="1" thickBot="1" x14ac:dyDescent="0.3">
      <c r="A24" s="18" t="str">
        <f t="shared" si="0"/>
        <v>BIP.DK</v>
      </c>
      <c r="B24" s="78"/>
      <c r="C24" s="424"/>
      <c r="D24" s="198" t="s">
        <v>241</v>
      </c>
      <c r="E24" s="184"/>
      <c r="F24" s="184"/>
      <c r="G24" s="199"/>
      <c r="H24" s="115" t="s">
        <v>242</v>
      </c>
      <c r="I24" s="200">
        <f>_xll.Assistant.XL.RIK_AC("INF06__;INF02@E=1,S=1021,G=0,T=0,P=0,C=*-1:@R=A,S=1027,V={0}:R=B,S=1019,V={1}:R=C,S=1020,V={2}:R=D,S=1006,V={3}:R=E,S=1011,V={4}:R=G,S=2|1011,V={5}:R=H,S=2|1012,V={6}:R=I,S=1004,V={7}:R=I,S=2000,V={8}:",$B$1,I$3,I$4,$F$7,$F$8,$B$3,$A24,$B$5,$B$2)</f>
        <v>0</v>
      </c>
      <c r="J24" s="115" t="s">
        <v>242</v>
      </c>
      <c r="K24" s="201">
        <f>_xll.Assistant.XL.RIK_AC("INF06__;INF02@E=1,S=1021,G=0,T=0,P=0,C=*-1:@R=A,S=1027,V={0}:R=B,S=1019,V={1}:R=C,S=1020,V={2}:R=D,S=1006,V={3}:R=E,S=1011,V={4}:R=G,S=2|1011,V={5}:R=H,S=2|1012,V={6}:R=I,S=1004,V={7}:R=I,S=2000,V={8}:",$B$1,K$3,K$4,$F$7,$F$8,$B$3,$A24,$B$5,$B$2)</f>
        <v>0</v>
      </c>
      <c r="L24"/>
    </row>
    <row r="25" spans="1:12" ht="18.75" customHeight="1" thickBot="1" x14ac:dyDescent="0.3">
      <c r="B25" s="174"/>
      <c r="C25" s="425"/>
      <c r="D25" s="202"/>
      <c r="E25" s="203" t="s">
        <v>25</v>
      </c>
      <c r="F25" s="203" t="s">
        <v>25</v>
      </c>
      <c r="G25" s="204" t="s">
        <v>243</v>
      </c>
      <c r="H25" s="47" t="s">
        <v>244</v>
      </c>
      <c r="I25" s="205">
        <f>IFERROR(SUM(I14:I24),"")</f>
        <v>14596854.810000001</v>
      </c>
      <c r="J25" s="47" t="s">
        <v>244</v>
      </c>
      <c r="K25" s="206">
        <f>IFERROR(SUM(K14:K24),"")</f>
        <v>14533199.450000003</v>
      </c>
      <c r="L25"/>
    </row>
    <row r="26" spans="1:12" ht="17.100000000000001" customHeight="1" x14ac:dyDescent="0.25">
      <c r="A26" s="18" t="str">
        <f t="shared" si="0"/>
        <v>BIP.DM</v>
      </c>
      <c r="B26" s="174"/>
      <c r="C26" s="426" t="s">
        <v>245</v>
      </c>
      <c r="D26" s="207" t="s">
        <v>246</v>
      </c>
      <c r="E26" s="208"/>
      <c r="F26" s="208"/>
      <c r="G26" s="209"/>
      <c r="H26" s="47" t="s">
        <v>247</v>
      </c>
      <c r="I26" s="186">
        <f>_xll.Assistant.XL.RIK_AC("INF06__;INF02@E=1,S=1021,G=0,T=0,P=0,C=*-1:@R=A,S=1027,V={0}:R=B,S=1019,V={1}:R=C,S=1020,V={2}:R=D,S=1006,V={3}:R=E,S=1011,V={4}:R=G,S=2|1011,V={5}:R=H,S=2|1012,V={6}:R=I,S=1004,V={7}:R=I,S=2000,V={8}:",$B$1,I$3,I$4,$F$7,$F$8,$B$3,$A26,$B$5,$B$2)</f>
        <v>0</v>
      </c>
      <c r="J26" s="47" t="s">
        <v>247</v>
      </c>
      <c r="K26" s="187">
        <f>_xll.Assistant.XL.RIK_AC("INF06__;INF02@E=1,S=1021,G=0,T=0,P=0,C=*-1:@R=A,S=1027,V={0}:R=B,S=1019,V={1}:R=C,S=1020,V={2}:R=D,S=1006,V={3}:R=E,S=1011,V={4}:R=G,S=2|1011,V={5}:R=H,S=2|1012,V={6}:R=I,S=1004,V={7}:R=I,S=2000,V={8}:",$B$1,K$3,K$4,$F$7,$F$8,$B$3,$A26,$B$5,$B$2)</f>
        <v>0</v>
      </c>
      <c r="L26"/>
    </row>
    <row r="27" spans="1:12" ht="17.100000000000001" customHeight="1" thickBot="1" x14ac:dyDescent="0.3">
      <c r="A27" s="18" t="str">
        <f t="shared" si="0"/>
        <v>BIP.DN</v>
      </c>
      <c r="B27" s="174"/>
      <c r="C27" s="427"/>
      <c r="D27" s="210" t="s">
        <v>248</v>
      </c>
      <c r="E27" s="211"/>
      <c r="F27" s="211"/>
      <c r="G27" s="212"/>
      <c r="H27" s="47" t="s">
        <v>249</v>
      </c>
      <c r="I27" s="200">
        <f>_xll.Assistant.XL.RIK_AC("INF06__;INF02@E=1,S=1021,G=0,T=0,P=0,C=*-1:@R=A,S=1027,V={0}:R=B,S=1019,V={1}:R=C,S=1020,V={2}:R=D,S=1006,V={3}:R=E,S=1011,V={4}:R=G,S=2|1011,V={5}:R=H,S=2|1012,V={6}:R=I,S=1004,V={7}:R=I,S=2000,V={8}:",$B$1,I$3,I$4,$F$7,$F$8,$B$3,$A27,$B$5,$B$2)</f>
        <v>0</v>
      </c>
      <c r="J27" s="47" t="s">
        <v>249</v>
      </c>
      <c r="K27" s="213">
        <f>_xll.Assistant.XL.RIK_AC("INF06__;INF02@E=1,S=1021,G=0,T=0,P=0,C=*-1:@R=A,S=1027,V={0}:R=B,S=1019,V={1}:R=C,S=1020,V={2}:R=D,S=1006,V={3}:R=E,S=1011,V={4}:R=G,S=2|1011,V={5}:R=H,S=2|1012,V={6}:R=I,S=1004,V={7}:R=I,S=2000,V={8}:",$B$1,K$3,K$4,$F$7,$F$8,$B$3,$A27,$B$5,$B$2)</f>
        <v>0</v>
      </c>
      <c r="L27"/>
    </row>
    <row r="28" spans="1:12" ht="18.75" customHeight="1" thickBot="1" x14ac:dyDescent="0.3">
      <c r="B28" s="174"/>
      <c r="C28" s="428"/>
      <c r="D28" s="202"/>
      <c r="E28" s="203" t="s">
        <v>25</v>
      </c>
      <c r="F28" s="203" t="s">
        <v>25</v>
      </c>
      <c r="G28" s="214" t="s">
        <v>250</v>
      </c>
      <c r="H28" s="47" t="s">
        <v>251</v>
      </c>
      <c r="I28" s="205">
        <f>IFERROR(SUM(I26:I27),"")</f>
        <v>0</v>
      </c>
      <c r="J28" s="47" t="s">
        <v>251</v>
      </c>
      <c r="K28" s="206">
        <f>IFERROR(SUM(K26:K27),"")</f>
        <v>0</v>
      </c>
      <c r="L28"/>
    </row>
    <row r="29" spans="1:12" ht="17.100000000000001" customHeight="1" x14ac:dyDescent="0.25">
      <c r="A29" s="18" t="str">
        <f t="shared" si="0"/>
        <v>BIP.DP</v>
      </c>
      <c r="B29" s="174"/>
      <c r="C29" s="426" t="s">
        <v>252</v>
      </c>
      <c r="D29" s="207" t="s">
        <v>253</v>
      </c>
      <c r="E29" s="208"/>
      <c r="F29" s="208"/>
      <c r="G29" s="209"/>
      <c r="H29" s="47" t="s">
        <v>254</v>
      </c>
      <c r="I29" s="186">
        <f>_xll.Assistant.XL.RIK_AC("INF06__;INF02@E=1,S=1021,G=0,T=0,P=0,C=*-1:@R=A,S=1027,V={0}:R=B,S=1019,V={1}:R=C,S=1020,V={2}:R=D,S=1006,V={3}:R=E,S=1011,V={4}:R=G,S=2|1011,V={5}:R=H,S=2|1012,V={6}:R=I,S=1004,V={7}:R=I,S=2000,V={8}:",$B$1,I$3,I$4,$F$7,$F$8,$B$3,$A29,$B$5,$B$2)</f>
        <v>500000</v>
      </c>
      <c r="J29" s="47" t="s">
        <v>254</v>
      </c>
      <c r="K29" s="181">
        <f>_xll.Assistant.XL.RIK_AC("INF06__;INF02@E=1,S=1021,G=0,T=0,P=0,C=*-1:@R=A,S=1027,V={0}:R=B,S=1019,V={1}:R=C,S=1020,V={2}:R=D,S=1006,V={3}:R=E,S=1011,V={4}:R=G,S=2|1011,V={5}:R=H,S=2|1012,V={6}:R=I,S=1004,V={7}:R=I,S=2000,V={8}:",$B$1,K$3,K$4,$F$7,$F$8,$B$3,$A29,$B$5,$B$2)</f>
        <v>500000</v>
      </c>
      <c r="L29"/>
    </row>
    <row r="30" spans="1:12" ht="17.100000000000001" customHeight="1" thickBot="1" x14ac:dyDescent="0.3">
      <c r="A30" s="18" t="str">
        <f t="shared" si="0"/>
        <v>BIP.DQ</v>
      </c>
      <c r="B30" s="174"/>
      <c r="C30" s="427"/>
      <c r="D30" s="210" t="s">
        <v>255</v>
      </c>
      <c r="E30" s="211"/>
      <c r="F30" s="211"/>
      <c r="G30" s="212"/>
      <c r="H30" s="47" t="s">
        <v>256</v>
      </c>
      <c r="I30" s="200">
        <f>_xll.Assistant.XL.RIK_AC("INF06__;INF02@E=1,S=1021,G=0,T=0,P=0,C=*-1:@R=A,S=1027,V={0}:R=B,S=1019,V={1}:R=C,S=1020,V={2}:R=D,S=1006,V={3}:R=E,S=1011,V={4}:R=G,S=2|1011,V={5}:R=H,S=2|1012,V={6}:R=I,S=1004,V={7}:R=I,S=2000,V={8}:",$B$1,I$3,I$4,$F$7,$F$8,$B$3,$A30,$B$5,$B$2)</f>
        <v>0</v>
      </c>
      <c r="J30" s="47" t="s">
        <v>256</v>
      </c>
      <c r="K30" s="201">
        <f>_xll.Assistant.XL.RIK_AC("INF06__;INF02@E=1,S=1021,G=0,T=0,P=0,C=*-1:@R=A,S=1027,V={0}:R=B,S=1019,V={1}:R=C,S=1020,V={2}:R=D,S=1006,V={3}:R=E,S=1011,V={4}:R=G,S=2|1011,V={5}:R=H,S=2|1012,V={6}:R=I,S=1004,V={7}:R=I,S=2000,V={8}:",$B$1,K$3,K$4,$F$7,$F$8,$B$3,$A30,$B$5,$B$2)</f>
        <v>0</v>
      </c>
      <c r="L30"/>
    </row>
    <row r="31" spans="1:12" ht="18.75" customHeight="1" thickBot="1" x14ac:dyDescent="0.3">
      <c r="B31" s="174"/>
      <c r="C31" s="429"/>
      <c r="D31" s="202"/>
      <c r="E31" s="203" t="s">
        <v>25</v>
      </c>
      <c r="F31" s="203" t="s">
        <v>25</v>
      </c>
      <c r="G31" s="214" t="s">
        <v>257</v>
      </c>
      <c r="H31" s="47" t="s">
        <v>258</v>
      </c>
      <c r="I31" s="215">
        <f>IFERROR(SUM(I29:I30),"")</f>
        <v>500000</v>
      </c>
      <c r="J31" s="47" t="s">
        <v>258</v>
      </c>
      <c r="K31" s="216">
        <f>IFERROR(SUM(K29:K30),"")</f>
        <v>500000</v>
      </c>
      <c r="L31"/>
    </row>
    <row r="32" spans="1:12" ht="17.100000000000001" customHeight="1" x14ac:dyDescent="0.25">
      <c r="A32" s="18" t="str">
        <f t="shared" si="0"/>
        <v>BIP.DS</v>
      </c>
      <c r="B32" s="174"/>
      <c r="C32" s="412" t="s">
        <v>259</v>
      </c>
      <c r="D32" s="207" t="s">
        <v>260</v>
      </c>
      <c r="E32" s="208"/>
      <c r="F32" s="208"/>
      <c r="G32" s="209"/>
      <c r="H32" s="47" t="s">
        <v>261</v>
      </c>
      <c r="I32" s="186">
        <f>_xll.Assistant.XL.RIK_AC("INF06__;INF02@E=1,S=1021,G=0,T=0,P=0,C=*-1:@R=A,S=1027,V={0}:R=B,S=1019,V={1}:R=C,S=1020,V={2}:R=D,S=1006,V={3}:R=E,S=1011,V={4}:R=G,S=2|1011,V={5}:R=H,S=2|1012,V={6}:R=I,S=1004,V={7}:R=I,S=2000,V={8}:",$B$1,I$3,I$4,$F$7,$F$8,$B$3,$A32,$B$5,$B$2)</f>
        <v>6622</v>
      </c>
      <c r="J32" s="47" t="s">
        <v>261</v>
      </c>
      <c r="K32" s="337">
        <f>_xll.Assistant.XL.RIK_AC("INF06__;INF02@E=1,S=1021,G=0,T=0,P=0,C=*-1:@R=A,S=1027,V={0}:R=B,S=1019,V={1}:R=C,S=1020,V={2}:R=D,S=1006,V={3}:R=E,S=1011,V={4}:R=G,S=2|1011,V={5}:R=H,S=2|1012,V={6}:R=I,S=1004,V={7}:R=I,S=2000,V={8}:",$B$1,K$3,K$4,$F$7,$F$8,$B$3,$A32,$B$5,$B$2)</f>
        <v>6622</v>
      </c>
      <c r="L32"/>
    </row>
    <row r="33" spans="1:12" ht="17.100000000000001" customHeight="1" x14ac:dyDescent="0.25">
      <c r="A33" s="18" t="str">
        <f t="shared" si="0"/>
        <v>BIP.DT</v>
      </c>
      <c r="B33" s="174"/>
      <c r="C33" s="412"/>
      <c r="D33" s="182" t="s">
        <v>262</v>
      </c>
      <c r="E33" s="183"/>
      <c r="F33" s="183"/>
      <c r="G33" s="193"/>
      <c r="H33" s="47" t="s">
        <v>263</v>
      </c>
      <c r="I33" s="186">
        <f>_xll.Assistant.XL.RIK_AC("INF06__;INF02@E=1,S=1021,G=0,T=0,P=0,C=*-1:@R=A,S=1027,V={0}:R=B,S=1019,V={1}:R=C,S=1020,V={2}:R=D,S=1006,V={3}:R=E,S=1011,V={4}:R=G,S=2|1011,V={5}:R=H,S=2|1012,V={6}:R=I,S=1004,V={7}:R=I,S=2000,V={8}:",$B$1,I$3,I$4,$F$7,$F$8,$B$3,$A33,$B$5,$B$2)</f>
        <v>0</v>
      </c>
      <c r="J33" s="47" t="s">
        <v>263</v>
      </c>
      <c r="K33" s="338">
        <f>_xll.Assistant.XL.RIK_AC("INF06__;INF02@E=1,S=1021,G=0,T=0,P=0,C=*-1:@R=A,S=1027,V={0}:R=B,S=1019,V={1}:R=C,S=1020,V={2}:R=D,S=1006,V={3}:R=E,S=1011,V={4}:R=G,S=2|1011,V={5}:R=H,S=2|1012,V={6}:R=I,S=1004,V={7}:R=I,S=2000,V={8}:",$B$1,K$3,K$4,$F$7,$F$8,$B$3,$A33,$B$5,$B$2)</f>
        <v>0</v>
      </c>
      <c r="L33"/>
    </row>
    <row r="34" spans="1:12" ht="17.100000000000001" customHeight="1" thickBot="1" x14ac:dyDescent="0.3">
      <c r="A34" s="18" t="str">
        <f t="shared" si="0"/>
        <v>BIP.DU</v>
      </c>
      <c r="B34" s="174"/>
      <c r="C34" s="412"/>
      <c r="D34" s="182" t="s">
        <v>264</v>
      </c>
      <c r="E34" s="183"/>
      <c r="F34" s="184"/>
      <c r="G34" s="193"/>
      <c r="H34" s="47" t="s">
        <v>265</v>
      </c>
      <c r="I34" s="137">
        <f>_xll.Assistant.XL.RIK_AC("INF06__;INF13@E=1,S=14,G=0,T=0,P=0,C=*-1:@R=A,S=21,V={0}:R=B,S=22,V={1}:R=C,S=4,V={2}:R=D,S=8,V={3}:R=E,S=9,V={4}:R=F,S=10,V={5}:R=G,S=16,V={6}:R=H,S=18,V={7}:R=I,S=17,V={8}:",$B$4,$B$5,$A34,I$3,I$5,I$2,$B$1,$B$2,$F$7)</f>
        <v>32944452</v>
      </c>
      <c r="J34" s="47" t="s">
        <v>265</v>
      </c>
      <c r="K34" s="339">
        <f>_xll.Assistant.XL.RIK_AC("INF06__;INF13@E=1,S=14,G=0,T=0,P=0,C=*-1:@R=A,S=21,V={0}:R=B,S=22,V={1}:R=C,S=4,V={2}:R=D,S=8,V={3}:R=E,S=9,V={4}:R=F,S=10,V={5}:R=G,S=16,V={6}:R=H,S=18,V={7}:R=I,S=17,V={8}:",$B$4,$B$5,$A34,K$3,K$5,K$2,$B$1,$B$2,$F$7)</f>
        <v>32944452</v>
      </c>
      <c r="L34"/>
    </row>
    <row r="35" spans="1:12" ht="17.100000000000001" customHeight="1" thickBot="1" x14ac:dyDescent="0.3">
      <c r="A35" s="18" t="str">
        <f t="shared" si="0"/>
        <v>BIP.DV</v>
      </c>
      <c r="B35" s="174"/>
      <c r="C35" s="412"/>
      <c r="D35" s="182" t="s">
        <v>266</v>
      </c>
      <c r="E35" s="196"/>
      <c r="F35" s="217" t="s">
        <v>267</v>
      </c>
      <c r="G35" s="218"/>
      <c r="H35" s="47" t="s">
        <v>268</v>
      </c>
      <c r="I35" s="186">
        <f>_xll.Assistant.XL.RIK_AC("INF06__;INF13@E=1,S=14,G=0,T=0,P=0,C=*-1:@R=A,S=21,V={0}:R=B,S=22,V={1}:R=C,S=4,V={2}:R=D,S=8,V={3}:R=E,S=9,V={4}:R=F,S=10,V={5}:R=G,S=16,V={6}:R=H,S=18,V={7}:R=I,S=17,V={8}:",$B$4,$B$5,$A35,I$3,I$5,I$2,$B$1,$B$2,$F$7)</f>
        <v>314834.52</v>
      </c>
      <c r="J35" s="47" t="s">
        <v>268</v>
      </c>
      <c r="K35" s="338">
        <f>_xll.Assistant.XL.RIK_AC("INF06__;INF13@E=1,S=14,G=0,T=0,P=0,C=*-1:@R=A,S=21,V={0}:R=B,S=22,V={1}:R=C,S=4,V={2}:R=D,S=8,V={3}:R=E,S=9,V={4}:R=F,S=10,V={5}:R=G,S=16,V={6}:R=H,S=18,V={7}:R=I,S=17,V={8}:",$B$4,$B$5,$A35,K$3,K$5,K$2,$B$1,$B$2,$F$7)</f>
        <v>314834.52</v>
      </c>
      <c r="L35"/>
    </row>
    <row r="36" spans="1:12" ht="15" customHeight="1" x14ac:dyDescent="0.25">
      <c r="A36" s="18" t="str">
        <f t="shared" si="0"/>
        <v>BIP.DW</v>
      </c>
      <c r="B36" s="174"/>
      <c r="C36" s="412"/>
      <c r="D36" s="182" t="s">
        <v>269</v>
      </c>
      <c r="E36" s="183"/>
      <c r="F36" s="178"/>
      <c r="G36" s="193"/>
      <c r="H36" s="47" t="s">
        <v>270</v>
      </c>
      <c r="I36" s="186">
        <f>_xll.Assistant.XL.RIK_AC("INF06__;INF02@E=1,S=1021,G=0,T=0,P=0,C=*-1:@R=A,S=1027,V={0}:R=B,S=1019,V={1}:R=C,S=1020,V={2}:R=D,S=1006,V={3}:R=E,S=1011,V={4}:R=G,S=2|1011,V={5}:R=H,S=2|1012,V={6}:R=I,S=1004,V={7}:R=I,S=2000,V={8}:",$B$1,I$3,I$4,$F$7,$F$8,$B$3,$A36,$B$5,$B$2)</f>
        <v>0</v>
      </c>
      <c r="J36" s="47" t="s">
        <v>270</v>
      </c>
      <c r="K36" s="338">
        <f>_xll.Assistant.XL.RIK_AC("INF06__;INF02@E=1,S=1021,G=0,T=0,P=0,C=*-1:@R=A,S=1027,V={0}:R=B,S=1019,V={1}:R=C,S=1020,V={2}:R=D,S=1006,V={3}:R=E,S=1011,V={4}:R=G,S=2|1011,V={5}:R=H,S=2|1012,V={6}:R=I,S=1004,V={7}:R=I,S=2000,V={8}:",$B$1,K$3,K$4,$F$7,$F$8,$B$3,$A36,$B$5,$B$2)</f>
        <v>0</v>
      </c>
      <c r="L36"/>
    </row>
    <row r="37" spans="1:12" ht="17.100000000000001" customHeight="1" x14ac:dyDescent="0.25">
      <c r="A37" s="18" t="str">
        <f t="shared" si="0"/>
        <v>BIP.DX</v>
      </c>
      <c r="B37" s="174"/>
      <c r="C37" s="412"/>
      <c r="D37" s="182" t="s">
        <v>271</v>
      </c>
      <c r="E37" s="183"/>
      <c r="F37" s="183"/>
      <c r="G37" s="193"/>
      <c r="H37" s="47" t="s">
        <v>272</v>
      </c>
      <c r="I37" s="137">
        <f>_xll.Assistant.XL.RIK_AC("INF06__;INF13@E=1,S=14,G=0,T=0,P=0,C=*-1:@R=A,S=21,V={0}:R=B,S=22,V={1}:R=C,S=4,V={2}:R=D,S=8,V={3}:R=E,S=9,V={4}:R=F,S=10,V={5}:R=G,S=16,V={6}:R=H,S=18,V={7}:R=I,S=17,V={8}:",$B$4,$B$5,$A37,I$3,I$5,I$2,$B$1,$B$2,$F$7)</f>
        <v>58280290.380000003</v>
      </c>
      <c r="J37" s="47" t="s">
        <v>272</v>
      </c>
      <c r="K37" s="339">
        <f>_xll.Assistant.XL.RIK_AC("INF06__;INF13@E=1,S=14,G=0,T=0,P=0,C=*-1:@R=A,S=21,V={0}:R=B,S=22,V={1}:R=C,S=4,V={2}:R=D,S=8,V={3}:R=E,S=9,V={4}:R=F,S=10,V={5}:R=G,S=16,V={6}:R=H,S=18,V={7}:R=I,S=17,V={8}:",$B$4,$B$5,$A37,K$3,K$5,K$2,$B$1,$B$2,$F$7)</f>
        <v>58280290.380000003</v>
      </c>
      <c r="L37"/>
    </row>
    <row r="38" spans="1:12" ht="17.100000000000001" customHeight="1" x14ac:dyDescent="0.25">
      <c r="A38" s="18" t="str">
        <f t="shared" si="0"/>
        <v>BIP.DY</v>
      </c>
      <c r="B38" s="174"/>
      <c r="C38" s="412"/>
      <c r="D38" s="182" t="s">
        <v>273</v>
      </c>
      <c r="E38" s="183"/>
      <c r="F38" s="183"/>
      <c r="G38" s="193"/>
      <c r="H38" s="47" t="s">
        <v>274</v>
      </c>
      <c r="I38" s="137">
        <f>_xll.Assistant.XL.RIK_AC("INF06__;INF13@E=1,S=14,G=0,T=0,P=0,C=*-1:@R=A,S=21,V={0}:R=B,S=22,V={1}:R=C,S=4,V={2}:R=D,S=8,V={3}:R=E,S=9,V={4}:R=F,S=10,V={5}:R=G,S=16,V={6}:R=H,S=18,V={7}:R=I,S=17,V={8}:",$B$4,$B$5,$A38,I$3,I$5,I$2,$B$1,$B$2,$F$7)</f>
        <v>20031000.77</v>
      </c>
      <c r="J38" s="47" t="s">
        <v>274</v>
      </c>
      <c r="K38" s="339">
        <f>_xll.Assistant.XL.RIK_AC("INF06__;INF13@E=1,S=14,G=0,T=0,P=0,C=*-1:@R=A,S=21,V={0}:R=B,S=22,V={1}:R=C,S=4,V={2}:R=D,S=8,V={3}:R=E,S=9,V={4}:R=F,S=10,V={5}:R=G,S=16,V={6}:R=H,S=18,V={7}:R=I,S=17,V={8}:",$B$4,$B$5,$A38,K$3,K$5,K$2,$B$1,$B$2,$F$7)</f>
        <v>20031000.77</v>
      </c>
      <c r="L38"/>
    </row>
    <row r="39" spans="1:12" ht="17.100000000000001" customHeight="1" x14ac:dyDescent="0.25">
      <c r="A39" s="18" t="str">
        <f t="shared" si="0"/>
        <v>BIP.DZ</v>
      </c>
      <c r="B39" s="174"/>
      <c r="C39" s="412"/>
      <c r="D39" s="182" t="s">
        <v>275</v>
      </c>
      <c r="E39" s="183"/>
      <c r="F39" s="183"/>
      <c r="G39" s="193"/>
      <c r="H39" s="47" t="s">
        <v>276</v>
      </c>
      <c r="I39" s="137">
        <f>_xll.Assistant.XL.RIK_AC("INF06__;INF13@E=1,S=14,G=0,T=0,P=0,C=*-1:@R=A,S=21,V={0}:R=B,S=22,V={1}:R=C,S=4,V={2}:R=D,S=8,V={3}:R=E,S=9,V={4}:R=F,S=10,V={5}:R=G,S=16,V={6}:R=H,S=18,V={7}:R=I,S=17,V={8}:",$B$4,$B$5,$A39,I$3,I$5,I$2,$B$1,$B$2,$F$7)</f>
        <v>1907081.8</v>
      </c>
      <c r="J39" s="47" t="s">
        <v>276</v>
      </c>
      <c r="K39" s="339">
        <f>_xll.Assistant.XL.RIK_AC("INF06__;INF13@E=1,S=14,G=0,T=0,P=0,C=*-1:@R=A,S=21,V={0}:R=B,S=22,V={1}:R=C,S=4,V={2}:R=D,S=8,V={3}:R=E,S=9,V={4}:R=F,S=10,V={5}:R=G,S=16,V={6}:R=H,S=18,V={7}:R=I,S=17,V={8}:",$B$4,$B$5,$A39,K$3,K$5,K$2,$B$1,$B$2,$F$7)</f>
        <v>1907081.8</v>
      </c>
      <c r="L39"/>
    </row>
    <row r="40" spans="1:12" ht="17.100000000000001" customHeight="1" x14ac:dyDescent="0.25">
      <c r="A40" s="18" t="str">
        <f t="shared" si="0"/>
        <v>BIP.EA</v>
      </c>
      <c r="B40" s="174"/>
      <c r="C40" s="412"/>
      <c r="D40" s="182" t="s">
        <v>277</v>
      </c>
      <c r="E40" s="183"/>
      <c r="F40" s="183"/>
      <c r="G40" s="193"/>
      <c r="H40" s="47" t="s">
        <v>278</v>
      </c>
      <c r="I40" s="137">
        <f>_xll.Assistant.XL.RIK_AC("INF06__;INF13@E=1,S=14,G=0,T=0,P=0,C=*-1:@R=A,S=21,V={0}:R=B,S=22,V={1}:R=C,S=4,V={2}:R=D,S=8,V={3}:R=E,S=9,V={4}:R=F,S=10,V={5}:R=G,S=16,V={6}:R=H,S=18,V={7}:R=I,S=17,V={8}:",$B$4,$B$5,$A40,I$3,I$5,I$2,$B$1,$B$2,$F$7)</f>
        <v>3870429.79</v>
      </c>
      <c r="J40" s="47" t="s">
        <v>278</v>
      </c>
      <c r="K40" s="339">
        <f>_xll.Assistant.XL.RIK_AC("INF06__;INF13@E=1,S=14,G=0,T=0,P=0,C=*-1:@R=A,S=21,V={0}:R=B,S=22,V={1}:R=C,S=4,V={2}:R=D,S=8,V={3}:R=E,S=9,V={4}:R=F,S=10,V={5}:R=G,S=16,V={6}:R=H,S=18,V={7}:R=I,S=17,V={8}:",$B$4,$B$5,$A40,K$3,K$5,K$2,$B$1,$B$2,$F$7)</f>
        <v>3870429.79</v>
      </c>
      <c r="L40"/>
    </row>
    <row r="41" spans="1:12" ht="24" customHeight="1" thickBot="1" x14ac:dyDescent="0.3">
      <c r="A41" s="18" t="str">
        <f t="shared" si="0"/>
        <v>BIP.EB</v>
      </c>
      <c r="B41" s="174"/>
      <c r="C41" s="219" t="s">
        <v>279</v>
      </c>
      <c r="D41" s="210" t="s">
        <v>280</v>
      </c>
      <c r="E41" s="211"/>
      <c r="F41" s="211"/>
      <c r="G41" s="212"/>
      <c r="H41" s="47" t="s">
        <v>281</v>
      </c>
      <c r="I41" s="186">
        <f>_xll.Assistant.XL.RIK_AC("INF06__;INF02@E=1,S=1021,G=0,T=0,P=0,C=*-1:@R=A,S=1027,V={0}:R=B,S=1019,V={1}:R=C,S=1020,V={2}:R=D,S=1006,V={3}:R=E,S=1011,V={4}:R=G,S=2|1011,V={5}:R=H,S=2|1012,V={6}:R=I,S=1004,V={7}:R=I,S=2000,V={8}:",$B$1,I$3,I$4,$F$7,$F$8,$B$3,$A41,$B$5,$B$2)</f>
        <v>0</v>
      </c>
      <c r="J41" s="47" t="s">
        <v>281</v>
      </c>
      <c r="K41" s="340">
        <f>_xll.Assistant.XL.RIK_AC("INF06__;INF02@E=1,S=1021,G=0,T=0,P=0,C=*-1:@R=A,S=1027,V={0}:R=B,S=1019,V={1}:R=C,S=1020,V={2}:R=D,S=1006,V={3}:R=E,S=1011,V={4}:R=G,S=2|1011,V={5}:R=H,S=2|1012,V={6}:R=I,S=1004,V={7}:R=I,S=2000,V={8}:",$B$1,K$3,K$4,$F$7,$F$8,$B$3,$A41,$B$5,$B$2)</f>
        <v>0</v>
      </c>
      <c r="L41"/>
    </row>
    <row r="42" spans="1:12" ht="17.100000000000001" customHeight="1" thickBot="1" x14ac:dyDescent="0.3">
      <c r="B42" s="174"/>
      <c r="C42" s="220"/>
      <c r="D42" s="221"/>
      <c r="E42" s="222" t="s">
        <v>25</v>
      </c>
      <c r="F42" s="222" t="s">
        <v>25</v>
      </c>
      <c r="G42" s="223" t="s">
        <v>282</v>
      </c>
      <c r="H42" s="47" t="s">
        <v>283</v>
      </c>
      <c r="I42" s="205">
        <f>IFERROR(SUM(I32:I41),"")</f>
        <v>117354711.26000001</v>
      </c>
      <c r="J42" s="47" t="s">
        <v>283</v>
      </c>
      <c r="K42" s="206">
        <f>IFERROR(SUM(K32:K41),"")</f>
        <v>117354711.26000001</v>
      </c>
      <c r="L42"/>
    </row>
    <row r="43" spans="1:12" ht="15.75" customHeight="1" thickBot="1" x14ac:dyDescent="0.3">
      <c r="A43" s="18" t="str">
        <f t="shared" si="0"/>
        <v>BIP.ED</v>
      </c>
      <c r="B43" s="174"/>
      <c r="C43" s="224"/>
      <c r="D43" s="225" t="s">
        <v>284</v>
      </c>
      <c r="E43" s="226"/>
      <c r="F43" s="226"/>
      <c r="G43" s="214" t="s">
        <v>285</v>
      </c>
      <c r="H43" s="47" t="s">
        <v>286</v>
      </c>
      <c r="I43" s="206">
        <f>_xll.Assistant.XL.RIK_AC("INF06__;INF02@E=1,S=1021,G=0,T=0,P=0,C=*-1:@R=A,S=1027,V={0}:R=B,S=1019,V={1}:R=C,S=1020,V={2}:R=D,S=1006,V={3}:R=E,S=1011,V={4}:R=G,S=2|1011,V={5}:R=H,S=2|1012,V={6}:R=I,S=1004,V={7}:R=I,S=2000,V={8}:",$B$1,I$3,I$4,$F$7,$F$8,$B$3,$A43,$B$5,$B$2)</f>
        <v>49593</v>
      </c>
      <c r="J43" s="47" t="s">
        <v>286</v>
      </c>
      <c r="K43" s="206">
        <f>_xll.Assistant.XL.RIK_AC("INF06__;INF02@E=1,S=1021,G=0,T=0,P=0,C=*-1:@R=A,S=1027,V={0}:R=B,S=1019,V={1}:R=C,S=1020,V={2}:R=D,S=1006,V={3}:R=E,S=1011,V={4}:R=G,S=2|1011,V={5}:R=H,S=2|1012,V={6}:R=I,S=1004,V={7}:R=I,S=2000,V={8}:",$B$1,K$3,K$4,$F$7,$F$8,$B$3,$A43,$B$5,$B$2)</f>
        <v>49593</v>
      </c>
      <c r="L43"/>
    </row>
    <row r="44" spans="1:12" ht="17.100000000000001" customHeight="1" thickBot="1" x14ac:dyDescent="0.3">
      <c r="B44" s="174"/>
      <c r="C44" s="227"/>
      <c r="D44" s="202"/>
      <c r="E44" s="203"/>
      <c r="F44" s="203"/>
      <c r="G44" s="214" t="s">
        <v>287</v>
      </c>
      <c r="H44" s="228" t="s">
        <v>288</v>
      </c>
      <c r="I44" s="205">
        <f>IFERROR(I43+I42+I31+I28+I25,"")</f>
        <v>132501159.07000001</v>
      </c>
      <c r="J44" s="228" t="s">
        <v>288</v>
      </c>
      <c r="K44" s="206">
        <f>IFERROR(K43+K42+K31+K28+K25,"")</f>
        <v>132437503.71000001</v>
      </c>
      <c r="L44"/>
    </row>
    <row r="45" spans="1:12" x14ac:dyDescent="0.25">
      <c r="L45"/>
    </row>
  </sheetData>
  <mergeCells count="19">
    <mergeCell ref="E5:G5"/>
    <mergeCell ref="I6:L6"/>
    <mergeCell ref="D7:E7"/>
    <mergeCell ref="F7:I7"/>
    <mergeCell ref="D8:E8"/>
    <mergeCell ref="F8:I8"/>
    <mergeCell ref="D9:E9"/>
    <mergeCell ref="D10:E10"/>
    <mergeCell ref="F10:J10"/>
    <mergeCell ref="D11:E11"/>
    <mergeCell ref="F11:I11"/>
    <mergeCell ref="F9:H9"/>
    <mergeCell ref="C32:C40"/>
    <mergeCell ref="D12:G13"/>
    <mergeCell ref="H12:I13"/>
    <mergeCell ref="J12:K13"/>
    <mergeCell ref="C14:C25"/>
    <mergeCell ref="C26:C28"/>
    <mergeCell ref="C29:C31"/>
  </mergeCells>
  <pageMargins left="0.19685039370078741" right="0.31496062992125984" top="0.74803149606299213" bottom="0.74803149606299213" header="0.31496062992125984" footer="0.31496062992125984"/>
  <pageSetup paperSize="9" orientation="portrait" r:id="rId1"/>
  <headerFooter>
    <oddHeader>&amp;L&amp;G</oddHeader>
    <oddFooter>&amp;L&amp;A édité le &amp;D - &amp;D&amp;R&amp;G</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74195"/>
  <sheetViews>
    <sheetView showGridLines="0" topLeftCell="D6" zoomScaleNormal="100" zoomScaleSheetLayoutView="150" workbookViewId="0">
      <selection activeCell="L39" sqref="L39"/>
    </sheetView>
  </sheetViews>
  <sheetFormatPr baseColWidth="10" defaultRowHeight="15" outlineLevelRow="1" outlineLevelCol="1" x14ac:dyDescent="0.2"/>
  <cols>
    <col min="1" max="1" width="16.42578125" style="18" hidden="1" customWidth="1" outlineLevel="1"/>
    <col min="2" max="2" width="11.42578125" style="18" hidden="1" customWidth="1" outlineLevel="1"/>
    <col min="3" max="3" width="2.5703125" style="11" hidden="1" customWidth="1" outlineLevel="1"/>
    <col min="4" max="4" width="3.28515625" style="11" customWidth="1" collapsed="1"/>
    <col min="5" max="5" width="5.5703125" style="11" customWidth="1"/>
    <col min="6" max="6" width="19.7109375" style="11" customWidth="1"/>
    <col min="7" max="7" width="3.42578125" style="11" customWidth="1"/>
    <col min="8" max="8" width="12.140625" style="11" customWidth="1"/>
    <col min="9" max="9" width="4.140625" style="11" customWidth="1"/>
    <col min="10" max="10" width="11.5703125" style="11" customWidth="1"/>
    <col min="11" max="11" width="4.28515625" style="229" customWidth="1"/>
    <col min="12" max="12" width="13.140625" style="230" customWidth="1"/>
    <col min="13" max="13" width="1.7109375" style="230" hidden="1" customWidth="1"/>
    <col min="14" max="14" width="4.28515625" style="229" customWidth="1"/>
    <col min="15" max="15" width="11.85546875" style="230" customWidth="1"/>
    <col min="16" max="16384" width="11.42578125" style="11"/>
  </cols>
  <sheetData>
    <row r="1" spans="1:15" ht="11.25" hidden="1" customHeight="1" outlineLevel="1" x14ac:dyDescent="0.2">
      <c r="A1" s="13" t="s">
        <v>14</v>
      </c>
      <c r="B1" s="14" t="str">
        <f>'Etats Fiscaux - Paramétrage'!$D$11</f>
        <v>ST_CPT_900_INF</v>
      </c>
      <c r="J1" s="22">
        <v>1</v>
      </c>
      <c r="L1" s="22">
        <v>1</v>
      </c>
      <c r="O1" s="22">
        <v>1</v>
      </c>
    </row>
    <row r="2" spans="1:15" ht="11.25" hidden="1" customHeight="1" outlineLevel="1" x14ac:dyDescent="0.2">
      <c r="A2" s="334" t="s">
        <v>430</v>
      </c>
      <c r="B2" s="13" t="str">
        <f>'Etats Fiscaux - Paramétrage'!$D$15</f>
        <v>NAT</v>
      </c>
      <c r="F2" s="30"/>
      <c r="G2" s="30"/>
      <c r="H2" s="30"/>
      <c r="I2" s="30"/>
      <c r="J2" s="22" t="str">
        <f>RIGHT("0"&amp;MONTH('Etats Fiscaux - Paramétrage'!$D$20),2)</f>
        <v>12</v>
      </c>
      <c r="K2" s="231"/>
      <c r="L2" s="22" t="str">
        <f>RIGHT("0"&amp;MONTH('Etats Fiscaux - Paramétrage'!$D$20),2)</f>
        <v>12</v>
      </c>
      <c r="M2" s="13"/>
      <c r="N2" s="13"/>
      <c r="O2" s="22" t="str">
        <f>RIGHT("0"&amp;MONTH('Etats Fiscaux - Paramétrage'!$D$20),2)</f>
        <v>12</v>
      </c>
    </row>
    <row r="3" spans="1:15" s="166" customFormat="1" ht="11.25" hidden="1" customHeight="1" outlineLevel="1" x14ac:dyDescent="0.25">
      <c r="A3" s="13" t="s">
        <v>15</v>
      </c>
      <c r="B3" s="14" t="s">
        <v>289</v>
      </c>
      <c r="E3" s="167"/>
      <c r="J3" s="22">
        <f>YEAR('Etats Fiscaux - Paramétrage'!$D$20)</f>
        <v>2015</v>
      </c>
      <c r="K3" s="232"/>
      <c r="L3" s="22">
        <f>YEAR('Etats Fiscaux - Paramétrage'!$D$20)</f>
        <v>2015</v>
      </c>
      <c r="M3" s="174"/>
      <c r="N3" s="232"/>
      <c r="O3" s="22">
        <f>YEAR('Etats Fiscaux - Paramétrage'!$D$21)</f>
        <v>2014</v>
      </c>
    </row>
    <row r="4" spans="1:15" s="166" customFormat="1" ht="11.25" hidden="1" customHeight="1" outlineLevel="1" x14ac:dyDescent="0.25">
      <c r="A4" s="13" t="s">
        <v>17</v>
      </c>
      <c r="B4" s="14" t="s">
        <v>18</v>
      </c>
      <c r="E4" s="167"/>
      <c r="J4" s="15" t="str">
        <f>J1&amp;".."&amp;J2</f>
        <v>1..12</v>
      </c>
      <c r="K4" s="232"/>
      <c r="L4" s="15" t="str">
        <f>L1&amp;".."&amp;L2</f>
        <v>1..12</v>
      </c>
      <c r="M4" s="174"/>
      <c r="N4" s="232"/>
      <c r="O4" s="15" t="str">
        <f>O1&amp;".."&amp;O2</f>
        <v>1..12</v>
      </c>
    </row>
    <row r="5" spans="1:15" s="166" customFormat="1" ht="11.25" hidden="1" customHeight="1" outlineLevel="1" x14ac:dyDescent="0.25">
      <c r="A5" s="18" t="s">
        <v>19</v>
      </c>
      <c r="B5" s="18" t="str">
        <f>IF(UPPER('Etats Fiscaux - Paramétrage'!D14)="OUI","Réel,Simulation","Réel")</f>
        <v>Réel,Simulation</v>
      </c>
      <c r="E5" s="167"/>
      <c r="F5" s="435"/>
      <c r="G5" s="452"/>
      <c r="H5" s="452"/>
      <c r="I5" s="452"/>
      <c r="J5" s="452"/>
      <c r="K5" s="452"/>
    </row>
    <row r="6" spans="1:15" s="166" customFormat="1" ht="55.5" customHeight="1" collapsed="1" x14ac:dyDescent="0.25">
      <c r="A6" s="13"/>
      <c r="B6" s="13"/>
      <c r="E6" s="167"/>
      <c r="F6" s="233"/>
      <c r="G6" s="234"/>
      <c r="H6" s="234"/>
      <c r="I6" s="234"/>
      <c r="J6" s="234"/>
      <c r="K6" s="234"/>
      <c r="L6" s="356" t="str">
        <f>"Date de fin de période :
 "&amp;TEXT('Etats Fiscaux - Paramétrage'!$D$20,"JJ/MM/AAAA")</f>
        <v>Date de fin de période :
 31/12/2015</v>
      </c>
      <c r="M6" s="356"/>
      <c r="N6" s="356"/>
      <c r="O6" s="356"/>
    </row>
    <row r="7" spans="1:15" s="166" customFormat="1" ht="16.5" customHeight="1" x14ac:dyDescent="0.25">
      <c r="A7" s="13"/>
      <c r="B7" s="13"/>
      <c r="E7" s="358" t="s">
        <v>20</v>
      </c>
      <c r="F7" s="358"/>
      <c r="G7" s="357" t="str">
        <f>'Etats Fiscaux - Paramétrage'!$D$12</f>
        <v>ST_CPT_900_INF</v>
      </c>
      <c r="H7" s="357"/>
      <c r="I7" s="357"/>
      <c r="J7" s="357"/>
      <c r="K7" s="235"/>
      <c r="L7" s="453"/>
      <c r="M7" s="453"/>
      <c r="N7" s="453"/>
      <c r="O7" s="453"/>
    </row>
    <row r="8" spans="1:15" s="166" customFormat="1" ht="16.5" customHeight="1" x14ac:dyDescent="0.25">
      <c r="E8" s="358" t="s">
        <v>21</v>
      </c>
      <c r="F8" s="358"/>
      <c r="G8" s="358" t="str">
        <f>'Etats Fiscaux - Paramétrage'!$D$13</f>
        <v>*</v>
      </c>
      <c r="H8" s="432"/>
      <c r="I8" s="432"/>
      <c r="J8" s="432"/>
      <c r="K8" s="432"/>
      <c r="L8" s="174"/>
      <c r="M8" s="174"/>
      <c r="N8" s="236"/>
      <c r="O8" s="174"/>
    </row>
    <row r="9" spans="1:15" s="166" customFormat="1" ht="17.100000000000001" customHeight="1" x14ac:dyDescent="0.25">
      <c r="E9" s="430" t="s">
        <v>22</v>
      </c>
      <c r="F9" s="432"/>
      <c r="G9" s="359" t="str">
        <f>'Etats Fiscaux - Paramétrage'!$D$15</f>
        <v>NAT</v>
      </c>
      <c r="H9" s="359"/>
      <c r="I9" s="359"/>
      <c r="J9" s="11"/>
      <c r="K9" s="11"/>
    </row>
    <row r="10" spans="1:15" s="166" customFormat="1" ht="17.100000000000001" customHeight="1" x14ac:dyDescent="0.25">
      <c r="A10" s="13"/>
      <c r="B10" s="13"/>
      <c r="D10" s="171" t="s">
        <v>212</v>
      </c>
      <c r="E10" s="431" t="s">
        <v>23</v>
      </c>
      <c r="F10" s="432"/>
      <c r="G10" s="355" t="str">
        <f>IF(UPPER('Etats Fiscaux - Paramétrage'!$D$14)="OUI","Oui","Non")</f>
        <v>Oui</v>
      </c>
      <c r="H10" s="432"/>
      <c r="I10" s="432"/>
      <c r="J10" s="432"/>
      <c r="K10" s="432"/>
      <c r="L10" s="11"/>
      <c r="M10" s="11"/>
      <c r="N10" s="11"/>
      <c r="O10" s="11"/>
    </row>
    <row r="11" spans="1:15" ht="17.100000000000001" customHeight="1" x14ac:dyDescent="0.2">
      <c r="E11" s="431" t="s">
        <v>24</v>
      </c>
      <c r="F11" s="432"/>
      <c r="G11" s="355" t="s">
        <v>10</v>
      </c>
      <c r="H11" s="355"/>
      <c r="I11" s="355"/>
      <c r="J11" s="355"/>
      <c r="K11" s="355"/>
    </row>
    <row r="12" spans="1:15" ht="2.25" customHeight="1" thickBot="1" x14ac:dyDescent="0.25">
      <c r="E12" s="33"/>
      <c r="F12" s="33"/>
      <c r="G12" s="33"/>
      <c r="H12" s="33"/>
      <c r="I12" s="33"/>
      <c r="J12" s="33"/>
      <c r="K12" s="237"/>
      <c r="L12" s="33"/>
      <c r="M12" s="33"/>
      <c r="N12" s="237"/>
      <c r="O12" s="33"/>
    </row>
    <row r="13" spans="1:15" ht="17.100000000000001" customHeight="1" thickBot="1" x14ac:dyDescent="0.25">
      <c r="A13" s="13" t="s">
        <v>28</v>
      </c>
      <c r="E13" s="33"/>
      <c r="F13" s="33"/>
      <c r="G13" s="351" t="s">
        <v>26</v>
      </c>
      <c r="H13" s="444"/>
      <c r="I13" s="444"/>
      <c r="J13" s="444"/>
      <c r="K13" s="444"/>
      <c r="L13" s="444"/>
      <c r="M13" s="444"/>
      <c r="N13" s="445" t="s">
        <v>290</v>
      </c>
      <c r="O13" s="399"/>
    </row>
    <row r="14" spans="1:15" ht="21.75" customHeight="1" thickBot="1" x14ac:dyDescent="0.25">
      <c r="A14" s="13" t="s">
        <v>88</v>
      </c>
      <c r="E14" s="238" t="s">
        <v>25</v>
      </c>
      <c r="F14" s="239"/>
      <c r="G14" s="446" t="s">
        <v>291</v>
      </c>
      <c r="H14" s="447"/>
      <c r="I14" s="448" t="s">
        <v>292</v>
      </c>
      <c r="J14" s="447"/>
      <c r="K14" s="446" t="s">
        <v>293</v>
      </c>
      <c r="L14" s="449"/>
      <c r="M14" s="449"/>
      <c r="N14" s="420"/>
      <c r="O14" s="403"/>
    </row>
    <row r="15" spans="1:15" ht="17.100000000000001" customHeight="1" x14ac:dyDescent="0.2">
      <c r="A15" s="13" t="str">
        <f>"RT1."&amp;I15</f>
        <v>RT1.FB</v>
      </c>
      <c r="B15" s="13" t="str">
        <f>"RT1."&amp;K15</f>
        <v>RT1.FC</v>
      </c>
      <c r="D15" s="450" t="s">
        <v>294</v>
      </c>
      <c r="E15" s="240" t="s">
        <v>295</v>
      </c>
      <c r="F15" s="33"/>
      <c r="G15" s="241" t="s">
        <v>296</v>
      </c>
      <c r="H15" s="113">
        <f>IFERROR(L15-J15,"")</f>
        <v>48455.39</v>
      </c>
      <c r="I15" s="242" t="s">
        <v>297</v>
      </c>
      <c r="J15" s="243">
        <f>_xll.Assistant.XL.RIK_AC("INF06__;INF02@E=1,S=1021,G=0,T=0,P=0,C=*-1:@R=A,S=1027,V={0}:R=B,S=1019,V={1}:R=C,S=1020,V={2}:R=D,S=1006,V={3}:R=E,S=1011,V={4}:R=F,S=2|1011,V={5}:R=G,S=2|1012,V={6}:R=H,S=1004,V={7}:R=I,S=1010,V={8}:R=J,S=2000,V={9}:",$B$1,J$3,J$4,$G$7,$G$8,$B$3,$A15,$B$5,$B$2,$B$2)</f>
        <v>0</v>
      </c>
      <c r="K15" s="115" t="s">
        <v>298</v>
      </c>
      <c r="L15" s="110">
        <f>_xll.Assistant.XL.RIK_AC("INF06__;INF02@E=1,S=1021,G=0,T=0,P=0,C=*-1:@R=A,S=1027,V={0}:R=B,S=1019,V={1}:R=C,S=1020,V={2}:R=D,S=1006,V={3}:R=E,S=1011,V={4}:R=F,S=2|1011,V={5}:R=G,S=2|1012,V={6}:R=H,S=1004,V={7}:R=I,S=2000,V={8}:",$B$1,L$3,L$4,$G$7,$G$8,$B$3,$B15,$B$5,$B$2)</f>
        <v>48455.39</v>
      </c>
      <c r="M15" s="244"/>
      <c r="N15" s="115" t="s">
        <v>298</v>
      </c>
      <c r="O15" s="245">
        <f>_xll.Assistant.XL.RIK_AC("INF06__;INF02@E=1,S=1021,G=0,T=0,P=0,C=*-1:@R=A,S=1027,V={0}:R=B,S=1019,V={1}:R=C,S=1020,V={2}:R=D,S=1006,V={3}:R=E,S=1011,V={4}:R=F,S=2|1011,V={5}:R=G,S=2|1012,V={6}:R=H,S=1004,V={7}:R=I,S=2000,V={8}:",$B$1,O$3,O$4,$G$7,$G$8,$B$3,$B15,$B$5,$B$2)</f>
        <v>57924413.719999999</v>
      </c>
    </row>
    <row r="16" spans="1:15" ht="17.100000000000001" customHeight="1" x14ac:dyDescent="0.2">
      <c r="A16" s="13" t="str">
        <f>"RT1."&amp;I16</f>
        <v>RT1.FE</v>
      </c>
      <c r="B16" s="13" t="str">
        <f>"RT1."&amp;K16</f>
        <v>RT1.FF</v>
      </c>
      <c r="D16" s="439"/>
      <c r="E16" s="246" t="s">
        <v>299</v>
      </c>
      <c r="F16" s="246"/>
      <c r="G16" s="242" t="s">
        <v>300</v>
      </c>
      <c r="H16" s="118">
        <f>IFERROR(L16-J16,"")</f>
        <v>0</v>
      </c>
      <c r="I16" s="242" t="s">
        <v>301</v>
      </c>
      <c r="J16" s="247">
        <f>_xll.Assistant.XL.RIK_AC("INF06__;INF02@E=1,S=1021,G=0,T=0,P=0,C=*-1:@R=A,S=1027,V={0}:R=B,S=1019,V={1}:R=C,S=1020,V={2}:R=D,S=1006,V={3}:R=E,S=1011,V={4}:R=F,S=2|1011,V={5}:R=G,S=2|1012,V={6}:R=H,S=1004,V={7}:R=I,S=1010,V={8}:R=J,S=2000,V={9}:",$B$1,J$3,J$4,$G$7,$G$8,$B$3,$A16,$B$5,$B$2,$B$2)</f>
        <v>0</v>
      </c>
      <c r="K16" s="115" t="s">
        <v>302</v>
      </c>
      <c r="L16" s="117">
        <f>_xll.Assistant.XL.RIK_AC("INF06__;INF02@E=1,S=1021,G=0,T=0,P=0,C=*-1:@R=A,S=1027,V={0}:R=B,S=1019,V={1}:R=C,S=1020,V={2}:R=D,S=1006,V={3}:R=E,S=1011,V={4}:R=F,S=2|1011,V={5}:R=G,S=2|1012,V={6}:R=H,S=1004,V={7}:R=I,S=2000,V={8}:",$B$1,L$3,L$4,$G$7,$G$8,$B$3,$B16,$B$5,$B$2)</f>
        <v>0</v>
      </c>
      <c r="M16" s="248" t="s">
        <v>25</v>
      </c>
      <c r="N16" s="115" t="s">
        <v>302</v>
      </c>
      <c r="O16" s="249">
        <f>_xll.Assistant.XL.RIK_AC("INF06__;INF02@E=1,S=1021,G=0,T=0,P=0,C=*-1:@R=A,S=1027,V={0}:R=B,S=1019,V={1}:R=C,S=1020,V={2}:R=D,S=1006,V={3}:R=E,S=1011,V={4}:R=F,S=2|1011,V={5}:R=G,S=2|1012,V={6}:R=H,S=1004,V={7}:R=I,S=2000,V={8}:",$B$1,O$3,O$4,$G$7,$G$8,$B$3,$B16,$B$5,$B$2)</f>
        <v>0</v>
      </c>
    </row>
    <row r="17" spans="1:15" ht="17.100000000000001" customHeight="1" thickBot="1" x14ac:dyDescent="0.25">
      <c r="A17" s="13" t="str">
        <f>"RT1."&amp;I17</f>
        <v>RT1.FH</v>
      </c>
      <c r="B17" s="13" t="str">
        <f>"RT1."&amp;K17</f>
        <v>RT1.FI</v>
      </c>
      <c r="D17" s="439"/>
      <c r="E17" s="250" t="s">
        <v>303</v>
      </c>
      <c r="F17" s="250"/>
      <c r="G17" s="242" t="s">
        <v>304</v>
      </c>
      <c r="H17" s="251">
        <f>IFERROR(L17-J17,"")</f>
        <v>0</v>
      </c>
      <c r="I17" s="242" t="s">
        <v>305</v>
      </c>
      <c r="J17" s="252">
        <f>_xll.Assistant.XL.RIK_AC("INF06__;INF02@E=1,S=1021,G=0,T=0,P=0,C=*-1:@R=A,S=1027,V={0}:R=B,S=1019,V={1}:R=C,S=1020,V={2}:R=D,S=1006,V={3}:R=E,S=1011,V={4}:R=F,S=2|1011,V={5}:R=G,S=2|1012,V={6}:R=H,S=1004,V={7}:R=I,S=1010,V={8}:R=J,S=2000,V={9}:",$B$1,J$3,J$4,$G$7,$G$8,$B$3,$A17,$B$5,$B$2,$B$2)</f>
        <v>0</v>
      </c>
      <c r="K17" s="115" t="s">
        <v>306</v>
      </c>
      <c r="L17" s="253">
        <f>_xll.Assistant.XL.RIK_AC("INF06__;INF02@E=1,S=1021,G=0,T=0,P=0,C=*-1:@R=A,S=1027,V={0}:R=B,S=1019,V={1}:R=C,S=1020,V={2}:R=D,S=1006,V={3}:R=E,S=1011,V={4}:R=F,S=2|1011,V={5}:R=G,S=2|1012,V={6}:R=H,S=1004,V={7}:R=I,S=2000,V={8}:",$B$1,L$3,L$4,$G$7,$G$8,$B$3,$B17,$B$5,$B$2)</f>
        <v>0</v>
      </c>
      <c r="M17" s="254" t="s">
        <v>25</v>
      </c>
      <c r="N17" s="115" t="s">
        <v>306</v>
      </c>
      <c r="O17" s="255">
        <f>_xll.Assistant.XL.RIK_AC("INF06__;INF02@E=1,S=1021,G=0,T=0,P=0,C=*-1:@R=A,S=1027,V={0}:R=B,S=1019,V={1}:R=C,S=1020,V={2}:R=D,S=1006,V={3}:R=E,S=1011,V={4}:R=F,S=2|1011,V={5}:R=G,S=2|1012,V={6}:R=H,S=1004,V={7}:R=I,S=2000,V={8}:",$B$1,O$3,O$4,$G$7,$G$8,$B$3,$B17,$B$5,$B$2)</f>
        <v>0</v>
      </c>
    </row>
    <row r="18" spans="1:15" ht="17.100000000000001" customHeight="1" thickBot="1" x14ac:dyDescent="0.25">
      <c r="B18" s="13"/>
      <c r="D18" s="451"/>
      <c r="E18" s="256" t="s">
        <v>307</v>
      </c>
      <c r="F18" s="257"/>
      <c r="G18" s="258" t="s">
        <v>308</v>
      </c>
      <c r="H18" s="130">
        <f>IFERROR(SUM(H15:H17),"")</f>
        <v>48455.39</v>
      </c>
      <c r="I18" s="258" t="s">
        <v>309</v>
      </c>
      <c r="J18" s="259">
        <f>SUM(J15:J17)</f>
        <v>0</v>
      </c>
      <c r="K18" s="115" t="s">
        <v>310</v>
      </c>
      <c r="L18" s="129">
        <f>IFERROR(SUM(L15:L17),"")</f>
        <v>48455.39</v>
      </c>
      <c r="M18" s="260" t="s">
        <v>25</v>
      </c>
      <c r="N18" s="115" t="s">
        <v>310</v>
      </c>
      <c r="O18" s="130">
        <f>IFERROR(SUM(O15:O17),"")</f>
        <v>57924413.719999999</v>
      </c>
    </row>
    <row r="19" spans="1:15" ht="17.100000000000001" customHeight="1" x14ac:dyDescent="0.2">
      <c r="B19" s="13" t="str">
        <f>"RT1."&amp;K19</f>
        <v>RT1.FM</v>
      </c>
      <c r="D19" s="439"/>
      <c r="E19" s="107" t="s">
        <v>311</v>
      </c>
      <c r="F19" s="107"/>
      <c r="G19" s="107"/>
      <c r="H19" s="107"/>
      <c r="I19" s="261"/>
      <c r="J19" s="107"/>
      <c r="K19" s="115" t="s">
        <v>312</v>
      </c>
      <c r="L19" s="262">
        <f>_xll.Assistant.XL.RIK_AC("INF06__;INF02@E=1,S=1021,G=0,T=0,P=0,C=*-1:@R=A,S=1027,V={0}:R=B,S=1019,V={1}:R=C,S=1020,V={2}:R=D,S=1006,V={3}:R=E,S=1011,V={4}:R=F,S=2|1011,V={5}:R=G,S=2|1012,V={6}:R=H,S=1004,V={7}:R=I,S=2000,V={8}:",$B$1,L$3,L$4,$G$7,$G$8,$B$3,$B19,$B$5,$B$2)</f>
        <v>0</v>
      </c>
      <c r="M19" s="263" t="s">
        <v>25</v>
      </c>
      <c r="N19" s="115" t="s">
        <v>312</v>
      </c>
      <c r="O19" s="264">
        <f>_xll.Assistant.XL.RIK_AC("INF06__;INF02@E=1,S=1021,G=0,T=0,P=0,C=*-1:@R=A,S=1027,V={0}:R=B,S=1019,V={1}:R=C,S=1020,V={2}:R=D,S=1006,V={3}:R=E,S=1011,V={4}:R=F,S=2|1011,V={5}:R=G,S=2|1012,V={6}:R=H,S=1004,V={7}:R=I,S=2000,V={8}:",$B$1,O$3,O$4,$G$7,$G$8,$B$3,$B19,$B$5,$B$2)</f>
        <v>0</v>
      </c>
    </row>
    <row r="20" spans="1:15" ht="17.100000000000001" customHeight="1" x14ac:dyDescent="0.2">
      <c r="B20" s="13" t="str">
        <f>"RT1."&amp;K20</f>
        <v>RT1.FN</v>
      </c>
      <c r="D20" s="439"/>
      <c r="E20" s="246" t="s">
        <v>313</v>
      </c>
      <c r="F20" s="246"/>
      <c r="G20" s="246"/>
      <c r="H20" s="246"/>
      <c r="I20" s="246"/>
      <c r="J20" s="246"/>
      <c r="K20" s="115" t="s">
        <v>314</v>
      </c>
      <c r="L20" s="265">
        <f>_xll.Assistant.XL.RIK_AC("INF06__;INF02@E=1,S=1021,G=0,T=0,P=0,C=*-1:@R=A,S=1027,V={0}:R=B,S=1019,V={1}:R=C,S=1020,V={2}:R=D,S=1006,V={3}:R=E,S=1011,V={4}:R=F,S=2|1011,V={5}:R=G,S=2|1012,V={6}:R=H,S=1004,V={7}:R=I,S=2000,V={8}:",$B$1,L$3,L$4,$G$7,$G$8,$B$3,$B20,$B$5,$B$2)</f>
        <v>0</v>
      </c>
      <c r="M20" s="266" t="s">
        <v>25</v>
      </c>
      <c r="N20" s="115" t="s">
        <v>314</v>
      </c>
      <c r="O20" s="249">
        <f>_xll.Assistant.XL.RIK_AC("INF06__;INF02@E=1,S=1021,G=0,T=0,P=0,C=*-1:@R=A,S=1027,V={0}:R=B,S=1019,V={1}:R=C,S=1020,V={2}:R=D,S=1006,V={3}:R=E,S=1011,V={4}:R=F,S=2|1011,V={5}:R=G,S=2|1012,V={6}:R=H,S=1004,V={7}:R=I,S=2000,V={8}:",$B$1,O$3,O$4,$G$7,$G$8,$B$3,$B20,$B$5,$B$2)</f>
        <v>0</v>
      </c>
    </row>
    <row r="21" spans="1:15" ht="17.100000000000001" customHeight="1" x14ac:dyDescent="0.2">
      <c r="B21" s="13" t="str">
        <f>"RT1."&amp;K21</f>
        <v>RT1.FO</v>
      </c>
      <c r="D21" s="439"/>
      <c r="E21" s="246" t="s">
        <v>315</v>
      </c>
      <c r="F21" s="246"/>
      <c r="G21" s="246"/>
      <c r="H21" s="246"/>
      <c r="I21" s="246"/>
      <c r="J21" s="246"/>
      <c r="K21" s="115" t="s">
        <v>316</v>
      </c>
      <c r="L21" s="265">
        <f>_xll.Assistant.XL.RIK_AC("INF06__;INF02@E=1,S=1021,G=0,T=0,P=0,C=*-1:@R=A,S=1027,V={0}:R=B,S=1019,V={1}:R=C,S=1020,V={2}:R=D,S=1006,V={3}:R=E,S=1011,V={4}:R=F,S=2|1011,V={5}:R=G,S=2|1012,V={6}:R=H,S=1004,V={7}:R=I,S=2000,V={8}:",$B$1,L$3,L$4,$G$7,$G$8,$B$3,$B21,$B$5,$B$2)</f>
        <v>0</v>
      </c>
      <c r="M21" s="266" t="s">
        <v>25</v>
      </c>
      <c r="N21" s="115" t="s">
        <v>316</v>
      </c>
      <c r="O21" s="249">
        <f>_xll.Assistant.XL.RIK_AC("INF06__;INF02@E=1,S=1021,G=0,T=0,P=0,C=*-1:@R=A,S=1027,V={0}:R=B,S=1019,V={1}:R=C,S=1020,V={2}:R=D,S=1006,V={3}:R=E,S=1011,V={4}:R=F,S=2|1011,V={5}:R=G,S=2|1012,V={6}:R=H,S=1004,V={7}:R=I,S=2000,V={8}:",$B$1,O$3,O$4,$G$7,$G$8,$B$3,$B21,$B$5,$B$2)</f>
        <v>0</v>
      </c>
    </row>
    <row r="22" spans="1:15" ht="17.100000000000001" customHeight="1" x14ac:dyDescent="0.2">
      <c r="B22" s="13" t="str">
        <f>"RT1."&amp;K22</f>
        <v>RT1.FP</v>
      </c>
      <c r="D22" s="439"/>
      <c r="E22" s="246" t="s">
        <v>317</v>
      </c>
      <c r="F22" s="246"/>
      <c r="G22" s="246"/>
      <c r="H22" s="246"/>
      <c r="I22" s="246"/>
      <c r="J22" s="246"/>
      <c r="K22" s="115" t="s">
        <v>318</v>
      </c>
      <c r="L22" s="265">
        <f>_xll.Assistant.XL.RIK_AC("INF06__;INF02@E=1,S=1021,G=0,T=0,P=0,C=*-1:@R=A,S=1027,V={0}:R=B,S=1019,V={1}:R=C,S=1020,V={2}:R=D,S=1006,V={3}:R=E,S=1011,V={4}:R=F,S=2|1011,V={5}:R=G,S=2|1012,V={6}:R=H,S=1004,V={7}:R=I,S=2000,V={8}:",$B$1,L$3,L$4,$G$7,$G$8,$B$3,$B22,$B$5,$B$2)</f>
        <v>0</v>
      </c>
      <c r="M22" s="266" t="s">
        <v>25</v>
      </c>
      <c r="N22" s="115" t="s">
        <v>318</v>
      </c>
      <c r="O22" s="249">
        <f>_xll.Assistant.XL.RIK_AC("INF06__;INF02@E=1,S=1021,G=0,T=0,P=0,C=*-1:@R=A,S=1027,V={0}:R=B,S=1019,V={1}:R=C,S=1020,V={2}:R=D,S=1006,V={3}:R=E,S=1011,V={4}:R=F,S=2|1011,V={5}:R=G,S=2|1012,V={6}:R=H,S=1004,V={7}:R=I,S=2000,V={8}:",$B$1,O$3,O$4,$G$7,$G$8,$B$3,$B22,$B$5,$B$2)</f>
        <v>0</v>
      </c>
    </row>
    <row r="23" spans="1:15" ht="17.100000000000001" customHeight="1" thickBot="1" x14ac:dyDescent="0.25">
      <c r="B23" s="13" t="str">
        <f>"RT1."&amp;K23</f>
        <v>RT1.FQ</v>
      </c>
      <c r="D23" s="439"/>
      <c r="E23" s="33" t="s">
        <v>319</v>
      </c>
      <c r="F23" s="33"/>
      <c r="G23" s="33"/>
      <c r="H23" s="33"/>
      <c r="I23" s="33"/>
      <c r="J23" s="33"/>
      <c r="K23" s="115" t="s">
        <v>320</v>
      </c>
      <c r="L23" s="267">
        <f>_xll.Assistant.XL.RIK_AC("INF06__;INF02@E=1,S=1021,G=0,T=0,P=0,C=*-1:@R=A,S=1027,V={0}:R=B,S=1019,V={1}:R=C,S=1020,V={2}:R=D,S=1006,V={3}:R=E,S=1011,V={4}:R=F,S=2|1011,V={5}:R=G,S=2|1012,V={6}:R=H,S=1004,V={7}:R=I,S=2000,V={8}:",$B$1,L$3,L$4,$G$7,$G$8,$B$3,$B23,$B$5,$B$2)</f>
        <v>0</v>
      </c>
      <c r="M23" s="268" t="s">
        <v>25</v>
      </c>
      <c r="N23" s="115" t="s">
        <v>320</v>
      </c>
      <c r="O23" s="269">
        <f>_xll.Assistant.XL.RIK_AC("INF06__;INF02@E=1,S=1021,G=0,T=0,P=0,C=*-1:@R=A,S=1027,V={0}:R=B,S=1019,V={1}:R=C,S=1020,V={2}:R=D,S=1006,V={3}:R=E,S=1011,V={4}:R=F,S=2|1011,V={5}:R=G,S=2|1012,V={6}:R=H,S=1004,V={7}:R=I,S=2000,V={8}:",$B$1,O$3,O$4,$G$7,$G$8,$B$3,$B23,$B$5,$B$2)</f>
        <v>672100</v>
      </c>
    </row>
    <row r="24" spans="1:15" ht="17.100000000000001" customHeight="1" thickBot="1" x14ac:dyDescent="0.25">
      <c r="B24" s="13"/>
      <c r="D24" s="451"/>
      <c r="E24" s="270"/>
      <c r="F24" s="214"/>
      <c r="G24" s="214"/>
      <c r="H24" s="271"/>
      <c r="I24" s="271"/>
      <c r="J24" s="204" t="s">
        <v>321</v>
      </c>
      <c r="K24" s="272" t="s">
        <v>322</v>
      </c>
      <c r="L24" s="129">
        <f>IFERROR(SUM(L18:L23),"")</f>
        <v>48455.39</v>
      </c>
      <c r="M24" s="260" t="s">
        <v>25</v>
      </c>
      <c r="N24" s="272" t="s">
        <v>322</v>
      </c>
      <c r="O24" s="130">
        <f>IFERROR(SUM(O18:O23),"")</f>
        <v>58596513.719999999</v>
      </c>
    </row>
    <row r="25" spans="1:15" ht="17.100000000000001" customHeight="1" x14ac:dyDescent="0.2">
      <c r="B25" s="13" t="str">
        <f t="shared" ref="B25:B37" si="0">"RT1."&amp;K25</f>
        <v>RT1.FS</v>
      </c>
      <c r="D25" s="439" t="s">
        <v>323</v>
      </c>
      <c r="E25" s="107" t="s">
        <v>324</v>
      </c>
      <c r="F25" s="107"/>
      <c r="G25" s="107"/>
      <c r="H25" s="107"/>
      <c r="I25" s="107"/>
      <c r="J25" s="107"/>
      <c r="K25" s="115" t="s">
        <v>325</v>
      </c>
      <c r="L25" s="262">
        <f>_xll.Assistant.XL.RIK_AC("INF06__;INF02@E=1,S=1021,G=0,T=0,P=0,C=:@R=A,S=1027,V={0}:R=B,S=1019,V={1}:R=C,S=1020,V={2}:R=D,S=1006,V={3}:R=E,S=1011,V={4}:R=F,S=2|1011,V={5}:R=G,S=2|1012,V={6}:R=H,S=1004,V={7}:R=I,S=2000,V={8}:",$B$1,L$3,L$4,$G$7,$G$8,$B$3,$B25,$B$5,$B$2)</f>
        <v>230</v>
      </c>
      <c r="M25" s="263" t="s">
        <v>25</v>
      </c>
      <c r="N25" s="115" t="s">
        <v>325</v>
      </c>
      <c r="O25" s="245">
        <f>_xll.Assistant.XL.RIK_AC("INF06__;INF02@E=1,S=1021,G=0,T=0,P=0,C=:@R=A,S=1027,V={0}:R=B,S=1019,V={1}:R=C,S=1020,V={2}:R=D,S=1006,V={3}:R=E,S=1011,V={4}:R=F,S=2|1011,V={5}:R=G,S=2|1012,V={6}:R=H,S=1004,V={7}:R=I,S=2000,V={8}:",$B$1,O$3,O$4,$G$7,$G$8,$B$3,$B25,$B$5,$B$2)</f>
        <v>25233.439999999999</v>
      </c>
    </row>
    <row r="26" spans="1:15" ht="17.100000000000001" customHeight="1" x14ac:dyDescent="0.2">
      <c r="B26" s="13" t="str">
        <f t="shared" si="0"/>
        <v>RT1.FT</v>
      </c>
      <c r="D26" s="439"/>
      <c r="E26" s="246" t="s">
        <v>326</v>
      </c>
      <c r="F26" s="246"/>
      <c r="G26" s="246"/>
      <c r="H26" s="246"/>
      <c r="I26" s="246"/>
      <c r="J26" s="246"/>
      <c r="K26" s="115" t="s">
        <v>327</v>
      </c>
      <c r="L26" s="265">
        <f>_xll.Assistant.XL.RIK_AC("INF06__;INF02@E=1,S=1021,G=0,T=0,P=0,C=:@R=A,S=1027,V={0}:R=B,S=1019,V={1}:R=C,S=1020,V={2}:R=D,S=1006,V={3}:R=E,S=1011,V={4}:R=F,S=2|1011,V={5}:R=G,S=2|1012,V={6}:R=H,S=1004,V={7}:R=I,S=2000,V={8}:",$B$1,L$3,L$4,$G$7,$G$8,$B$3,$B26,$B$5,$B$2)</f>
        <v>0</v>
      </c>
      <c r="M26" s="266" t="s">
        <v>25</v>
      </c>
      <c r="N26" s="115" t="s">
        <v>327</v>
      </c>
      <c r="O26" s="249">
        <f>_xll.Assistant.XL.RIK_AC("INF06__;INF02@E=1,S=1021,G=0,T=0,P=0,C=:@R=A,S=1027,V={0}:R=B,S=1019,V={1}:R=C,S=1020,V={2}:R=D,S=1006,V={3}:R=E,S=1011,V={4}:R=F,S=2|1011,V={5}:R=G,S=2|1012,V={6}:R=H,S=1004,V={7}:R=I,S=2000,V={8}:",$B$1,O$3,O$4,$G$7,$G$8,$B$3,$B26,$B$5,$B$2)</f>
        <v>0</v>
      </c>
    </row>
    <row r="27" spans="1:15" ht="17.100000000000001" customHeight="1" x14ac:dyDescent="0.2">
      <c r="B27" s="13" t="str">
        <f t="shared" si="0"/>
        <v>RT1.FU</v>
      </c>
      <c r="D27" s="439"/>
      <c r="E27" s="246" t="s">
        <v>328</v>
      </c>
      <c r="F27" s="246"/>
      <c r="G27" s="246"/>
      <c r="H27" s="246"/>
      <c r="I27" s="246"/>
      <c r="J27" s="246"/>
      <c r="K27" s="115" t="s">
        <v>329</v>
      </c>
      <c r="L27" s="265">
        <f>_xll.Assistant.XL.RIK_AC("INF06__;INF02@E=1,S=1021,G=0,T=0,P=0,C=:@R=A,S=1027,V={0}:R=B,S=1019,V={1}:R=C,S=1020,V={2}:R=D,S=1006,V={3}:R=E,S=1011,V={4}:R=F,S=2|1011,V={5}:R=G,S=2|1012,V={6}:R=H,S=1004,V={7}:R=I,S=2000,V={8}:",$B$1,L$3,L$4,$G$7,$G$8,$B$3,$B27,$B$5,$B$2)</f>
        <v>0</v>
      </c>
      <c r="M27" s="266" t="s">
        <v>25</v>
      </c>
      <c r="N27" s="115" t="s">
        <v>329</v>
      </c>
      <c r="O27" s="249">
        <f>_xll.Assistant.XL.RIK_AC("INF06__;INF02@E=1,S=1021,G=0,T=0,P=0,C=:@R=A,S=1027,V={0}:R=B,S=1019,V={1}:R=C,S=1020,V={2}:R=D,S=1006,V={3}:R=E,S=1011,V={4}:R=F,S=2|1011,V={5}:R=G,S=2|1012,V={6}:R=H,S=1004,V={7}:R=I,S=2000,V={8}:",$B$1,O$3,O$4,$G$7,$G$8,$B$3,$B27,$B$5,$B$2)</f>
        <v>39303295</v>
      </c>
    </row>
    <row r="28" spans="1:15" ht="17.100000000000001" customHeight="1" x14ac:dyDescent="0.2">
      <c r="B28" s="13" t="str">
        <f t="shared" si="0"/>
        <v>RT1.FV</v>
      </c>
      <c r="D28" s="439"/>
      <c r="E28" s="246" t="s">
        <v>330</v>
      </c>
      <c r="F28" s="246"/>
      <c r="G28" s="246"/>
      <c r="H28" s="246"/>
      <c r="I28" s="246"/>
      <c r="J28" s="246"/>
      <c r="K28" s="115" t="s">
        <v>331</v>
      </c>
      <c r="L28" s="265">
        <f>_xll.Assistant.XL.RIK_AC("INF06__;INF02@E=1,S=1021,G=0,T=0,P=0,C=:@R=A,S=1027,V={0}:R=B,S=1019,V={1}:R=C,S=1020,V={2}:R=D,S=1006,V={3}:R=E,S=1011,V={4}:R=F,S=2|1011,V={5}:R=G,S=2|1012,V={6}:R=H,S=1004,V={7}:R=I,S=2000,V={8}:",$B$1,L$3,L$4,$G$7,$G$8,$B$3,$B28,$B$5,$B$2)</f>
        <v>0</v>
      </c>
      <c r="M28" s="266" t="s">
        <v>25</v>
      </c>
      <c r="N28" s="115" t="s">
        <v>331</v>
      </c>
      <c r="O28" s="249">
        <f>_xll.Assistant.XL.RIK_AC("INF06__;INF02@E=1,S=1021,G=0,T=0,P=0,C=:@R=A,S=1027,V={0}:R=B,S=1019,V={1}:R=C,S=1020,V={2}:R=D,S=1006,V={3}:R=E,S=1011,V={4}:R=F,S=2|1011,V={5}:R=G,S=2|1012,V={6}:R=H,S=1004,V={7}:R=I,S=2000,V={8}:",$B$1,O$3,O$4,$G$7,$G$8,$B$3,$B28,$B$5,$B$2)</f>
        <v>0</v>
      </c>
    </row>
    <row r="29" spans="1:15" ht="17.100000000000001" customHeight="1" x14ac:dyDescent="0.2">
      <c r="B29" s="13" t="str">
        <f t="shared" si="0"/>
        <v>RT1.FW</v>
      </c>
      <c r="D29" s="439"/>
      <c r="E29" s="246" t="s">
        <v>332</v>
      </c>
      <c r="F29" s="246"/>
      <c r="G29" s="246"/>
      <c r="H29" s="246"/>
      <c r="I29" s="246"/>
      <c r="J29" s="246"/>
      <c r="K29" s="115" t="s">
        <v>333</v>
      </c>
      <c r="L29" s="265">
        <f>_xll.Assistant.XL.RIK_AC("INF06__;INF02@E=1,S=1021,G=0,T=0,P=0,C=:@R=A,S=1027,V={0}:R=B,S=1019,V={1}:R=C,S=1020,V={2}:R=D,S=1006,V={3}:R=E,S=1011,V={4}:R=F,S=2|1011,V={5}:R=G,S=2|1012,V={6}:R=H,S=1004,V={7}:R=I,S=2000,V={8}:",$B$1,L$3,L$4,$G$7,$G$8,$B$3,$B29,$B$5,$B$2)</f>
        <v>0</v>
      </c>
      <c r="M29" s="266" t="s">
        <v>25</v>
      </c>
      <c r="N29" s="115" t="s">
        <v>333</v>
      </c>
      <c r="O29" s="249">
        <f>_xll.Assistant.XL.RIK_AC("INF06__;INF02@E=1,S=1021,G=0,T=0,P=0,C=:@R=A,S=1027,V={0}:R=B,S=1019,V={1}:R=C,S=1020,V={2}:R=D,S=1006,V={3}:R=E,S=1011,V={4}:R=F,S=2|1011,V={5}:R=G,S=2|1012,V={6}:R=H,S=1004,V={7}:R=I,S=2000,V={8}:",$B$1,O$3,O$4,$G$7,$G$8,$B$3,$B29,$B$5,$B$2)</f>
        <v>1087258</v>
      </c>
    </row>
    <row r="30" spans="1:15" ht="15" customHeight="1" x14ac:dyDescent="0.2">
      <c r="B30" s="13" t="str">
        <f t="shared" si="0"/>
        <v>RT1.FX</v>
      </c>
      <c r="D30" s="439"/>
      <c r="E30" s="246" t="s">
        <v>334</v>
      </c>
      <c r="F30" s="246"/>
      <c r="G30" s="273"/>
      <c r="H30" s="246"/>
      <c r="I30" s="246"/>
      <c r="J30" s="246"/>
      <c r="K30" s="115" t="s">
        <v>335</v>
      </c>
      <c r="L30" s="265">
        <f>_xll.Assistant.XL.RIK_AC("INF06__;INF02@E=1,S=1021,G=0,T=0,P=0,C=:@R=A,S=1027,V={0}:R=B,S=1019,V={1}:R=C,S=1020,V={2}:R=D,S=1006,V={3}:R=E,S=1011,V={4}:R=F,S=2|1011,V={5}:R=G,S=2|1012,V={6}:R=H,S=1004,V={7}:R=I,S=2000,V={8}:",$B$1,L$3,L$4,$G$7,$G$8,$B$3,$B30,$B$5,$B$2)</f>
        <v>0</v>
      </c>
      <c r="M30" s="266" t="s">
        <v>25</v>
      </c>
      <c r="N30" s="115" t="s">
        <v>335</v>
      </c>
      <c r="O30" s="249">
        <f>_xll.Assistant.XL.RIK_AC("INF06__;INF02@E=1,S=1021,G=0,T=0,P=0,C=:@R=A,S=1027,V={0}:R=B,S=1019,V={1}:R=C,S=1020,V={2}:R=D,S=1006,V={3}:R=E,S=1011,V={4}:R=F,S=2|1011,V={5}:R=G,S=2|1012,V={6}:R=H,S=1004,V={7}:R=I,S=2000,V={8}:",$B$1,O$3,O$4,$G$7,$G$8,$B$3,$B30,$B$5,$B$2)</f>
        <v>1941930.6</v>
      </c>
    </row>
    <row r="31" spans="1:15" ht="17.100000000000001" customHeight="1" x14ac:dyDescent="0.2">
      <c r="B31" s="13" t="str">
        <f t="shared" si="0"/>
        <v>RT1.FY</v>
      </c>
      <c r="D31" s="439"/>
      <c r="E31" s="246" t="s">
        <v>336</v>
      </c>
      <c r="F31" s="246"/>
      <c r="G31" s="246"/>
      <c r="H31" s="246"/>
      <c r="I31" s="246"/>
      <c r="J31" s="246"/>
      <c r="K31" s="115" t="s">
        <v>337</v>
      </c>
      <c r="L31" s="265">
        <f>_xll.Assistant.XL.RIK_AC("INF06__;INF02@E=1,S=1021,G=0,T=0,P=0,C=:@R=A,S=1027,V={0}:R=B,S=1019,V={1}:R=C,S=1020,V={2}:R=D,S=1006,V={3}:R=E,S=1011,V={4}:R=F,S=2|1011,V={5}:R=G,S=2|1012,V={6}:R=H,S=1004,V={7}:R=I,S=2000,V={8}:",$B$1,L$3,L$4,$G$7,$G$8,$B$3,$B31,$B$5,$B$2)</f>
        <v>0</v>
      </c>
      <c r="M31" s="266" t="s">
        <v>25</v>
      </c>
      <c r="N31" s="115" t="s">
        <v>337</v>
      </c>
      <c r="O31" s="249">
        <f>_xll.Assistant.XL.RIK_AC("INF06__;INF02@E=1,S=1021,G=0,T=0,P=0,C=:@R=A,S=1027,V={0}:R=B,S=1019,V={1}:R=C,S=1020,V={2}:R=D,S=1006,V={3}:R=E,S=1011,V={4}:R=F,S=2|1011,V={5}:R=G,S=2|1012,V={6}:R=H,S=1004,V={7}:R=I,S=2000,V={8}:",$B$1,O$3,O$4,$G$7,$G$8,$B$3,$B31,$B$5,$B$2)</f>
        <v>6895468.5700000003</v>
      </c>
    </row>
    <row r="32" spans="1:15" ht="17.100000000000001" customHeight="1" x14ac:dyDescent="0.2">
      <c r="B32" s="13" t="str">
        <f t="shared" si="0"/>
        <v>RT1.FZ</v>
      </c>
      <c r="D32" s="439"/>
      <c r="E32" s="33" t="s">
        <v>338</v>
      </c>
      <c r="F32" s="33"/>
      <c r="G32" s="33"/>
      <c r="H32" s="33"/>
      <c r="I32" s="33"/>
      <c r="J32" s="33"/>
      <c r="K32" s="115" t="s">
        <v>339</v>
      </c>
      <c r="L32" s="265">
        <f>_xll.Assistant.XL.RIK_AC("INF06__;INF02@E=1,S=1021,G=0,T=0,P=0,C=:@R=A,S=1027,V={0}:R=B,S=1019,V={1}:R=C,S=1020,V={2}:R=D,S=1006,V={3}:R=E,S=1011,V={4}:R=F,S=2|1011,V={5}:R=G,S=2|1012,V={6}:R=H,S=1004,V={7}:R=I,S=2000,V={8}:",$B$1,L$3,L$4,$G$7,$G$8,$B$3,$B32,$B$5,$B$2)</f>
        <v>0</v>
      </c>
      <c r="M32" s="266" t="s">
        <v>25</v>
      </c>
      <c r="N32" s="115" t="s">
        <v>339</v>
      </c>
      <c r="O32" s="249">
        <f>_xll.Assistant.XL.RIK_AC("INF06__;INF02@E=1,S=1021,G=0,T=0,P=0,C=:@R=A,S=1027,V={0}:R=B,S=1019,V={1}:R=C,S=1020,V={2}:R=D,S=1006,V={3}:R=E,S=1011,V={4}:R=F,S=2|1011,V={5}:R=G,S=2|1012,V={6}:R=H,S=1004,V={7}:R=I,S=2000,V={8}:",$B$1,O$3,O$4,$G$7,$G$8,$B$3,$B32,$B$5,$B$2)</f>
        <v>1558.82</v>
      </c>
    </row>
    <row r="33" spans="1:15" ht="17.100000000000001" customHeight="1" x14ac:dyDescent="0.2">
      <c r="B33" s="13" t="str">
        <f t="shared" si="0"/>
        <v>RT1.GA</v>
      </c>
      <c r="D33" s="439"/>
      <c r="E33" s="441" t="s">
        <v>340</v>
      </c>
      <c r="F33" s="246" t="s">
        <v>341</v>
      </c>
      <c r="G33" s="273"/>
      <c r="H33" s="246"/>
      <c r="I33" s="246"/>
      <c r="J33" s="246"/>
      <c r="K33" s="115" t="s">
        <v>342</v>
      </c>
      <c r="L33" s="265">
        <f>_xll.Assistant.XL.RIK_AC("INF06__;INF02@E=1,S=1021,G=0,T=0,P=0,C=:@R=A,S=1027,V={0}:R=B,S=1019,V={1}:R=C,S=1020,V={2}:R=D,S=1006,V={3}:R=E,S=1011,V={4}:R=F,S=2|1011,V={5}:R=G,S=2|1012,V={6}:R=H,S=1004,V={7}:R=I,S=2000,V={8}:",$B$1,L$3,L$4,$G$7,$G$8,$B$3,$B33,$B$5,$B$2)</f>
        <v>0</v>
      </c>
      <c r="M33" s="266" t="s">
        <v>25</v>
      </c>
      <c r="N33" s="115" t="s">
        <v>342</v>
      </c>
      <c r="O33" s="249">
        <f>_xll.Assistant.XL.RIK_AC("INF06__;INF02@E=1,S=1021,G=0,T=0,P=0,C=:@R=A,S=1027,V={0}:R=B,S=1019,V={1}:R=C,S=1020,V={2}:R=D,S=1006,V={3}:R=E,S=1011,V={4}:R=F,S=2|1011,V={5}:R=G,S=2|1012,V={6}:R=H,S=1004,V={7}:R=I,S=2000,V={8}:",$B$1,O$3,O$4,$G$7,$G$8,$B$3,$B33,$B$5,$B$2)</f>
        <v>6311535</v>
      </c>
    </row>
    <row r="34" spans="1:15" ht="17.100000000000001" customHeight="1" x14ac:dyDescent="0.2">
      <c r="B34" s="13" t="str">
        <f t="shared" si="0"/>
        <v>RT1.GB</v>
      </c>
      <c r="D34" s="439"/>
      <c r="E34" s="442"/>
      <c r="F34" s="33" t="s">
        <v>343</v>
      </c>
      <c r="G34" s="33"/>
      <c r="H34" s="33"/>
      <c r="I34" s="33"/>
      <c r="J34" s="33"/>
      <c r="K34" s="115" t="s">
        <v>344</v>
      </c>
      <c r="L34" s="265">
        <f>_xll.Assistant.XL.RIK_AC("INF06__;INF02@E=1,S=1021,G=0,T=0,P=0,C=:@R=A,S=1027,V={0}:R=B,S=1019,V={1}:R=C,S=1020,V={2}:R=D,S=1006,V={3}:R=E,S=1011,V={4}:R=F,S=2|1011,V={5}:R=G,S=2|1012,V={6}:R=H,S=1004,V={7}:R=I,S=2000,V={8}:",$B$1,L$3,L$4,$G$7,$G$8,$B$3,$B34,$B$5,$B$2)</f>
        <v>0</v>
      </c>
      <c r="M34" s="266" t="s">
        <v>25</v>
      </c>
      <c r="N34" s="115" t="s">
        <v>344</v>
      </c>
      <c r="O34" s="249">
        <f>_xll.Assistant.XL.RIK_AC("INF06__;INF02@E=1,S=1021,G=0,T=0,P=0,C=:@R=A,S=1027,V={0}:R=B,S=1019,V={1}:R=C,S=1020,V={2}:R=D,S=1006,V={3}:R=E,S=1011,V={4}:R=F,S=2|1011,V={5}:R=G,S=2|1012,V={6}:R=H,S=1004,V={7}:R=I,S=2000,V={8}:",$B$1,O$3,O$4,$G$7,$G$8,$B$3,$B34,$B$5,$B$2)</f>
        <v>0</v>
      </c>
    </row>
    <row r="35" spans="1:15" ht="17.100000000000001" customHeight="1" x14ac:dyDescent="0.2">
      <c r="B35" s="13" t="str">
        <f t="shared" si="0"/>
        <v>RT1.GC</v>
      </c>
      <c r="D35" s="439"/>
      <c r="E35" s="442"/>
      <c r="F35" s="246" t="s">
        <v>345</v>
      </c>
      <c r="G35" s="246"/>
      <c r="H35" s="246"/>
      <c r="I35" s="246"/>
      <c r="J35" s="246"/>
      <c r="K35" s="115" t="s">
        <v>346</v>
      </c>
      <c r="L35" s="265">
        <f>_xll.Assistant.XL.RIK_AC("INF06__;INF02@E=1,S=1021,G=0,T=0,P=0,C=:@R=A,S=1027,V={0}:R=B,S=1019,V={1}:R=C,S=1020,V={2}:R=D,S=1006,V={3}:R=E,S=1011,V={4}:R=F,S=2|1011,V={5}:R=G,S=2|1012,V={6}:R=H,S=1004,V={7}:R=I,S=2000,V={8}:",$B$1,L$3,L$4,$G$7,$G$8,$B$3,$B35,$B$5,$B$2)</f>
        <v>0</v>
      </c>
      <c r="M35" s="266" t="s">
        <v>25</v>
      </c>
      <c r="N35" s="115" t="s">
        <v>346</v>
      </c>
      <c r="O35" s="249">
        <f>_xll.Assistant.XL.RIK_AC("INF06__;INF02@E=1,S=1021,G=0,T=0,P=0,C=:@R=A,S=1027,V={0}:R=B,S=1019,V={1}:R=C,S=1020,V={2}:R=D,S=1006,V={3}:R=E,S=1011,V={4}:R=F,S=2|1011,V={5}:R=G,S=2|1012,V={6}:R=H,S=1004,V={7}:R=I,S=2000,V={8}:",$B$1,O$3,O$4,$G$7,$G$8,$B$3,$B35,$B$5,$B$2)</f>
        <v>0</v>
      </c>
    </row>
    <row r="36" spans="1:15" ht="17.100000000000001" customHeight="1" x14ac:dyDescent="0.2">
      <c r="B36" s="13" t="str">
        <f t="shared" si="0"/>
        <v>RT1.GD</v>
      </c>
      <c r="D36" s="439"/>
      <c r="E36" s="443"/>
      <c r="F36" s="33" t="s">
        <v>347</v>
      </c>
      <c r="G36" s="33"/>
      <c r="H36" s="33"/>
      <c r="I36" s="33"/>
      <c r="J36" s="33"/>
      <c r="K36" s="115" t="s">
        <v>348</v>
      </c>
      <c r="L36" s="265">
        <f>_xll.Assistant.XL.RIK_AC("INF06__;INF02@E=1,S=1021,G=0,T=0,P=0,C=:@R=A,S=1027,V={0}:R=B,S=1019,V={1}:R=C,S=1020,V={2}:R=D,S=1006,V={3}:R=E,S=1011,V={4}:R=F,S=2|1011,V={5}:R=G,S=2|1012,V={6}:R=H,S=1004,V={7}:R=I,S=2000,V={8}:",$B$1,L$3,L$4,$G$7,$G$8,$B$3,$B36,$B$5,$B$2)</f>
        <v>0</v>
      </c>
      <c r="M36" s="266" t="s">
        <v>25</v>
      </c>
      <c r="N36" s="115" t="s">
        <v>348</v>
      </c>
      <c r="O36" s="249">
        <f>_xll.Assistant.XL.RIK_AC("INF06__;INF02@E=1,S=1021,G=0,T=0,P=0,C=:@R=A,S=1027,V={0}:R=B,S=1019,V={1}:R=C,S=1020,V={2}:R=D,S=1006,V={3}:R=E,S=1011,V={4}:R=F,S=2|1011,V={5}:R=G,S=2|1012,V={6}:R=H,S=1004,V={7}:R=I,S=2000,V={8}:",$B$1,O$3,O$4,$G$7,$G$8,$B$3,$B36,$B$5,$B$2)</f>
        <v>0</v>
      </c>
    </row>
    <row r="37" spans="1:15" ht="17.100000000000001" customHeight="1" thickBot="1" x14ac:dyDescent="0.25">
      <c r="B37" s="13" t="str">
        <f t="shared" si="0"/>
        <v>RT1.GE</v>
      </c>
      <c r="D37" s="439"/>
      <c r="E37" s="274" t="s">
        <v>349</v>
      </c>
      <c r="F37" s="275"/>
      <c r="G37" s="275"/>
      <c r="H37" s="274"/>
      <c r="I37" s="274"/>
      <c r="J37" s="274"/>
      <c r="K37" s="115" t="s">
        <v>350</v>
      </c>
      <c r="L37" s="267">
        <f>_xll.Assistant.XL.RIK_AC("INF06__;INF02@E=1,S=1021,G=0,T=0,P=0,C=:@R=A,S=1027,V={0}:R=B,S=1019,V={1}:R=C,S=1020,V={2}:R=D,S=1006,V={3}:R=E,S=1011,V={4}:R=F,S=2|1011,V={5}:R=G,S=2|1012,V={6}:R=H,S=1004,V={7}:R=I,S=2000,V={8}:",$B$1,L$3,L$4,$G$7,$G$8,$B$3,$B37,$B$5,$B$2)</f>
        <v>0</v>
      </c>
      <c r="M37" s="268" t="s">
        <v>25</v>
      </c>
      <c r="N37" s="115" t="s">
        <v>350</v>
      </c>
      <c r="O37" s="255">
        <f>_xll.Assistant.XL.RIK_AC("INF06__;INF02@E=1,S=1021,G=0,T=0,P=0,C=:@R=A,S=1027,V={0}:R=B,S=1019,V={1}:R=C,S=1020,V={2}:R=D,S=1006,V={3}:R=E,S=1011,V={4}:R=F,S=2|1011,V={5}:R=G,S=2|1012,V={6}:R=H,S=1004,V={7}:R=I,S=2000,V={8}:",$B$1,O$3,O$4,$G$7,$G$8,$B$3,$B37,$B$5,$B$2)</f>
        <v>0</v>
      </c>
    </row>
    <row r="38" spans="1:15" ht="17.100000000000001" customHeight="1" thickBot="1" x14ac:dyDescent="0.25">
      <c r="D38" s="440"/>
      <c r="E38" s="276"/>
      <c r="F38" s="223"/>
      <c r="G38" s="223"/>
      <c r="H38" s="277"/>
      <c r="I38" s="277"/>
      <c r="J38" s="278" t="s">
        <v>351</v>
      </c>
      <c r="K38" s="272" t="s">
        <v>352</v>
      </c>
      <c r="L38" s="279">
        <f>IFERROR(SUM(L25:L37),"")</f>
        <v>230</v>
      </c>
      <c r="M38" s="280" t="s">
        <v>25</v>
      </c>
      <c r="N38" s="272" t="s">
        <v>352</v>
      </c>
      <c r="O38" s="130">
        <f>IFERROR(SUM(O25:O37),"")</f>
        <v>55566279.43</v>
      </c>
    </row>
    <row r="39" spans="1:15" s="281" customFormat="1" ht="17.25" customHeight="1" thickBot="1" x14ac:dyDescent="0.25">
      <c r="A39" s="18"/>
      <c r="B39" s="18"/>
      <c r="D39" s="282" t="s">
        <v>353</v>
      </c>
      <c r="E39" s="283"/>
      <c r="F39" s="283"/>
      <c r="G39" s="283"/>
      <c r="H39" s="283"/>
      <c r="I39" s="283"/>
      <c r="J39" s="284"/>
      <c r="K39" s="285" t="s">
        <v>354</v>
      </c>
      <c r="L39" s="129">
        <f>IFERROR(L24-L38,"")</f>
        <v>48225.39</v>
      </c>
      <c r="M39" s="286" t="s">
        <v>25</v>
      </c>
      <c r="N39" s="285" t="s">
        <v>354</v>
      </c>
      <c r="O39" s="130">
        <f>IFERROR(O24-O38,"")</f>
        <v>3030234.2899999991</v>
      </c>
    </row>
    <row r="51752" spans="16:19" x14ac:dyDescent="0.2">
      <c r="P51752" s="230"/>
      <c r="Q51752" s="230"/>
      <c r="R51752" s="230"/>
      <c r="S51752" s="230"/>
    </row>
    <row r="51753" spans="16:19" x14ac:dyDescent="0.2">
      <c r="P51753" s="230"/>
      <c r="Q51753" s="230"/>
      <c r="R51753" s="230"/>
      <c r="S51753" s="230"/>
    </row>
    <row r="51754" spans="16:19" x14ac:dyDescent="0.2">
      <c r="P51754" s="230"/>
      <c r="Q51754" s="230"/>
      <c r="R51754" s="230"/>
      <c r="S51754" s="230"/>
    </row>
    <row r="51755" spans="16:19" x14ac:dyDescent="0.2">
      <c r="P51755" s="230"/>
      <c r="Q51755" s="230"/>
      <c r="R51755" s="230"/>
      <c r="S51755" s="230"/>
    </row>
    <row r="51756" spans="16:19" x14ac:dyDescent="0.2">
      <c r="P51756" s="230"/>
      <c r="Q51756" s="230"/>
      <c r="R51756" s="230"/>
      <c r="S51756" s="230"/>
    </row>
    <row r="51757" spans="16:19" x14ac:dyDescent="0.2">
      <c r="P51757" s="230"/>
      <c r="Q51757" s="230"/>
      <c r="R51757" s="230"/>
      <c r="S51757" s="230"/>
    </row>
    <row r="51758" spans="16:19" x14ac:dyDescent="0.2">
      <c r="P51758" s="230"/>
      <c r="Q51758" s="230"/>
      <c r="R51758" s="230"/>
      <c r="S51758" s="230"/>
    </row>
    <row r="51759" spans="16:19" x14ac:dyDescent="0.2">
      <c r="P51759" s="230"/>
      <c r="Q51759" s="230"/>
      <c r="R51759" s="230"/>
      <c r="S51759" s="230"/>
    </row>
    <row r="51760" spans="16:19" x14ac:dyDescent="0.2">
      <c r="P51760" s="230"/>
      <c r="Q51760" s="230"/>
      <c r="R51760" s="230"/>
      <c r="S51760" s="230"/>
    </row>
    <row r="51761" spans="16:19" x14ac:dyDescent="0.2">
      <c r="P51761" s="230"/>
      <c r="Q51761" s="230"/>
      <c r="R51761" s="230"/>
      <c r="S51761" s="230"/>
    </row>
    <row r="51762" spans="16:19" x14ac:dyDescent="0.2">
      <c r="P51762" s="230"/>
      <c r="Q51762" s="230"/>
      <c r="R51762" s="230"/>
      <c r="S51762" s="230"/>
    </row>
    <row r="51763" spans="16:19" x14ac:dyDescent="0.2">
      <c r="P51763" s="230"/>
      <c r="Q51763" s="230"/>
      <c r="R51763" s="230"/>
      <c r="S51763" s="230"/>
    </row>
    <row r="51764" spans="16:19" x14ac:dyDescent="0.2">
      <c r="P51764" s="230"/>
      <c r="Q51764" s="230"/>
      <c r="R51764" s="230"/>
      <c r="S51764" s="230"/>
    </row>
    <row r="51765" spans="16:19" x14ac:dyDescent="0.2">
      <c r="P51765" s="230"/>
      <c r="Q51765" s="230"/>
      <c r="R51765" s="230"/>
      <c r="S51765" s="230"/>
    </row>
    <row r="51766" spans="16:19" x14ac:dyDescent="0.2">
      <c r="P51766" s="230"/>
      <c r="Q51766" s="230"/>
      <c r="R51766" s="230"/>
      <c r="S51766" s="230"/>
    </row>
    <row r="51767" spans="16:19" x14ac:dyDescent="0.2">
      <c r="P51767" s="230"/>
      <c r="Q51767" s="230"/>
      <c r="R51767" s="230"/>
      <c r="S51767" s="230"/>
    </row>
    <row r="51768" spans="16:19" x14ac:dyDescent="0.2">
      <c r="P51768" s="230"/>
      <c r="Q51768" s="230"/>
      <c r="R51768" s="230"/>
      <c r="S51768" s="230"/>
    </row>
    <row r="51769" spans="16:19" x14ac:dyDescent="0.2">
      <c r="P51769" s="230"/>
      <c r="Q51769" s="230"/>
      <c r="R51769" s="230"/>
      <c r="S51769" s="230"/>
    </row>
    <row r="51770" spans="16:19" x14ac:dyDescent="0.2">
      <c r="P51770" s="230"/>
      <c r="Q51770" s="230"/>
      <c r="R51770" s="230"/>
      <c r="S51770" s="230"/>
    </row>
    <row r="51771" spans="16:19" x14ac:dyDescent="0.2">
      <c r="P51771" s="230"/>
      <c r="Q51771" s="230"/>
      <c r="R51771" s="230"/>
      <c r="S51771" s="230"/>
    </row>
    <row r="51772" spans="16:19" x14ac:dyDescent="0.2">
      <c r="P51772" s="230"/>
      <c r="Q51772" s="230"/>
      <c r="R51772" s="230"/>
      <c r="S51772" s="230"/>
    </row>
    <row r="51773" spans="16:19" x14ac:dyDescent="0.2">
      <c r="P51773" s="230"/>
      <c r="Q51773" s="230"/>
      <c r="R51773" s="230"/>
      <c r="S51773" s="230"/>
    </row>
    <row r="51774" spans="16:19" x14ac:dyDescent="0.2">
      <c r="P51774" s="230"/>
      <c r="Q51774" s="230"/>
      <c r="R51774" s="230"/>
      <c r="S51774" s="230"/>
    </row>
    <row r="51775" spans="16:19" x14ac:dyDescent="0.2">
      <c r="P51775" s="230"/>
      <c r="Q51775" s="230"/>
      <c r="R51775" s="230"/>
      <c r="S51775" s="230"/>
    </row>
    <row r="51776" spans="16:19" x14ac:dyDescent="0.2">
      <c r="P51776" s="230"/>
      <c r="Q51776" s="230"/>
      <c r="R51776" s="230"/>
      <c r="S51776" s="230"/>
    </row>
    <row r="51777" spans="16:19" x14ac:dyDescent="0.2">
      <c r="P51777" s="230"/>
      <c r="Q51777" s="230"/>
      <c r="R51777" s="230"/>
      <c r="S51777" s="230"/>
    </row>
    <row r="51778" spans="16:19" x14ac:dyDescent="0.2">
      <c r="P51778" s="230"/>
      <c r="Q51778" s="230"/>
      <c r="R51778" s="230"/>
      <c r="S51778" s="230"/>
    </row>
    <row r="51779" spans="16:19" x14ac:dyDescent="0.2">
      <c r="P51779" s="230"/>
      <c r="Q51779" s="230"/>
      <c r="R51779" s="230"/>
      <c r="S51779" s="230"/>
    </row>
    <row r="51780" spans="16:19" x14ac:dyDescent="0.2">
      <c r="P51780" s="230"/>
      <c r="Q51780" s="230"/>
      <c r="R51780" s="230"/>
      <c r="S51780" s="230"/>
    </row>
    <row r="51781" spans="16:19" x14ac:dyDescent="0.2">
      <c r="P51781" s="230"/>
      <c r="Q51781" s="230"/>
      <c r="R51781" s="230"/>
      <c r="S51781" s="230"/>
    </row>
    <row r="51782" spans="16:19" x14ac:dyDescent="0.2">
      <c r="P51782" s="230"/>
      <c r="Q51782" s="230"/>
      <c r="R51782" s="230"/>
      <c r="S51782" s="230"/>
    </row>
    <row r="51783" spans="16:19" x14ac:dyDescent="0.2">
      <c r="P51783" s="230"/>
      <c r="Q51783" s="230"/>
      <c r="R51783" s="230"/>
      <c r="S51783" s="230"/>
    </row>
    <row r="51784" spans="16:19" x14ac:dyDescent="0.2">
      <c r="P51784" s="230"/>
      <c r="Q51784" s="230"/>
      <c r="R51784" s="230"/>
      <c r="S51784" s="230"/>
    </row>
    <row r="51785" spans="16:19" x14ac:dyDescent="0.2">
      <c r="P51785" s="230"/>
      <c r="Q51785" s="230"/>
      <c r="R51785" s="230"/>
      <c r="S51785" s="230"/>
    </row>
    <row r="51786" spans="16:19" x14ac:dyDescent="0.2">
      <c r="P51786" s="230"/>
      <c r="Q51786" s="230"/>
      <c r="R51786" s="230"/>
      <c r="S51786" s="230"/>
    </row>
    <row r="51787" spans="16:19" x14ac:dyDescent="0.2">
      <c r="P51787" s="230"/>
      <c r="Q51787" s="230"/>
      <c r="R51787" s="230"/>
      <c r="S51787" s="230"/>
    </row>
    <row r="51788" spans="16:19" x14ac:dyDescent="0.2">
      <c r="P51788" s="230"/>
      <c r="Q51788" s="230"/>
      <c r="R51788" s="230"/>
      <c r="S51788" s="230"/>
    </row>
    <row r="51789" spans="16:19" x14ac:dyDescent="0.2">
      <c r="P51789" s="230"/>
      <c r="Q51789" s="230"/>
      <c r="R51789" s="230"/>
      <c r="S51789" s="230"/>
    </row>
    <row r="51790" spans="16:19" x14ac:dyDescent="0.2">
      <c r="P51790" s="230"/>
      <c r="Q51790" s="230"/>
      <c r="R51790" s="230"/>
      <c r="S51790" s="230"/>
    </row>
    <row r="51791" spans="16:19" x14ac:dyDescent="0.2">
      <c r="P51791" s="230"/>
      <c r="Q51791" s="230"/>
      <c r="R51791" s="230"/>
      <c r="S51791" s="230"/>
    </row>
    <row r="51792" spans="16:19" x14ac:dyDescent="0.2">
      <c r="P51792" s="230"/>
      <c r="Q51792" s="230"/>
      <c r="R51792" s="230"/>
      <c r="S51792" s="230"/>
    </row>
    <row r="51793" spans="16:19" x14ac:dyDescent="0.2">
      <c r="P51793" s="230"/>
      <c r="Q51793" s="230"/>
      <c r="R51793" s="230"/>
      <c r="S51793" s="230"/>
    </row>
    <row r="51794" spans="16:19" x14ac:dyDescent="0.2">
      <c r="P51794" s="230"/>
      <c r="Q51794" s="230"/>
      <c r="R51794" s="230"/>
      <c r="S51794" s="230"/>
    </row>
    <row r="51795" spans="16:19" x14ac:dyDescent="0.2">
      <c r="P51795" s="230"/>
      <c r="Q51795" s="230"/>
      <c r="R51795" s="230"/>
      <c r="S51795" s="230"/>
    </row>
    <row r="51796" spans="16:19" x14ac:dyDescent="0.2">
      <c r="P51796" s="230"/>
      <c r="Q51796" s="230"/>
      <c r="R51796" s="230"/>
      <c r="S51796" s="230"/>
    </row>
    <row r="51797" spans="16:19" x14ac:dyDescent="0.2">
      <c r="P51797" s="230"/>
      <c r="Q51797" s="230"/>
      <c r="R51797" s="230"/>
      <c r="S51797" s="230"/>
    </row>
    <row r="51798" spans="16:19" x14ac:dyDescent="0.2">
      <c r="P51798" s="230"/>
      <c r="Q51798" s="230"/>
      <c r="R51798" s="230"/>
      <c r="S51798" s="230"/>
    </row>
    <row r="51799" spans="16:19" x14ac:dyDescent="0.2">
      <c r="P51799" s="230"/>
      <c r="Q51799" s="230"/>
      <c r="R51799" s="230"/>
      <c r="S51799" s="230"/>
    </row>
    <row r="51800" spans="16:19" x14ac:dyDescent="0.2">
      <c r="P51800" s="230"/>
      <c r="Q51800" s="230"/>
      <c r="R51800" s="230"/>
      <c r="S51800" s="230"/>
    </row>
    <row r="51801" spans="16:19" x14ac:dyDescent="0.2">
      <c r="P51801" s="230"/>
      <c r="Q51801" s="230"/>
      <c r="R51801" s="230"/>
      <c r="S51801" s="230"/>
    </row>
    <row r="51802" spans="16:19" x14ac:dyDescent="0.2">
      <c r="P51802" s="230"/>
      <c r="Q51802" s="230"/>
      <c r="R51802" s="230"/>
      <c r="S51802" s="230"/>
    </row>
    <row r="51803" spans="16:19" x14ac:dyDescent="0.2">
      <c r="P51803" s="230"/>
      <c r="Q51803" s="230"/>
      <c r="R51803" s="230"/>
      <c r="S51803" s="230"/>
    </row>
    <row r="51804" spans="16:19" x14ac:dyDescent="0.2">
      <c r="P51804" s="230"/>
      <c r="Q51804" s="230"/>
      <c r="R51804" s="230"/>
      <c r="S51804" s="230"/>
    </row>
    <row r="51805" spans="16:19" x14ac:dyDescent="0.2">
      <c r="P51805" s="230"/>
      <c r="Q51805" s="230"/>
      <c r="R51805" s="230"/>
      <c r="S51805" s="230"/>
    </row>
    <row r="51806" spans="16:19" x14ac:dyDescent="0.2">
      <c r="P51806" s="230"/>
      <c r="Q51806" s="230"/>
      <c r="R51806" s="230"/>
      <c r="S51806" s="230"/>
    </row>
    <row r="51807" spans="16:19" x14ac:dyDescent="0.2">
      <c r="P51807" s="230"/>
      <c r="Q51807" s="230"/>
      <c r="R51807" s="230"/>
      <c r="S51807" s="230"/>
    </row>
    <row r="51808" spans="16:19" x14ac:dyDescent="0.2">
      <c r="P51808" s="230"/>
      <c r="Q51808" s="230"/>
      <c r="R51808" s="230"/>
      <c r="S51808" s="230"/>
    </row>
    <row r="51809" spans="16:19" x14ac:dyDescent="0.2">
      <c r="P51809" s="230"/>
      <c r="Q51809" s="230"/>
      <c r="R51809" s="230"/>
      <c r="S51809" s="230"/>
    </row>
    <row r="51810" spans="16:19" x14ac:dyDescent="0.2">
      <c r="P51810" s="230"/>
      <c r="Q51810" s="230"/>
      <c r="R51810" s="230"/>
      <c r="S51810" s="230"/>
    </row>
    <row r="51811" spans="16:19" x14ac:dyDescent="0.2">
      <c r="P51811" s="230"/>
      <c r="Q51811" s="230"/>
      <c r="R51811" s="230"/>
      <c r="S51811" s="230"/>
    </row>
    <row r="51812" spans="16:19" x14ac:dyDescent="0.2">
      <c r="P51812" s="230"/>
      <c r="Q51812" s="230"/>
      <c r="R51812" s="230"/>
      <c r="S51812" s="230"/>
    </row>
    <row r="51813" spans="16:19" x14ac:dyDescent="0.2">
      <c r="P51813" s="230"/>
      <c r="Q51813" s="230"/>
      <c r="R51813" s="230"/>
      <c r="S51813" s="230"/>
    </row>
    <row r="51814" spans="16:19" x14ac:dyDescent="0.2">
      <c r="P51814" s="230"/>
      <c r="Q51814" s="230"/>
      <c r="R51814" s="230"/>
      <c r="S51814" s="230"/>
    </row>
    <row r="51815" spans="16:19" x14ac:dyDescent="0.2">
      <c r="P51815" s="230"/>
      <c r="Q51815" s="230"/>
      <c r="R51815" s="230"/>
      <c r="S51815" s="230"/>
    </row>
    <row r="51816" spans="16:19" x14ac:dyDescent="0.2">
      <c r="P51816" s="230"/>
      <c r="Q51816" s="230"/>
      <c r="R51816" s="230"/>
      <c r="S51816" s="230"/>
    </row>
    <row r="51817" spans="16:19" x14ac:dyDescent="0.2">
      <c r="P51817" s="230"/>
      <c r="Q51817" s="230"/>
      <c r="R51817" s="230"/>
      <c r="S51817" s="230"/>
    </row>
    <row r="51818" spans="16:19" x14ac:dyDescent="0.2">
      <c r="P51818" s="230"/>
      <c r="Q51818" s="230"/>
      <c r="R51818" s="230"/>
      <c r="S51818" s="230"/>
    </row>
    <row r="51819" spans="16:19" x14ac:dyDescent="0.2">
      <c r="P51819" s="230"/>
      <c r="Q51819" s="230"/>
      <c r="R51819" s="230"/>
      <c r="S51819" s="230"/>
    </row>
    <row r="51820" spans="16:19" x14ac:dyDescent="0.2">
      <c r="P51820" s="230"/>
      <c r="Q51820" s="230"/>
      <c r="R51820" s="230"/>
      <c r="S51820" s="230"/>
    </row>
    <row r="51821" spans="16:19" x14ac:dyDescent="0.2">
      <c r="P51821" s="230"/>
      <c r="Q51821" s="230"/>
      <c r="R51821" s="230"/>
      <c r="S51821" s="230"/>
    </row>
    <row r="51822" spans="16:19" x14ac:dyDescent="0.2">
      <c r="P51822" s="230"/>
      <c r="Q51822" s="230"/>
      <c r="R51822" s="230"/>
      <c r="S51822" s="230"/>
    </row>
    <row r="51823" spans="16:19" x14ac:dyDescent="0.2">
      <c r="P51823" s="230"/>
      <c r="Q51823" s="230"/>
      <c r="R51823" s="230"/>
      <c r="S51823" s="230"/>
    </row>
    <row r="51824" spans="16:19" x14ac:dyDescent="0.2">
      <c r="P51824" s="230"/>
      <c r="Q51824" s="230"/>
      <c r="R51824" s="230"/>
      <c r="S51824" s="230"/>
    </row>
    <row r="51825" spans="16:19" x14ac:dyDescent="0.2">
      <c r="P51825" s="230"/>
      <c r="Q51825" s="230"/>
      <c r="R51825" s="230"/>
      <c r="S51825" s="230"/>
    </row>
    <row r="51826" spans="16:19" x14ac:dyDescent="0.2">
      <c r="P51826" s="230"/>
      <c r="Q51826" s="230"/>
      <c r="R51826" s="230"/>
      <c r="S51826" s="230"/>
    </row>
    <row r="51827" spans="16:19" x14ac:dyDescent="0.2">
      <c r="P51827" s="230"/>
      <c r="Q51827" s="230"/>
      <c r="R51827" s="230"/>
      <c r="S51827" s="230"/>
    </row>
    <row r="51828" spans="16:19" x14ac:dyDescent="0.2">
      <c r="P51828" s="230"/>
      <c r="Q51828" s="230"/>
      <c r="R51828" s="230"/>
      <c r="S51828" s="230"/>
    </row>
    <row r="51829" spans="16:19" x14ac:dyDescent="0.2">
      <c r="P51829" s="230"/>
      <c r="Q51829" s="230"/>
      <c r="R51829" s="230"/>
      <c r="S51829" s="230"/>
    </row>
    <row r="51830" spans="16:19" x14ac:dyDescent="0.2">
      <c r="P51830" s="230"/>
      <c r="Q51830" s="230"/>
      <c r="R51830" s="230"/>
      <c r="S51830" s="230"/>
    </row>
    <row r="51831" spans="16:19" x14ac:dyDescent="0.2">
      <c r="P51831" s="230"/>
      <c r="Q51831" s="230"/>
      <c r="R51831" s="230"/>
      <c r="S51831" s="230"/>
    </row>
    <row r="51832" spans="16:19" x14ac:dyDescent="0.2">
      <c r="P51832" s="230"/>
      <c r="Q51832" s="230"/>
      <c r="R51832" s="230"/>
      <c r="S51832" s="230"/>
    </row>
    <row r="51833" spans="16:19" x14ac:dyDescent="0.2">
      <c r="P51833" s="230"/>
      <c r="Q51833" s="230"/>
      <c r="R51833" s="230"/>
      <c r="S51833" s="230"/>
    </row>
    <row r="51834" spans="16:19" x14ac:dyDescent="0.2">
      <c r="P51834" s="230"/>
      <c r="Q51834" s="230"/>
      <c r="R51834" s="230"/>
      <c r="S51834" s="230"/>
    </row>
    <row r="51835" spans="16:19" x14ac:dyDescent="0.2">
      <c r="P51835" s="230"/>
      <c r="Q51835" s="230"/>
      <c r="R51835" s="230"/>
      <c r="S51835" s="230"/>
    </row>
    <row r="51836" spans="16:19" x14ac:dyDescent="0.2">
      <c r="P51836" s="230"/>
      <c r="Q51836" s="230"/>
      <c r="R51836" s="230"/>
      <c r="S51836" s="230"/>
    </row>
    <row r="51837" spans="16:19" x14ac:dyDescent="0.2">
      <c r="P51837" s="230"/>
      <c r="Q51837" s="230"/>
      <c r="R51837" s="230"/>
      <c r="S51837" s="230"/>
    </row>
    <row r="51838" spans="16:19" x14ac:dyDescent="0.2">
      <c r="P51838" s="230"/>
      <c r="Q51838" s="230"/>
      <c r="R51838" s="230"/>
      <c r="S51838" s="230"/>
    </row>
    <row r="51839" spans="16:19" x14ac:dyDescent="0.2">
      <c r="P51839" s="230"/>
      <c r="Q51839" s="230"/>
      <c r="R51839" s="230"/>
      <c r="S51839" s="230"/>
    </row>
    <row r="51840" spans="16:19" x14ac:dyDescent="0.2">
      <c r="P51840" s="230"/>
      <c r="Q51840" s="230"/>
      <c r="R51840" s="230"/>
      <c r="S51840" s="230"/>
    </row>
    <row r="51841" spans="16:19" x14ac:dyDescent="0.2">
      <c r="P51841" s="230"/>
      <c r="Q51841" s="230"/>
      <c r="R51841" s="230"/>
      <c r="S51841" s="230"/>
    </row>
    <row r="51842" spans="16:19" x14ac:dyDescent="0.2">
      <c r="P51842" s="230"/>
      <c r="Q51842" s="230"/>
      <c r="R51842" s="230"/>
      <c r="S51842" s="230"/>
    </row>
    <row r="51843" spans="16:19" x14ac:dyDescent="0.2">
      <c r="P51843" s="230"/>
      <c r="Q51843" s="230"/>
      <c r="R51843" s="230"/>
      <c r="S51843" s="230"/>
    </row>
    <row r="51844" spans="16:19" x14ac:dyDescent="0.2">
      <c r="P51844" s="230"/>
      <c r="Q51844" s="230"/>
      <c r="R51844" s="230"/>
      <c r="S51844" s="230"/>
    </row>
    <row r="51845" spans="16:19" x14ac:dyDescent="0.2">
      <c r="P51845" s="230"/>
      <c r="Q51845" s="230"/>
      <c r="R51845" s="230"/>
      <c r="S51845" s="230"/>
    </row>
    <row r="51846" spans="16:19" x14ac:dyDescent="0.2">
      <c r="P51846" s="230"/>
      <c r="Q51846" s="230"/>
      <c r="R51846" s="230"/>
      <c r="S51846" s="230"/>
    </row>
    <row r="51847" spans="16:19" x14ac:dyDescent="0.2">
      <c r="P51847" s="230"/>
      <c r="Q51847" s="230"/>
      <c r="R51847" s="230"/>
      <c r="S51847" s="230"/>
    </row>
    <row r="51848" spans="16:19" x14ac:dyDescent="0.2">
      <c r="P51848" s="230"/>
      <c r="Q51848" s="230"/>
      <c r="R51848" s="230"/>
      <c r="S51848" s="230"/>
    </row>
    <row r="51849" spans="16:19" x14ac:dyDescent="0.2">
      <c r="P51849" s="230"/>
      <c r="Q51849" s="230"/>
      <c r="R51849" s="230"/>
      <c r="S51849" s="230"/>
    </row>
    <row r="51850" spans="16:19" x14ac:dyDescent="0.2">
      <c r="P51850" s="230"/>
      <c r="Q51850" s="230"/>
      <c r="R51850" s="230"/>
      <c r="S51850" s="230"/>
    </row>
    <row r="51851" spans="16:19" x14ac:dyDescent="0.2">
      <c r="P51851" s="230"/>
      <c r="Q51851" s="230"/>
      <c r="R51851" s="230"/>
      <c r="S51851" s="230"/>
    </row>
    <row r="51852" spans="16:19" x14ac:dyDescent="0.2">
      <c r="P51852" s="230"/>
      <c r="Q51852" s="230"/>
      <c r="R51852" s="230"/>
      <c r="S51852" s="230"/>
    </row>
    <row r="51853" spans="16:19" x14ac:dyDescent="0.2">
      <c r="P51853" s="230"/>
      <c r="Q51853" s="230"/>
      <c r="R51853" s="230"/>
      <c r="S51853" s="230"/>
    </row>
    <row r="51854" spans="16:19" x14ac:dyDescent="0.2">
      <c r="P51854" s="230"/>
      <c r="Q51854" s="230"/>
      <c r="R51854" s="230"/>
      <c r="S51854" s="230"/>
    </row>
    <row r="51855" spans="16:19" x14ac:dyDescent="0.2">
      <c r="P51855" s="230"/>
      <c r="Q51855" s="230"/>
      <c r="R51855" s="230"/>
      <c r="S51855" s="230"/>
    </row>
    <row r="51856" spans="16:19" x14ac:dyDescent="0.2">
      <c r="P51856" s="230"/>
      <c r="Q51856" s="230"/>
      <c r="R51856" s="230"/>
      <c r="S51856" s="230"/>
    </row>
    <row r="51857" spans="16:19" x14ac:dyDescent="0.2">
      <c r="P51857" s="230"/>
      <c r="Q51857" s="230"/>
      <c r="R51857" s="230"/>
      <c r="S51857" s="230"/>
    </row>
    <row r="51858" spans="16:19" x14ac:dyDescent="0.2">
      <c r="P51858" s="230"/>
      <c r="Q51858" s="230"/>
      <c r="R51858" s="230"/>
      <c r="S51858" s="230"/>
    </row>
    <row r="51859" spans="16:19" x14ac:dyDescent="0.2">
      <c r="P51859" s="230"/>
      <c r="Q51859" s="230"/>
      <c r="R51859" s="230"/>
      <c r="S51859" s="230"/>
    </row>
    <row r="51860" spans="16:19" x14ac:dyDescent="0.2">
      <c r="P51860" s="230"/>
      <c r="Q51860" s="230"/>
      <c r="R51860" s="230"/>
      <c r="S51860" s="230"/>
    </row>
    <row r="51861" spans="16:19" x14ac:dyDescent="0.2">
      <c r="P51861" s="230"/>
      <c r="Q51861" s="230"/>
      <c r="R51861" s="230"/>
      <c r="S51861" s="230"/>
    </row>
    <row r="51862" spans="16:19" x14ac:dyDescent="0.2">
      <c r="P51862" s="230"/>
      <c r="Q51862" s="230"/>
      <c r="R51862" s="230"/>
      <c r="S51862" s="230"/>
    </row>
    <row r="51863" spans="16:19" x14ac:dyDescent="0.2">
      <c r="P51863" s="230"/>
      <c r="Q51863" s="230"/>
      <c r="R51863" s="230"/>
      <c r="S51863" s="230"/>
    </row>
    <row r="51864" spans="16:19" x14ac:dyDescent="0.2">
      <c r="P51864" s="230"/>
      <c r="Q51864" s="230"/>
      <c r="R51864" s="230"/>
      <c r="S51864" s="230"/>
    </row>
    <row r="51865" spans="16:19" x14ac:dyDescent="0.2">
      <c r="P51865" s="230"/>
      <c r="Q51865" s="230"/>
      <c r="R51865" s="230"/>
      <c r="S51865" s="230"/>
    </row>
    <row r="51866" spans="16:19" x14ac:dyDescent="0.2">
      <c r="P51866" s="230"/>
      <c r="Q51866" s="230"/>
      <c r="R51866" s="230"/>
      <c r="S51866" s="230"/>
    </row>
    <row r="51867" spans="16:19" x14ac:dyDescent="0.2">
      <c r="P51867" s="230"/>
      <c r="Q51867" s="230"/>
      <c r="R51867" s="230"/>
      <c r="S51867" s="230"/>
    </row>
    <row r="51868" spans="16:19" x14ac:dyDescent="0.2">
      <c r="P51868" s="230"/>
      <c r="Q51868" s="230"/>
      <c r="R51868" s="230"/>
      <c r="S51868" s="230"/>
    </row>
    <row r="51869" spans="16:19" x14ac:dyDescent="0.2">
      <c r="P51869" s="230"/>
      <c r="Q51869" s="230"/>
      <c r="R51869" s="230"/>
      <c r="S51869" s="230"/>
    </row>
    <row r="51870" spans="16:19" x14ac:dyDescent="0.2">
      <c r="P51870" s="230"/>
      <c r="Q51870" s="230"/>
      <c r="R51870" s="230"/>
      <c r="S51870" s="230"/>
    </row>
    <row r="51871" spans="16:19" x14ac:dyDescent="0.2">
      <c r="P51871" s="230"/>
      <c r="Q51871" s="230"/>
      <c r="R51871" s="230"/>
      <c r="S51871" s="230"/>
    </row>
    <row r="51872" spans="16:19" x14ac:dyDescent="0.2">
      <c r="P51872" s="230"/>
      <c r="Q51872" s="230"/>
      <c r="R51872" s="230"/>
      <c r="S51872" s="230"/>
    </row>
    <row r="51873" spans="16:19" x14ac:dyDescent="0.2">
      <c r="P51873" s="230"/>
      <c r="Q51873" s="230"/>
      <c r="R51873" s="230"/>
      <c r="S51873" s="230"/>
    </row>
    <row r="51874" spans="16:19" x14ac:dyDescent="0.2">
      <c r="P51874" s="230"/>
      <c r="Q51874" s="230"/>
      <c r="R51874" s="230"/>
      <c r="S51874" s="230"/>
    </row>
    <row r="51875" spans="16:19" x14ac:dyDescent="0.2">
      <c r="P51875" s="230"/>
      <c r="Q51875" s="230"/>
      <c r="R51875" s="230"/>
      <c r="S51875" s="230"/>
    </row>
    <row r="51876" spans="16:19" x14ac:dyDescent="0.2">
      <c r="P51876" s="230"/>
      <c r="Q51876" s="230"/>
      <c r="R51876" s="230"/>
      <c r="S51876" s="230"/>
    </row>
    <row r="51877" spans="16:19" x14ac:dyDescent="0.2">
      <c r="P51877" s="230"/>
      <c r="Q51877" s="230"/>
      <c r="R51877" s="230"/>
      <c r="S51877" s="230"/>
    </row>
    <row r="51878" spans="16:19" x14ac:dyDescent="0.2">
      <c r="P51878" s="230"/>
      <c r="Q51878" s="230"/>
      <c r="R51878" s="230"/>
      <c r="S51878" s="230"/>
    </row>
    <row r="51879" spans="16:19" x14ac:dyDescent="0.2">
      <c r="P51879" s="230"/>
      <c r="Q51879" s="230"/>
      <c r="R51879" s="230"/>
      <c r="S51879" s="230"/>
    </row>
    <row r="51880" spans="16:19" x14ac:dyDescent="0.2">
      <c r="P51880" s="230"/>
      <c r="Q51880" s="230"/>
      <c r="R51880" s="230"/>
      <c r="S51880" s="230"/>
    </row>
    <row r="51881" spans="16:19" x14ac:dyDescent="0.2">
      <c r="P51881" s="230"/>
      <c r="Q51881" s="230"/>
      <c r="R51881" s="230"/>
      <c r="S51881" s="230"/>
    </row>
    <row r="51882" spans="16:19" x14ac:dyDescent="0.2">
      <c r="P51882" s="230"/>
      <c r="Q51882" s="230"/>
      <c r="R51882" s="230"/>
      <c r="S51882" s="230"/>
    </row>
    <row r="51883" spans="16:19" x14ac:dyDescent="0.2">
      <c r="P51883" s="230"/>
      <c r="Q51883" s="230"/>
      <c r="R51883" s="230"/>
      <c r="S51883" s="230"/>
    </row>
    <row r="51884" spans="16:19" x14ac:dyDescent="0.2">
      <c r="P51884" s="230"/>
      <c r="Q51884" s="230"/>
      <c r="R51884" s="230"/>
      <c r="S51884" s="230"/>
    </row>
    <row r="51885" spans="16:19" x14ac:dyDescent="0.2">
      <c r="P51885" s="230"/>
      <c r="Q51885" s="230"/>
      <c r="R51885" s="230"/>
      <c r="S51885" s="230"/>
    </row>
    <row r="51886" spans="16:19" x14ac:dyDescent="0.2">
      <c r="P51886" s="230"/>
      <c r="Q51886" s="230"/>
      <c r="R51886" s="230"/>
      <c r="S51886" s="230"/>
    </row>
    <row r="51887" spans="16:19" x14ac:dyDescent="0.2">
      <c r="P51887" s="230"/>
      <c r="Q51887" s="230"/>
      <c r="R51887" s="230"/>
      <c r="S51887" s="230"/>
    </row>
    <row r="51888" spans="16:19" x14ac:dyDescent="0.2">
      <c r="P51888" s="230"/>
      <c r="Q51888" s="230"/>
      <c r="R51888" s="230"/>
      <c r="S51888" s="230"/>
    </row>
    <row r="51889" spans="16:19" x14ac:dyDescent="0.2">
      <c r="P51889" s="230"/>
      <c r="Q51889" s="230"/>
      <c r="R51889" s="230"/>
      <c r="S51889" s="230"/>
    </row>
    <row r="51890" spans="16:19" x14ac:dyDescent="0.2">
      <c r="P51890" s="230"/>
      <c r="Q51890" s="230"/>
      <c r="R51890" s="230"/>
      <c r="S51890" s="230"/>
    </row>
    <row r="51891" spans="16:19" x14ac:dyDescent="0.2">
      <c r="P51891" s="230"/>
      <c r="Q51891" s="230"/>
      <c r="R51891" s="230"/>
      <c r="S51891" s="230"/>
    </row>
    <row r="51892" spans="16:19" x14ac:dyDescent="0.2">
      <c r="P51892" s="230"/>
      <c r="Q51892" s="230"/>
      <c r="R51892" s="230"/>
      <c r="S51892" s="230"/>
    </row>
    <row r="51893" spans="16:19" x14ac:dyDescent="0.2">
      <c r="P51893" s="230"/>
      <c r="Q51893" s="230"/>
      <c r="R51893" s="230"/>
      <c r="S51893" s="230"/>
    </row>
    <row r="51894" spans="16:19" x14ac:dyDescent="0.2">
      <c r="P51894" s="230"/>
      <c r="Q51894" s="230"/>
      <c r="R51894" s="230"/>
      <c r="S51894" s="230"/>
    </row>
    <row r="51895" spans="16:19" x14ac:dyDescent="0.2">
      <c r="P51895" s="230"/>
      <c r="Q51895" s="230"/>
      <c r="R51895" s="230"/>
      <c r="S51895" s="230"/>
    </row>
    <row r="51896" spans="16:19" x14ac:dyDescent="0.2">
      <c r="P51896" s="230"/>
      <c r="Q51896" s="230"/>
      <c r="R51896" s="230"/>
      <c r="S51896" s="230"/>
    </row>
    <row r="51897" spans="16:19" x14ac:dyDescent="0.2">
      <c r="P51897" s="230"/>
      <c r="Q51897" s="230"/>
      <c r="R51897" s="230"/>
      <c r="S51897" s="230"/>
    </row>
    <row r="51898" spans="16:19" x14ac:dyDescent="0.2">
      <c r="P51898" s="230"/>
      <c r="Q51898" s="230"/>
      <c r="R51898" s="230"/>
      <c r="S51898" s="230"/>
    </row>
    <row r="51899" spans="16:19" x14ac:dyDescent="0.2">
      <c r="P51899" s="230"/>
      <c r="Q51899" s="230"/>
      <c r="R51899" s="230"/>
      <c r="S51899" s="230"/>
    </row>
    <row r="51900" spans="16:19" x14ac:dyDescent="0.2">
      <c r="P51900" s="230"/>
      <c r="Q51900" s="230"/>
      <c r="R51900" s="230"/>
      <c r="S51900" s="230"/>
    </row>
    <row r="51901" spans="16:19" x14ac:dyDescent="0.2">
      <c r="P51901" s="230"/>
      <c r="Q51901" s="230"/>
      <c r="R51901" s="230"/>
      <c r="S51901" s="230"/>
    </row>
    <row r="51902" spans="16:19" x14ac:dyDescent="0.2">
      <c r="P51902" s="230"/>
      <c r="Q51902" s="230"/>
      <c r="R51902" s="230"/>
      <c r="S51902" s="230"/>
    </row>
    <row r="51903" spans="16:19" x14ac:dyDescent="0.2">
      <c r="P51903" s="230"/>
      <c r="Q51903" s="230"/>
      <c r="R51903" s="230"/>
      <c r="S51903" s="230"/>
    </row>
    <row r="51904" spans="16:19" x14ac:dyDescent="0.2">
      <c r="P51904" s="230"/>
      <c r="Q51904" s="230"/>
      <c r="R51904" s="230"/>
      <c r="S51904" s="230"/>
    </row>
    <row r="51905" spans="16:19" x14ac:dyDescent="0.2">
      <c r="P51905" s="230"/>
      <c r="Q51905" s="230"/>
      <c r="R51905" s="230"/>
      <c r="S51905" s="230"/>
    </row>
    <row r="51906" spans="16:19" x14ac:dyDescent="0.2">
      <c r="P51906" s="230"/>
      <c r="Q51906" s="230"/>
      <c r="R51906" s="230"/>
      <c r="S51906" s="230"/>
    </row>
    <row r="51907" spans="16:19" x14ac:dyDescent="0.2">
      <c r="P51907" s="230"/>
      <c r="Q51907" s="230"/>
      <c r="R51907" s="230"/>
      <c r="S51907" s="230"/>
    </row>
    <row r="51908" spans="16:19" x14ac:dyDescent="0.2">
      <c r="P51908" s="230"/>
      <c r="Q51908" s="230"/>
      <c r="R51908" s="230"/>
      <c r="S51908" s="230"/>
    </row>
    <row r="51909" spans="16:19" x14ac:dyDescent="0.2">
      <c r="P51909" s="230"/>
      <c r="Q51909" s="230"/>
      <c r="R51909" s="230"/>
      <c r="S51909" s="230"/>
    </row>
    <row r="51910" spans="16:19" x14ac:dyDescent="0.2">
      <c r="P51910" s="230"/>
      <c r="Q51910" s="230"/>
      <c r="R51910" s="230"/>
      <c r="S51910" s="230"/>
    </row>
    <row r="51911" spans="16:19" x14ac:dyDescent="0.2">
      <c r="P51911" s="230"/>
      <c r="Q51911" s="230"/>
      <c r="R51911" s="230"/>
      <c r="S51911" s="230"/>
    </row>
    <row r="51912" spans="16:19" x14ac:dyDescent="0.2">
      <c r="P51912" s="230"/>
      <c r="Q51912" s="230"/>
      <c r="R51912" s="230"/>
      <c r="S51912" s="230"/>
    </row>
    <row r="51913" spans="16:19" x14ac:dyDescent="0.2">
      <c r="P51913" s="230"/>
      <c r="Q51913" s="230"/>
      <c r="R51913" s="230"/>
      <c r="S51913" s="230"/>
    </row>
    <row r="51914" spans="16:19" x14ac:dyDescent="0.2">
      <c r="P51914" s="230"/>
      <c r="Q51914" s="230"/>
      <c r="R51914" s="230"/>
      <c r="S51914" s="230"/>
    </row>
    <row r="51915" spans="16:19" x14ac:dyDescent="0.2">
      <c r="P51915" s="230"/>
      <c r="Q51915" s="230"/>
      <c r="R51915" s="230"/>
      <c r="S51915" s="230"/>
    </row>
    <row r="51916" spans="16:19" x14ac:dyDescent="0.2">
      <c r="P51916" s="230"/>
      <c r="Q51916" s="230"/>
      <c r="R51916" s="230"/>
      <c r="S51916" s="230"/>
    </row>
    <row r="51917" spans="16:19" x14ac:dyDescent="0.2">
      <c r="P51917" s="230"/>
      <c r="Q51917" s="230"/>
      <c r="R51917" s="230"/>
      <c r="S51917" s="230"/>
    </row>
    <row r="51918" spans="16:19" x14ac:dyDescent="0.2">
      <c r="P51918" s="230"/>
      <c r="Q51918" s="230"/>
      <c r="R51918" s="230"/>
      <c r="S51918" s="230"/>
    </row>
    <row r="51919" spans="16:19" x14ac:dyDescent="0.2">
      <c r="P51919" s="230"/>
      <c r="Q51919" s="230"/>
      <c r="R51919" s="230"/>
      <c r="S51919" s="230"/>
    </row>
    <row r="51920" spans="16:19" x14ac:dyDescent="0.2">
      <c r="P51920" s="230"/>
      <c r="Q51920" s="230"/>
      <c r="R51920" s="230"/>
      <c r="S51920" s="230"/>
    </row>
    <row r="51921" spans="16:19" x14ac:dyDescent="0.2">
      <c r="P51921" s="230"/>
      <c r="Q51921" s="230"/>
      <c r="R51921" s="230"/>
      <c r="S51921" s="230"/>
    </row>
    <row r="51922" spans="16:19" x14ac:dyDescent="0.2">
      <c r="P51922" s="230"/>
      <c r="Q51922" s="230"/>
      <c r="R51922" s="230"/>
      <c r="S51922" s="230"/>
    </row>
    <row r="51923" spans="16:19" x14ac:dyDescent="0.2">
      <c r="P51923" s="230"/>
      <c r="Q51923" s="230"/>
      <c r="R51923" s="230"/>
      <c r="S51923" s="230"/>
    </row>
    <row r="51924" spans="16:19" x14ac:dyDescent="0.2">
      <c r="P51924" s="230"/>
      <c r="Q51924" s="230"/>
      <c r="R51924" s="230"/>
      <c r="S51924" s="230"/>
    </row>
    <row r="51925" spans="16:19" x14ac:dyDescent="0.2">
      <c r="P51925" s="230"/>
      <c r="Q51925" s="230"/>
      <c r="R51925" s="230"/>
      <c r="S51925" s="230"/>
    </row>
    <row r="51926" spans="16:19" x14ac:dyDescent="0.2">
      <c r="P51926" s="230"/>
      <c r="Q51926" s="230"/>
      <c r="R51926" s="230"/>
      <c r="S51926" s="230"/>
    </row>
    <row r="51927" spans="16:19" x14ac:dyDescent="0.2">
      <c r="P51927" s="230"/>
      <c r="Q51927" s="230"/>
      <c r="R51927" s="230"/>
      <c r="S51927" s="230"/>
    </row>
    <row r="51928" spans="16:19" x14ac:dyDescent="0.2">
      <c r="P51928" s="230"/>
      <c r="Q51928" s="230"/>
      <c r="R51928" s="230"/>
      <c r="S51928" s="230"/>
    </row>
    <row r="51929" spans="16:19" x14ac:dyDescent="0.2">
      <c r="P51929" s="230"/>
      <c r="Q51929" s="230"/>
      <c r="R51929" s="230"/>
      <c r="S51929" s="230"/>
    </row>
    <row r="51930" spans="16:19" x14ac:dyDescent="0.2">
      <c r="P51930" s="230"/>
      <c r="Q51930" s="230"/>
      <c r="R51930" s="230"/>
      <c r="S51930" s="230"/>
    </row>
    <row r="51931" spans="16:19" x14ac:dyDescent="0.2">
      <c r="P51931" s="230"/>
      <c r="Q51931" s="230"/>
      <c r="R51931" s="230"/>
      <c r="S51931" s="230"/>
    </row>
    <row r="51932" spans="16:19" x14ac:dyDescent="0.2">
      <c r="P51932" s="230"/>
      <c r="Q51932" s="230"/>
      <c r="R51932" s="230"/>
      <c r="S51932" s="230"/>
    </row>
    <row r="51933" spans="16:19" x14ac:dyDescent="0.2">
      <c r="P51933" s="230"/>
      <c r="Q51933" s="230"/>
      <c r="R51933" s="230"/>
      <c r="S51933" s="230"/>
    </row>
    <row r="51934" spans="16:19" x14ac:dyDescent="0.2">
      <c r="P51934" s="230"/>
      <c r="Q51934" s="230"/>
      <c r="R51934" s="230"/>
      <c r="S51934" s="230"/>
    </row>
    <row r="51935" spans="16:19" x14ac:dyDescent="0.2">
      <c r="P51935" s="230"/>
      <c r="Q51935" s="230"/>
      <c r="R51935" s="230"/>
      <c r="S51935" s="230"/>
    </row>
    <row r="51936" spans="16:19" x14ac:dyDescent="0.2">
      <c r="P51936" s="230"/>
      <c r="Q51936" s="230"/>
      <c r="R51936" s="230"/>
      <c r="S51936" s="230"/>
    </row>
    <row r="51937" spans="16:19" x14ac:dyDescent="0.2">
      <c r="P51937" s="230"/>
      <c r="Q51937" s="230"/>
      <c r="R51937" s="230"/>
      <c r="S51937" s="230"/>
    </row>
    <row r="51938" spans="16:19" x14ac:dyDescent="0.2">
      <c r="P51938" s="230"/>
      <c r="Q51938" s="230"/>
      <c r="R51938" s="230"/>
      <c r="S51938" s="230"/>
    </row>
    <row r="51939" spans="16:19" x14ac:dyDescent="0.2">
      <c r="P51939" s="230"/>
      <c r="Q51939" s="230"/>
      <c r="R51939" s="230"/>
      <c r="S51939" s="230"/>
    </row>
    <row r="51940" spans="16:19" x14ac:dyDescent="0.2">
      <c r="P51940" s="230"/>
      <c r="Q51940" s="230"/>
      <c r="R51940" s="230"/>
      <c r="S51940" s="230"/>
    </row>
    <row r="51941" spans="16:19" x14ac:dyDescent="0.2">
      <c r="P51941" s="230"/>
      <c r="Q51941" s="230"/>
      <c r="R51941" s="230"/>
      <c r="S51941" s="230"/>
    </row>
    <row r="51942" spans="16:19" x14ac:dyDescent="0.2">
      <c r="P51942" s="230"/>
      <c r="Q51942" s="230"/>
      <c r="R51942" s="230"/>
      <c r="S51942" s="230"/>
    </row>
    <row r="51943" spans="16:19" x14ac:dyDescent="0.2">
      <c r="P51943" s="230"/>
      <c r="Q51943" s="230"/>
      <c r="R51943" s="230"/>
      <c r="S51943" s="230"/>
    </row>
    <row r="51944" spans="16:19" x14ac:dyDescent="0.2">
      <c r="P51944" s="230"/>
      <c r="Q51944" s="230"/>
      <c r="R51944" s="230"/>
      <c r="S51944" s="230"/>
    </row>
    <row r="51945" spans="16:19" x14ac:dyDescent="0.2">
      <c r="P51945" s="230"/>
      <c r="Q51945" s="230"/>
      <c r="R51945" s="230"/>
      <c r="S51945" s="230"/>
    </row>
    <row r="51946" spans="16:19" x14ac:dyDescent="0.2">
      <c r="P51946" s="230"/>
      <c r="Q51946" s="230"/>
      <c r="R51946" s="230"/>
      <c r="S51946" s="230"/>
    </row>
    <row r="51947" spans="16:19" x14ac:dyDescent="0.2">
      <c r="P51947" s="230"/>
      <c r="Q51947" s="230"/>
      <c r="R51947" s="230"/>
      <c r="S51947" s="230"/>
    </row>
    <row r="51948" spans="16:19" x14ac:dyDescent="0.2">
      <c r="P51948" s="230"/>
      <c r="Q51948" s="230"/>
      <c r="R51948" s="230"/>
      <c r="S51948" s="230"/>
    </row>
    <row r="51949" spans="16:19" x14ac:dyDescent="0.2">
      <c r="P51949" s="230"/>
      <c r="Q51949" s="230"/>
      <c r="R51949" s="230"/>
      <c r="S51949" s="230"/>
    </row>
    <row r="51950" spans="16:19" x14ac:dyDescent="0.2">
      <c r="P51950" s="230"/>
      <c r="Q51950" s="230"/>
      <c r="R51950" s="230"/>
      <c r="S51950" s="230"/>
    </row>
    <row r="51951" spans="16:19" x14ac:dyDescent="0.2">
      <c r="P51951" s="230"/>
      <c r="Q51951" s="230"/>
      <c r="R51951" s="230"/>
      <c r="S51951" s="230"/>
    </row>
    <row r="51952" spans="16:19" x14ac:dyDescent="0.2">
      <c r="P51952" s="230"/>
      <c r="Q51952" s="230"/>
      <c r="R51952" s="230"/>
      <c r="S51952" s="230"/>
    </row>
    <row r="51953" spans="16:19" x14ac:dyDescent="0.2">
      <c r="P51953" s="230"/>
      <c r="Q51953" s="230"/>
      <c r="R51953" s="230"/>
      <c r="S51953" s="230"/>
    </row>
    <row r="51954" spans="16:19" x14ac:dyDescent="0.2">
      <c r="P51954" s="230"/>
      <c r="Q51954" s="230"/>
      <c r="R51954" s="230"/>
      <c r="S51954" s="230"/>
    </row>
    <row r="51955" spans="16:19" x14ac:dyDescent="0.2">
      <c r="P51955" s="230"/>
      <c r="Q51955" s="230"/>
      <c r="R51955" s="230"/>
      <c r="S51955" s="230"/>
    </row>
    <row r="51956" spans="16:19" x14ac:dyDescent="0.2">
      <c r="P51956" s="230"/>
      <c r="Q51956" s="230"/>
      <c r="R51956" s="230"/>
      <c r="S51956" s="230"/>
    </row>
    <row r="51957" spans="16:19" x14ac:dyDescent="0.2">
      <c r="P51957" s="230"/>
      <c r="Q51957" s="230"/>
      <c r="R51957" s="230"/>
      <c r="S51957" s="230"/>
    </row>
    <row r="51958" spans="16:19" x14ac:dyDescent="0.2">
      <c r="P51958" s="230"/>
      <c r="Q51958" s="230"/>
      <c r="R51958" s="230"/>
      <c r="S51958" s="230"/>
    </row>
    <row r="51959" spans="16:19" x14ac:dyDescent="0.2">
      <c r="P51959" s="230"/>
      <c r="Q51959" s="230"/>
      <c r="R51959" s="230"/>
      <c r="S51959" s="230"/>
    </row>
    <row r="51960" spans="16:19" x14ac:dyDescent="0.2">
      <c r="P51960" s="230"/>
      <c r="Q51960" s="230"/>
      <c r="R51960" s="230"/>
      <c r="S51960" s="230"/>
    </row>
    <row r="51961" spans="16:19" x14ac:dyDescent="0.2">
      <c r="P51961" s="230"/>
      <c r="Q51961" s="230"/>
      <c r="R51961" s="230"/>
      <c r="S51961" s="230"/>
    </row>
    <row r="51962" spans="16:19" x14ac:dyDescent="0.2">
      <c r="P51962" s="230"/>
      <c r="Q51962" s="230"/>
      <c r="R51962" s="230"/>
      <c r="S51962" s="230"/>
    </row>
    <row r="51963" spans="16:19" x14ac:dyDescent="0.2">
      <c r="P51963" s="230"/>
      <c r="Q51963" s="230"/>
      <c r="R51963" s="230"/>
      <c r="S51963" s="230"/>
    </row>
    <row r="51964" spans="16:19" x14ac:dyDescent="0.2">
      <c r="P51964" s="230"/>
      <c r="Q51964" s="230"/>
      <c r="R51964" s="230"/>
      <c r="S51964" s="230"/>
    </row>
    <row r="51965" spans="16:19" x14ac:dyDescent="0.2">
      <c r="P51965" s="230"/>
      <c r="Q51965" s="230"/>
      <c r="R51965" s="230"/>
      <c r="S51965" s="230"/>
    </row>
    <row r="51966" spans="16:19" x14ac:dyDescent="0.2">
      <c r="P51966" s="230"/>
      <c r="Q51966" s="230"/>
      <c r="R51966" s="230"/>
      <c r="S51966" s="230"/>
    </row>
    <row r="51967" spans="16:19" x14ac:dyDescent="0.2">
      <c r="P51967" s="230"/>
      <c r="Q51967" s="230"/>
      <c r="R51967" s="230"/>
      <c r="S51967" s="230"/>
    </row>
    <row r="51968" spans="16:19" x14ac:dyDescent="0.2">
      <c r="P51968" s="230"/>
      <c r="Q51968" s="230"/>
      <c r="R51968" s="230"/>
      <c r="S51968" s="230"/>
    </row>
    <row r="51969" spans="16:19" x14ac:dyDescent="0.2">
      <c r="P51969" s="230"/>
      <c r="Q51969" s="230"/>
      <c r="R51969" s="230"/>
      <c r="S51969" s="230"/>
    </row>
    <row r="51970" spans="16:19" x14ac:dyDescent="0.2">
      <c r="P51970" s="230"/>
      <c r="Q51970" s="230"/>
      <c r="R51970" s="230"/>
      <c r="S51970" s="230"/>
    </row>
    <row r="51971" spans="16:19" x14ac:dyDescent="0.2">
      <c r="P51971" s="230"/>
      <c r="Q51971" s="230"/>
      <c r="R51971" s="230"/>
      <c r="S51971" s="230"/>
    </row>
    <row r="51972" spans="16:19" x14ac:dyDescent="0.2">
      <c r="P51972" s="230"/>
      <c r="Q51972" s="230"/>
      <c r="R51972" s="230"/>
      <c r="S51972" s="230"/>
    </row>
    <row r="51973" spans="16:19" x14ac:dyDescent="0.2">
      <c r="P51973" s="230"/>
      <c r="Q51973" s="230"/>
      <c r="R51973" s="230"/>
      <c r="S51973" s="230"/>
    </row>
    <row r="51974" spans="16:19" x14ac:dyDescent="0.2">
      <c r="P51974" s="230"/>
      <c r="Q51974" s="230"/>
      <c r="R51974" s="230"/>
      <c r="S51974" s="230"/>
    </row>
    <row r="51975" spans="16:19" x14ac:dyDescent="0.2">
      <c r="P51975" s="230"/>
      <c r="Q51975" s="230"/>
      <c r="R51975" s="230"/>
      <c r="S51975" s="230"/>
    </row>
    <row r="51976" spans="16:19" x14ac:dyDescent="0.2">
      <c r="P51976" s="230"/>
      <c r="Q51976" s="230"/>
      <c r="R51976" s="230"/>
      <c r="S51976" s="230"/>
    </row>
    <row r="51977" spans="16:19" x14ac:dyDescent="0.2">
      <c r="P51977" s="230"/>
      <c r="Q51977" s="230"/>
      <c r="R51977" s="230"/>
      <c r="S51977" s="230"/>
    </row>
    <row r="51978" spans="16:19" x14ac:dyDescent="0.2">
      <c r="P51978" s="230"/>
      <c r="Q51978" s="230"/>
      <c r="R51978" s="230"/>
      <c r="S51978" s="230"/>
    </row>
    <row r="51979" spans="16:19" x14ac:dyDescent="0.2">
      <c r="P51979" s="230"/>
      <c r="Q51979" s="230"/>
      <c r="R51979" s="230"/>
      <c r="S51979" s="230"/>
    </row>
    <row r="51980" spans="16:19" x14ac:dyDescent="0.2">
      <c r="P51980" s="230"/>
      <c r="Q51980" s="230"/>
      <c r="R51980" s="230"/>
      <c r="S51980" s="230"/>
    </row>
    <row r="51981" spans="16:19" x14ac:dyDescent="0.2">
      <c r="P51981" s="230"/>
      <c r="Q51981" s="230"/>
      <c r="R51981" s="230"/>
      <c r="S51981" s="230"/>
    </row>
    <row r="51982" spans="16:19" x14ac:dyDescent="0.2">
      <c r="P51982" s="230"/>
      <c r="Q51982" s="230"/>
      <c r="R51982" s="230"/>
      <c r="S51982" s="230"/>
    </row>
    <row r="51983" spans="16:19" x14ac:dyDescent="0.2">
      <c r="P51983" s="230"/>
      <c r="Q51983" s="230"/>
      <c r="R51983" s="230"/>
      <c r="S51983" s="230"/>
    </row>
    <row r="51984" spans="16:19" x14ac:dyDescent="0.2">
      <c r="P51984" s="230"/>
      <c r="Q51984" s="230"/>
      <c r="R51984" s="230"/>
      <c r="S51984" s="230"/>
    </row>
    <row r="51985" spans="16:19" x14ac:dyDescent="0.2">
      <c r="P51985" s="230"/>
      <c r="Q51985" s="230"/>
      <c r="R51985" s="230"/>
      <c r="S51985" s="230"/>
    </row>
    <row r="51986" spans="16:19" x14ac:dyDescent="0.2">
      <c r="P51986" s="230"/>
      <c r="Q51986" s="230"/>
      <c r="R51986" s="230"/>
      <c r="S51986" s="230"/>
    </row>
    <row r="51987" spans="16:19" x14ac:dyDescent="0.2">
      <c r="P51987" s="230"/>
      <c r="Q51987" s="230"/>
      <c r="R51987" s="230"/>
      <c r="S51987" s="230"/>
    </row>
    <row r="51988" spans="16:19" x14ac:dyDescent="0.2">
      <c r="P51988" s="230"/>
      <c r="Q51988" s="230"/>
      <c r="R51988" s="230"/>
      <c r="S51988" s="230"/>
    </row>
    <row r="51989" spans="16:19" x14ac:dyDescent="0.2">
      <c r="P51989" s="230"/>
      <c r="Q51989" s="230"/>
      <c r="R51989" s="230"/>
      <c r="S51989" s="230"/>
    </row>
    <row r="51990" spans="16:19" x14ac:dyDescent="0.2">
      <c r="P51990" s="230"/>
      <c r="Q51990" s="230"/>
      <c r="R51990" s="230"/>
      <c r="S51990" s="230"/>
    </row>
    <row r="51991" spans="16:19" x14ac:dyDescent="0.2">
      <c r="P51991" s="230"/>
      <c r="Q51991" s="230"/>
      <c r="R51991" s="230"/>
      <c r="S51991" s="230"/>
    </row>
    <row r="51992" spans="16:19" x14ac:dyDescent="0.2">
      <c r="P51992" s="230"/>
      <c r="Q51992" s="230"/>
      <c r="R51992" s="230"/>
      <c r="S51992" s="230"/>
    </row>
    <row r="51993" spans="16:19" x14ac:dyDescent="0.2">
      <c r="P51993" s="230"/>
      <c r="Q51993" s="230"/>
      <c r="R51993" s="230"/>
      <c r="S51993" s="230"/>
    </row>
    <row r="51994" spans="16:19" x14ac:dyDescent="0.2">
      <c r="P51994" s="230"/>
      <c r="Q51994" s="230"/>
      <c r="R51994" s="230"/>
      <c r="S51994" s="230"/>
    </row>
    <row r="51995" spans="16:19" x14ac:dyDescent="0.2">
      <c r="P51995" s="230"/>
      <c r="Q51995" s="230"/>
      <c r="R51995" s="230"/>
      <c r="S51995" s="230"/>
    </row>
    <row r="51996" spans="16:19" x14ac:dyDescent="0.2">
      <c r="P51996" s="230"/>
      <c r="Q51996" s="230"/>
      <c r="R51996" s="230"/>
      <c r="S51996" s="230"/>
    </row>
    <row r="51997" spans="16:19" x14ac:dyDescent="0.2">
      <c r="P51997" s="230"/>
      <c r="Q51997" s="230"/>
      <c r="R51997" s="230"/>
      <c r="S51997" s="230"/>
    </row>
    <row r="51998" spans="16:19" x14ac:dyDescent="0.2">
      <c r="P51998" s="230"/>
      <c r="Q51998" s="230"/>
      <c r="R51998" s="230"/>
      <c r="S51998" s="230"/>
    </row>
    <row r="51999" spans="16:19" x14ac:dyDescent="0.2">
      <c r="P51999" s="230"/>
      <c r="Q51999" s="230"/>
      <c r="R51999" s="230"/>
      <c r="S51999" s="230"/>
    </row>
    <row r="52000" spans="16:19" x14ac:dyDescent="0.2">
      <c r="P52000" s="230"/>
      <c r="Q52000" s="230"/>
      <c r="R52000" s="230"/>
      <c r="S52000" s="230"/>
    </row>
    <row r="52001" spans="16:19" x14ac:dyDescent="0.2">
      <c r="P52001" s="230"/>
      <c r="Q52001" s="230"/>
      <c r="R52001" s="230"/>
      <c r="S52001" s="230"/>
    </row>
    <row r="52002" spans="16:19" x14ac:dyDescent="0.2">
      <c r="P52002" s="230"/>
      <c r="Q52002" s="230"/>
      <c r="R52002" s="230"/>
      <c r="S52002" s="230"/>
    </row>
    <row r="52003" spans="16:19" x14ac:dyDescent="0.2">
      <c r="P52003" s="230"/>
      <c r="Q52003" s="230"/>
      <c r="R52003" s="230"/>
      <c r="S52003" s="230"/>
    </row>
    <row r="52004" spans="16:19" x14ac:dyDescent="0.2">
      <c r="P52004" s="230"/>
      <c r="Q52004" s="230"/>
      <c r="R52004" s="230"/>
      <c r="S52004" s="230"/>
    </row>
    <row r="52005" spans="16:19" x14ac:dyDescent="0.2">
      <c r="P52005" s="230"/>
      <c r="Q52005" s="230"/>
      <c r="R52005" s="230"/>
      <c r="S52005" s="230"/>
    </row>
    <row r="52006" spans="16:19" x14ac:dyDescent="0.2">
      <c r="P52006" s="230"/>
      <c r="Q52006" s="230"/>
      <c r="R52006" s="230"/>
      <c r="S52006" s="230"/>
    </row>
    <row r="52007" spans="16:19" x14ac:dyDescent="0.2">
      <c r="P52007" s="230"/>
      <c r="Q52007" s="230"/>
      <c r="R52007" s="230"/>
      <c r="S52007" s="230"/>
    </row>
    <row r="52008" spans="16:19" x14ac:dyDescent="0.2">
      <c r="P52008" s="230"/>
      <c r="Q52008" s="230"/>
      <c r="R52008" s="230"/>
      <c r="S52008" s="230"/>
    </row>
    <row r="52009" spans="16:19" x14ac:dyDescent="0.2">
      <c r="P52009" s="230"/>
      <c r="Q52009" s="230"/>
      <c r="R52009" s="230"/>
      <c r="S52009" s="230"/>
    </row>
    <row r="52010" spans="16:19" x14ac:dyDescent="0.2">
      <c r="P52010" s="230"/>
      <c r="Q52010" s="230"/>
      <c r="R52010" s="230"/>
      <c r="S52010" s="230"/>
    </row>
    <row r="52011" spans="16:19" x14ac:dyDescent="0.2">
      <c r="P52011" s="230"/>
      <c r="Q52011" s="230"/>
      <c r="R52011" s="230"/>
      <c r="S52011" s="230"/>
    </row>
    <row r="52012" spans="16:19" x14ac:dyDescent="0.2">
      <c r="P52012" s="230"/>
      <c r="Q52012" s="230"/>
      <c r="R52012" s="230"/>
      <c r="S52012" s="230"/>
    </row>
    <row r="52013" spans="16:19" x14ac:dyDescent="0.2">
      <c r="P52013" s="230"/>
      <c r="Q52013" s="230"/>
      <c r="R52013" s="230"/>
      <c r="S52013" s="230"/>
    </row>
    <row r="52014" spans="16:19" x14ac:dyDescent="0.2">
      <c r="P52014" s="230"/>
      <c r="Q52014" s="230"/>
      <c r="R52014" s="230"/>
      <c r="S52014" s="230"/>
    </row>
    <row r="52015" spans="16:19" x14ac:dyDescent="0.2">
      <c r="P52015" s="230"/>
      <c r="Q52015" s="230"/>
      <c r="R52015" s="230"/>
      <c r="S52015" s="230"/>
    </row>
    <row r="52016" spans="16:19" x14ac:dyDescent="0.2">
      <c r="P52016" s="230"/>
      <c r="Q52016" s="230"/>
      <c r="R52016" s="230"/>
      <c r="S52016" s="230"/>
    </row>
    <row r="52017" spans="16:19" x14ac:dyDescent="0.2">
      <c r="P52017" s="230"/>
      <c r="Q52017" s="230"/>
      <c r="R52017" s="230"/>
      <c r="S52017" s="230"/>
    </row>
    <row r="52018" spans="16:19" x14ac:dyDescent="0.2">
      <c r="P52018" s="230"/>
      <c r="Q52018" s="230"/>
      <c r="R52018" s="230"/>
      <c r="S52018" s="230"/>
    </row>
    <row r="52019" spans="16:19" x14ac:dyDescent="0.2">
      <c r="P52019" s="230"/>
      <c r="Q52019" s="230"/>
      <c r="R52019" s="230"/>
      <c r="S52019" s="230"/>
    </row>
    <row r="52020" spans="16:19" x14ac:dyDescent="0.2">
      <c r="P52020" s="230"/>
      <c r="Q52020" s="230"/>
      <c r="R52020" s="230"/>
      <c r="S52020" s="230"/>
    </row>
    <row r="52021" spans="16:19" x14ac:dyDescent="0.2">
      <c r="P52021" s="230"/>
      <c r="Q52021" s="230"/>
      <c r="R52021" s="230"/>
      <c r="S52021" s="230"/>
    </row>
    <row r="52022" spans="16:19" x14ac:dyDescent="0.2">
      <c r="P52022" s="230"/>
      <c r="Q52022" s="230"/>
      <c r="R52022" s="230"/>
      <c r="S52022" s="230"/>
    </row>
    <row r="52023" spans="16:19" x14ac:dyDescent="0.2">
      <c r="P52023" s="230"/>
      <c r="Q52023" s="230"/>
      <c r="R52023" s="230"/>
      <c r="S52023" s="230"/>
    </row>
    <row r="52024" spans="16:19" x14ac:dyDescent="0.2">
      <c r="P52024" s="230"/>
      <c r="Q52024" s="230"/>
      <c r="R52024" s="230"/>
      <c r="S52024" s="230"/>
    </row>
    <row r="52025" spans="16:19" x14ac:dyDescent="0.2">
      <c r="P52025" s="230"/>
      <c r="Q52025" s="230"/>
      <c r="R52025" s="230"/>
      <c r="S52025" s="230"/>
    </row>
    <row r="52026" spans="16:19" x14ac:dyDescent="0.2">
      <c r="P52026" s="230"/>
      <c r="Q52026" s="230"/>
      <c r="R52026" s="230"/>
      <c r="S52026" s="230"/>
    </row>
    <row r="52027" spans="16:19" x14ac:dyDescent="0.2">
      <c r="P52027" s="230"/>
      <c r="Q52027" s="230"/>
      <c r="R52027" s="230"/>
      <c r="S52027" s="230"/>
    </row>
    <row r="52028" spans="16:19" x14ac:dyDescent="0.2">
      <c r="P52028" s="230"/>
      <c r="Q52028" s="230"/>
      <c r="R52028" s="230"/>
      <c r="S52028" s="230"/>
    </row>
    <row r="52029" spans="16:19" x14ac:dyDescent="0.2">
      <c r="P52029" s="230"/>
      <c r="Q52029" s="230"/>
      <c r="R52029" s="230"/>
      <c r="S52029" s="230"/>
    </row>
    <row r="52030" spans="16:19" x14ac:dyDescent="0.2">
      <c r="P52030" s="230"/>
      <c r="Q52030" s="230"/>
      <c r="R52030" s="230"/>
      <c r="S52030" s="230"/>
    </row>
    <row r="52031" spans="16:19" x14ac:dyDescent="0.2">
      <c r="P52031" s="230"/>
      <c r="Q52031" s="230"/>
      <c r="R52031" s="230"/>
      <c r="S52031" s="230"/>
    </row>
    <row r="52032" spans="16:19" x14ac:dyDescent="0.2">
      <c r="P52032" s="230"/>
      <c r="Q52032" s="230"/>
      <c r="R52032" s="230"/>
      <c r="S52032" s="230"/>
    </row>
    <row r="52033" spans="16:19" x14ac:dyDescent="0.2">
      <c r="P52033" s="230"/>
      <c r="Q52033" s="230"/>
      <c r="R52033" s="230"/>
      <c r="S52033" s="230"/>
    </row>
    <row r="52034" spans="16:19" x14ac:dyDescent="0.2">
      <c r="P52034" s="230"/>
      <c r="Q52034" s="230"/>
      <c r="R52034" s="230"/>
      <c r="S52034" s="230"/>
    </row>
    <row r="52035" spans="16:19" x14ac:dyDescent="0.2">
      <c r="P52035" s="230"/>
      <c r="Q52035" s="230"/>
      <c r="R52035" s="230"/>
      <c r="S52035" s="230"/>
    </row>
    <row r="52036" spans="16:19" x14ac:dyDescent="0.2">
      <c r="P52036" s="230"/>
      <c r="Q52036" s="230"/>
      <c r="R52036" s="230"/>
      <c r="S52036" s="230"/>
    </row>
    <row r="52037" spans="16:19" x14ac:dyDescent="0.2">
      <c r="P52037" s="230"/>
      <c r="Q52037" s="230"/>
      <c r="R52037" s="230"/>
      <c r="S52037" s="230"/>
    </row>
    <row r="52038" spans="16:19" x14ac:dyDescent="0.2">
      <c r="P52038" s="230"/>
      <c r="Q52038" s="230"/>
      <c r="R52038" s="230"/>
      <c r="S52038" s="230"/>
    </row>
    <row r="52039" spans="16:19" x14ac:dyDescent="0.2">
      <c r="P52039" s="230"/>
      <c r="Q52039" s="230"/>
      <c r="R52039" s="230"/>
      <c r="S52039" s="230"/>
    </row>
    <row r="52040" spans="16:19" x14ac:dyDescent="0.2">
      <c r="P52040" s="230"/>
      <c r="Q52040" s="230"/>
      <c r="R52040" s="230"/>
      <c r="S52040" s="230"/>
    </row>
    <row r="52041" spans="16:19" x14ac:dyDescent="0.2">
      <c r="P52041" s="230"/>
      <c r="Q52041" s="230"/>
      <c r="R52041" s="230"/>
      <c r="S52041" s="230"/>
    </row>
    <row r="52042" spans="16:19" x14ac:dyDescent="0.2">
      <c r="P52042" s="230"/>
      <c r="Q52042" s="230"/>
      <c r="R52042" s="230"/>
      <c r="S52042" s="230"/>
    </row>
    <row r="52043" spans="16:19" x14ac:dyDescent="0.2">
      <c r="P52043" s="230"/>
      <c r="Q52043" s="230"/>
      <c r="R52043" s="230"/>
      <c r="S52043" s="230"/>
    </row>
    <row r="52044" spans="16:19" x14ac:dyDescent="0.2">
      <c r="P52044" s="230"/>
      <c r="Q52044" s="230"/>
      <c r="R52044" s="230"/>
      <c r="S52044" s="230"/>
    </row>
    <row r="52045" spans="16:19" x14ac:dyDescent="0.2">
      <c r="P52045" s="230"/>
      <c r="Q52045" s="230"/>
      <c r="R52045" s="230"/>
      <c r="S52045" s="230"/>
    </row>
    <row r="52046" spans="16:19" x14ac:dyDescent="0.2">
      <c r="P52046" s="230"/>
      <c r="Q52046" s="230"/>
      <c r="R52046" s="230"/>
      <c r="S52046" s="230"/>
    </row>
    <row r="52047" spans="16:19" x14ac:dyDescent="0.2">
      <c r="P52047" s="230"/>
      <c r="Q52047" s="230"/>
      <c r="R52047" s="230"/>
      <c r="S52047" s="230"/>
    </row>
    <row r="52048" spans="16:19" x14ac:dyDescent="0.2">
      <c r="P52048" s="230"/>
      <c r="Q52048" s="230"/>
      <c r="R52048" s="230"/>
      <c r="S52048" s="230"/>
    </row>
    <row r="52049" spans="16:19" x14ac:dyDescent="0.2">
      <c r="P52049" s="230"/>
      <c r="Q52049" s="230"/>
      <c r="R52049" s="230"/>
      <c r="S52049" s="230"/>
    </row>
    <row r="52050" spans="16:19" x14ac:dyDescent="0.2">
      <c r="P52050" s="230"/>
      <c r="Q52050" s="230"/>
      <c r="R52050" s="230"/>
      <c r="S52050" s="230"/>
    </row>
    <row r="52051" spans="16:19" x14ac:dyDescent="0.2">
      <c r="P52051" s="230"/>
      <c r="Q52051" s="230"/>
      <c r="R52051" s="230"/>
      <c r="S52051" s="230"/>
    </row>
    <row r="52052" spans="16:19" x14ac:dyDescent="0.2">
      <c r="P52052" s="230"/>
      <c r="Q52052" s="230"/>
      <c r="R52052" s="230"/>
      <c r="S52052" s="230"/>
    </row>
    <row r="52053" spans="16:19" x14ac:dyDescent="0.2">
      <c r="P52053" s="230"/>
      <c r="Q52053" s="230"/>
      <c r="R52053" s="230"/>
      <c r="S52053" s="230"/>
    </row>
    <row r="52054" spans="16:19" x14ac:dyDescent="0.2">
      <c r="P52054" s="230"/>
      <c r="Q52054" s="230"/>
      <c r="R52054" s="230"/>
      <c r="S52054" s="230"/>
    </row>
    <row r="52055" spans="16:19" x14ac:dyDescent="0.2">
      <c r="P52055" s="230"/>
      <c r="Q52055" s="230"/>
      <c r="R52055" s="230"/>
      <c r="S52055" s="230"/>
    </row>
    <row r="52056" spans="16:19" x14ac:dyDescent="0.2">
      <c r="P52056" s="230"/>
      <c r="Q52056" s="230"/>
      <c r="R52056" s="230"/>
      <c r="S52056" s="230"/>
    </row>
    <row r="52057" spans="16:19" x14ac:dyDescent="0.2">
      <c r="P52057" s="230"/>
      <c r="Q52057" s="230"/>
      <c r="R52057" s="230"/>
      <c r="S52057" s="230"/>
    </row>
    <row r="52058" spans="16:19" x14ac:dyDescent="0.2">
      <c r="P52058" s="230"/>
      <c r="Q52058" s="230"/>
      <c r="R52058" s="230"/>
      <c r="S52058" s="230"/>
    </row>
    <row r="52059" spans="16:19" x14ac:dyDescent="0.2">
      <c r="P52059" s="230"/>
      <c r="Q52059" s="230"/>
      <c r="R52059" s="230"/>
      <c r="S52059" s="230"/>
    </row>
    <row r="52060" spans="16:19" x14ac:dyDescent="0.2">
      <c r="P52060" s="230"/>
      <c r="Q52060" s="230"/>
      <c r="R52060" s="230"/>
      <c r="S52060" s="230"/>
    </row>
    <row r="52061" spans="16:19" x14ac:dyDescent="0.2">
      <c r="P52061" s="230"/>
      <c r="Q52061" s="230"/>
      <c r="R52061" s="230"/>
      <c r="S52061" s="230"/>
    </row>
    <row r="52062" spans="16:19" x14ac:dyDescent="0.2">
      <c r="P52062" s="230"/>
      <c r="Q52062" s="230"/>
      <c r="R52062" s="230"/>
      <c r="S52062" s="230"/>
    </row>
    <row r="52063" spans="16:19" x14ac:dyDescent="0.2">
      <c r="P52063" s="230"/>
      <c r="Q52063" s="230"/>
      <c r="R52063" s="230"/>
      <c r="S52063" s="230"/>
    </row>
    <row r="52064" spans="16:19" x14ac:dyDescent="0.2">
      <c r="P52064" s="230"/>
      <c r="Q52064" s="230"/>
      <c r="R52064" s="230"/>
      <c r="S52064" s="230"/>
    </row>
    <row r="52065" spans="16:19" x14ac:dyDescent="0.2">
      <c r="P52065" s="230"/>
      <c r="Q52065" s="230"/>
      <c r="R52065" s="230"/>
      <c r="S52065" s="230"/>
    </row>
    <row r="52066" spans="16:19" x14ac:dyDescent="0.2">
      <c r="P52066" s="230"/>
      <c r="Q52066" s="230"/>
      <c r="R52066" s="230"/>
      <c r="S52066" s="230"/>
    </row>
    <row r="52067" spans="16:19" x14ac:dyDescent="0.2">
      <c r="P52067" s="230"/>
      <c r="Q52067" s="230"/>
      <c r="R52067" s="230"/>
      <c r="S52067" s="230"/>
    </row>
    <row r="52068" spans="16:19" x14ac:dyDescent="0.2">
      <c r="P52068" s="230"/>
      <c r="Q52068" s="230"/>
      <c r="R52068" s="230"/>
      <c r="S52068" s="230"/>
    </row>
    <row r="52069" spans="16:19" x14ac:dyDescent="0.2">
      <c r="P52069" s="230"/>
      <c r="Q52069" s="230"/>
      <c r="R52069" s="230"/>
      <c r="S52069" s="230"/>
    </row>
    <row r="52070" spans="16:19" x14ac:dyDescent="0.2">
      <c r="P52070" s="230"/>
      <c r="Q52070" s="230"/>
      <c r="R52070" s="230"/>
      <c r="S52070" s="230"/>
    </row>
    <row r="52071" spans="16:19" x14ac:dyDescent="0.2">
      <c r="P52071" s="230"/>
      <c r="Q52071" s="230"/>
      <c r="R52071" s="230"/>
      <c r="S52071" s="230"/>
    </row>
    <row r="52072" spans="16:19" x14ac:dyDescent="0.2">
      <c r="P52072" s="230"/>
      <c r="Q52072" s="230"/>
      <c r="R52072" s="230"/>
      <c r="S52072" s="230"/>
    </row>
    <row r="52073" spans="16:19" x14ac:dyDescent="0.2">
      <c r="P52073" s="230"/>
      <c r="Q52073" s="230"/>
      <c r="R52073" s="230"/>
      <c r="S52073" s="230"/>
    </row>
    <row r="52074" spans="16:19" x14ac:dyDescent="0.2">
      <c r="P52074" s="230"/>
      <c r="Q52074" s="230"/>
      <c r="R52074" s="230"/>
      <c r="S52074" s="230"/>
    </row>
    <row r="52075" spans="16:19" x14ac:dyDescent="0.2">
      <c r="P52075" s="230"/>
      <c r="Q52075" s="230"/>
      <c r="R52075" s="230"/>
      <c r="S52075" s="230"/>
    </row>
    <row r="52076" spans="16:19" x14ac:dyDescent="0.2">
      <c r="P52076" s="230"/>
      <c r="Q52076" s="230"/>
      <c r="R52076" s="230"/>
      <c r="S52076" s="230"/>
    </row>
    <row r="52077" spans="16:19" x14ac:dyDescent="0.2">
      <c r="P52077" s="230"/>
      <c r="Q52077" s="230"/>
      <c r="R52077" s="230"/>
      <c r="S52077" s="230"/>
    </row>
    <row r="52078" spans="16:19" x14ac:dyDescent="0.2">
      <c r="P52078" s="230"/>
      <c r="Q52078" s="230"/>
      <c r="R52078" s="230"/>
      <c r="S52078" s="230"/>
    </row>
    <row r="52079" spans="16:19" x14ac:dyDescent="0.2">
      <c r="P52079" s="230"/>
      <c r="Q52079" s="230"/>
      <c r="R52079" s="230"/>
      <c r="S52079" s="230"/>
    </row>
    <row r="52080" spans="16:19" x14ac:dyDescent="0.2">
      <c r="P52080" s="230"/>
      <c r="Q52080" s="230"/>
      <c r="R52080" s="230"/>
      <c r="S52080" s="230"/>
    </row>
    <row r="52081" spans="16:19" x14ac:dyDescent="0.2">
      <c r="P52081" s="230"/>
      <c r="Q52081" s="230"/>
      <c r="R52081" s="230"/>
      <c r="S52081" s="230"/>
    </row>
    <row r="52082" spans="16:19" x14ac:dyDescent="0.2">
      <c r="P52082" s="230"/>
      <c r="Q52082" s="230"/>
      <c r="R52082" s="230"/>
      <c r="S52082" s="230"/>
    </row>
    <row r="52083" spans="16:19" x14ac:dyDescent="0.2">
      <c r="P52083" s="230"/>
      <c r="Q52083" s="230"/>
      <c r="R52083" s="230"/>
      <c r="S52083" s="230"/>
    </row>
    <row r="52084" spans="16:19" x14ac:dyDescent="0.2">
      <c r="P52084" s="230"/>
      <c r="Q52084" s="230"/>
      <c r="R52084" s="230"/>
      <c r="S52084" s="230"/>
    </row>
    <row r="52085" spans="16:19" x14ac:dyDescent="0.2">
      <c r="P52085" s="230"/>
      <c r="Q52085" s="230"/>
      <c r="R52085" s="230"/>
      <c r="S52085" s="230"/>
    </row>
    <row r="52086" spans="16:19" x14ac:dyDescent="0.2">
      <c r="P52086" s="230"/>
      <c r="Q52086" s="230"/>
      <c r="R52086" s="230"/>
      <c r="S52086" s="230"/>
    </row>
    <row r="52087" spans="16:19" x14ac:dyDescent="0.2">
      <c r="P52087" s="230"/>
      <c r="Q52087" s="230"/>
      <c r="R52087" s="230"/>
      <c r="S52087" s="230"/>
    </row>
    <row r="52088" spans="16:19" x14ac:dyDescent="0.2">
      <c r="P52088" s="230"/>
      <c r="Q52088" s="230"/>
      <c r="R52088" s="230"/>
      <c r="S52088" s="230"/>
    </row>
    <row r="52089" spans="16:19" x14ac:dyDescent="0.2">
      <c r="P52089" s="230"/>
      <c r="Q52089" s="230"/>
      <c r="R52089" s="230"/>
      <c r="S52089" s="230"/>
    </row>
    <row r="52090" spans="16:19" x14ac:dyDescent="0.2">
      <c r="P52090" s="230"/>
      <c r="Q52090" s="230"/>
      <c r="R52090" s="230"/>
      <c r="S52090" s="230"/>
    </row>
    <row r="52091" spans="16:19" x14ac:dyDescent="0.2">
      <c r="P52091" s="230"/>
      <c r="Q52091" s="230"/>
      <c r="R52091" s="230"/>
      <c r="S52091" s="230"/>
    </row>
    <row r="52092" spans="16:19" x14ac:dyDescent="0.2">
      <c r="P52092" s="230"/>
      <c r="Q52092" s="230"/>
      <c r="R52092" s="230"/>
      <c r="S52092" s="230"/>
    </row>
    <row r="52093" spans="16:19" x14ac:dyDescent="0.2">
      <c r="P52093" s="230"/>
      <c r="Q52093" s="230"/>
      <c r="R52093" s="230"/>
      <c r="S52093" s="230"/>
    </row>
    <row r="52094" spans="16:19" x14ac:dyDescent="0.2">
      <c r="P52094" s="230"/>
      <c r="Q52094" s="230"/>
      <c r="R52094" s="230"/>
      <c r="S52094" s="230"/>
    </row>
    <row r="52095" spans="16:19" x14ac:dyDescent="0.2">
      <c r="P52095" s="230"/>
      <c r="Q52095" s="230"/>
      <c r="R52095" s="230"/>
      <c r="S52095" s="230"/>
    </row>
    <row r="52096" spans="16:19" x14ac:dyDescent="0.2">
      <c r="P52096" s="230"/>
      <c r="Q52096" s="230"/>
      <c r="R52096" s="230"/>
      <c r="S52096" s="230"/>
    </row>
    <row r="52097" spans="16:19" x14ac:dyDescent="0.2">
      <c r="P52097" s="230"/>
      <c r="Q52097" s="230"/>
      <c r="R52097" s="230"/>
      <c r="S52097" s="230"/>
    </row>
    <row r="52098" spans="16:19" x14ac:dyDescent="0.2">
      <c r="P52098" s="230"/>
      <c r="Q52098" s="230"/>
      <c r="R52098" s="230"/>
      <c r="S52098" s="230"/>
    </row>
    <row r="52099" spans="16:19" x14ac:dyDescent="0.2">
      <c r="P52099" s="230"/>
      <c r="Q52099" s="230"/>
      <c r="R52099" s="230"/>
      <c r="S52099" s="230"/>
    </row>
    <row r="52100" spans="16:19" x14ac:dyDescent="0.2">
      <c r="P52100" s="230"/>
      <c r="Q52100" s="230"/>
      <c r="R52100" s="230"/>
      <c r="S52100" s="230"/>
    </row>
    <row r="52101" spans="16:19" x14ac:dyDescent="0.2">
      <c r="P52101" s="230"/>
      <c r="Q52101" s="230"/>
      <c r="R52101" s="230"/>
      <c r="S52101" s="230"/>
    </row>
    <row r="52102" spans="16:19" x14ac:dyDescent="0.2">
      <c r="P52102" s="230"/>
      <c r="Q52102" s="230"/>
      <c r="R52102" s="230"/>
      <c r="S52102" s="230"/>
    </row>
    <row r="52103" spans="16:19" x14ac:dyDescent="0.2">
      <c r="P52103" s="230"/>
      <c r="Q52103" s="230"/>
      <c r="R52103" s="230"/>
      <c r="S52103" s="230"/>
    </row>
    <row r="52104" spans="16:19" x14ac:dyDescent="0.2">
      <c r="P52104" s="230"/>
      <c r="Q52104" s="230"/>
      <c r="R52104" s="230"/>
      <c r="S52104" s="230"/>
    </row>
    <row r="52105" spans="16:19" x14ac:dyDescent="0.2">
      <c r="P52105" s="230"/>
      <c r="Q52105" s="230"/>
      <c r="R52105" s="230"/>
      <c r="S52105" s="230"/>
    </row>
    <row r="52106" spans="16:19" x14ac:dyDescent="0.2">
      <c r="P52106" s="230"/>
      <c r="Q52106" s="230"/>
      <c r="R52106" s="230"/>
      <c r="S52106" s="230"/>
    </row>
    <row r="52107" spans="16:19" x14ac:dyDescent="0.2">
      <c r="P52107" s="230"/>
      <c r="Q52107" s="230"/>
      <c r="R52107" s="230"/>
      <c r="S52107" s="230"/>
    </row>
    <row r="52108" spans="16:19" x14ac:dyDescent="0.2">
      <c r="P52108" s="230"/>
      <c r="Q52108" s="230"/>
      <c r="R52108" s="230"/>
      <c r="S52108" s="230"/>
    </row>
    <row r="52109" spans="16:19" x14ac:dyDescent="0.2">
      <c r="P52109" s="230"/>
      <c r="Q52109" s="230"/>
      <c r="R52109" s="230"/>
      <c r="S52109" s="230"/>
    </row>
    <row r="52110" spans="16:19" x14ac:dyDescent="0.2">
      <c r="P52110" s="230"/>
      <c r="Q52110" s="230"/>
      <c r="R52110" s="230"/>
      <c r="S52110" s="230"/>
    </row>
    <row r="52111" spans="16:19" x14ac:dyDescent="0.2">
      <c r="P52111" s="230"/>
      <c r="Q52111" s="230"/>
      <c r="R52111" s="230"/>
      <c r="S52111" s="230"/>
    </row>
    <row r="52112" spans="16:19" x14ac:dyDescent="0.2">
      <c r="P52112" s="230"/>
      <c r="Q52112" s="230"/>
      <c r="R52112" s="230"/>
      <c r="S52112" s="230"/>
    </row>
    <row r="52113" spans="16:19" x14ac:dyDescent="0.2">
      <c r="P52113" s="230"/>
      <c r="Q52113" s="230"/>
      <c r="R52113" s="230"/>
      <c r="S52113" s="230"/>
    </row>
    <row r="52114" spans="16:19" x14ac:dyDescent="0.2">
      <c r="P52114" s="230"/>
      <c r="Q52114" s="230"/>
      <c r="R52114" s="230"/>
      <c r="S52114" s="230"/>
    </row>
    <row r="52115" spans="16:19" x14ac:dyDescent="0.2">
      <c r="P52115" s="230"/>
      <c r="Q52115" s="230"/>
      <c r="R52115" s="230"/>
      <c r="S52115" s="230"/>
    </row>
    <row r="52116" spans="16:19" x14ac:dyDescent="0.2">
      <c r="P52116" s="230"/>
      <c r="Q52116" s="230"/>
      <c r="R52116" s="230"/>
      <c r="S52116" s="230"/>
    </row>
    <row r="52117" spans="16:19" x14ac:dyDescent="0.2">
      <c r="P52117" s="230"/>
      <c r="Q52117" s="230"/>
      <c r="R52117" s="230"/>
      <c r="S52117" s="230"/>
    </row>
    <row r="52118" spans="16:19" x14ac:dyDescent="0.2">
      <c r="P52118" s="230"/>
      <c r="Q52118" s="230"/>
      <c r="R52118" s="230"/>
      <c r="S52118" s="230"/>
    </row>
    <row r="52119" spans="16:19" x14ac:dyDescent="0.2">
      <c r="P52119" s="230"/>
      <c r="Q52119" s="230"/>
      <c r="R52119" s="230"/>
      <c r="S52119" s="230"/>
    </row>
    <row r="52120" spans="16:19" x14ac:dyDescent="0.2">
      <c r="P52120" s="230"/>
      <c r="Q52120" s="230"/>
      <c r="R52120" s="230"/>
      <c r="S52120" s="230"/>
    </row>
    <row r="52121" spans="16:19" x14ac:dyDescent="0.2">
      <c r="P52121" s="230"/>
      <c r="Q52121" s="230"/>
      <c r="R52121" s="230"/>
      <c r="S52121" s="230"/>
    </row>
    <row r="52122" spans="16:19" x14ac:dyDescent="0.2">
      <c r="P52122" s="230"/>
      <c r="Q52122" s="230"/>
      <c r="R52122" s="230"/>
      <c r="S52122" s="230"/>
    </row>
    <row r="52123" spans="16:19" x14ac:dyDescent="0.2">
      <c r="P52123" s="230"/>
      <c r="Q52123" s="230"/>
      <c r="R52123" s="230"/>
      <c r="S52123" s="230"/>
    </row>
    <row r="52124" spans="16:19" x14ac:dyDescent="0.2">
      <c r="P52124" s="230"/>
      <c r="Q52124" s="230"/>
      <c r="R52124" s="230"/>
      <c r="S52124" s="230"/>
    </row>
    <row r="52125" spans="16:19" x14ac:dyDescent="0.2">
      <c r="P52125" s="230"/>
      <c r="Q52125" s="230"/>
      <c r="R52125" s="230"/>
      <c r="S52125" s="230"/>
    </row>
    <row r="52126" spans="16:19" x14ac:dyDescent="0.2">
      <c r="P52126" s="230"/>
      <c r="Q52126" s="230"/>
      <c r="R52126" s="230"/>
      <c r="S52126" s="230"/>
    </row>
    <row r="52127" spans="16:19" x14ac:dyDescent="0.2">
      <c r="P52127" s="230"/>
      <c r="Q52127" s="230"/>
      <c r="R52127" s="230"/>
      <c r="S52127" s="230"/>
    </row>
    <row r="52128" spans="16:19" x14ac:dyDescent="0.2">
      <c r="P52128" s="230"/>
      <c r="Q52128" s="230"/>
      <c r="R52128" s="230"/>
      <c r="S52128" s="230"/>
    </row>
    <row r="52129" spans="16:19" x14ac:dyDescent="0.2">
      <c r="P52129" s="230"/>
      <c r="Q52129" s="230"/>
      <c r="R52129" s="230"/>
      <c r="S52129" s="230"/>
    </row>
    <row r="52130" spans="16:19" x14ac:dyDescent="0.2">
      <c r="P52130" s="230"/>
      <c r="Q52130" s="230"/>
      <c r="R52130" s="230"/>
      <c r="S52130" s="230"/>
    </row>
    <row r="52131" spans="16:19" x14ac:dyDescent="0.2">
      <c r="P52131" s="230"/>
      <c r="Q52131" s="230"/>
      <c r="R52131" s="230"/>
      <c r="S52131" s="230"/>
    </row>
    <row r="52132" spans="16:19" x14ac:dyDescent="0.2">
      <c r="P52132" s="230"/>
      <c r="Q52132" s="230"/>
      <c r="R52132" s="230"/>
      <c r="S52132" s="230"/>
    </row>
    <row r="52133" spans="16:19" x14ac:dyDescent="0.2">
      <c r="P52133" s="230"/>
      <c r="Q52133" s="230"/>
      <c r="R52133" s="230"/>
      <c r="S52133" s="230"/>
    </row>
    <row r="52134" spans="16:19" x14ac:dyDescent="0.2">
      <c r="P52134" s="230"/>
      <c r="Q52134" s="230"/>
      <c r="R52134" s="230"/>
      <c r="S52134" s="230"/>
    </row>
    <row r="52135" spans="16:19" x14ac:dyDescent="0.2">
      <c r="P52135" s="230"/>
      <c r="Q52135" s="230"/>
      <c r="R52135" s="230"/>
      <c r="S52135" s="230"/>
    </row>
    <row r="52136" spans="16:19" x14ac:dyDescent="0.2">
      <c r="P52136" s="230"/>
      <c r="Q52136" s="230"/>
      <c r="R52136" s="230"/>
      <c r="S52136" s="230"/>
    </row>
    <row r="52137" spans="16:19" x14ac:dyDescent="0.2">
      <c r="P52137" s="230"/>
      <c r="Q52137" s="230"/>
      <c r="R52137" s="230"/>
      <c r="S52137" s="230"/>
    </row>
    <row r="52138" spans="16:19" x14ac:dyDescent="0.2">
      <c r="P52138" s="230"/>
      <c r="Q52138" s="230"/>
      <c r="R52138" s="230"/>
      <c r="S52138" s="230"/>
    </row>
    <row r="52139" spans="16:19" x14ac:dyDescent="0.2">
      <c r="P52139" s="230"/>
      <c r="Q52139" s="230"/>
      <c r="R52139" s="230"/>
      <c r="S52139" s="230"/>
    </row>
    <row r="52140" spans="16:19" x14ac:dyDescent="0.2">
      <c r="P52140" s="230"/>
      <c r="Q52140" s="230"/>
      <c r="R52140" s="230"/>
      <c r="S52140" s="230"/>
    </row>
    <row r="52141" spans="16:19" x14ac:dyDescent="0.2">
      <c r="P52141" s="230"/>
      <c r="Q52141" s="230"/>
      <c r="R52141" s="230"/>
      <c r="S52141" s="230"/>
    </row>
    <row r="52142" spans="16:19" x14ac:dyDescent="0.2">
      <c r="P52142" s="230"/>
      <c r="Q52142" s="230"/>
      <c r="R52142" s="230"/>
      <c r="S52142" s="230"/>
    </row>
    <row r="52143" spans="16:19" x14ac:dyDescent="0.2">
      <c r="P52143" s="230"/>
      <c r="Q52143" s="230"/>
      <c r="R52143" s="230"/>
      <c r="S52143" s="230"/>
    </row>
    <row r="52144" spans="16:19" x14ac:dyDescent="0.2">
      <c r="P52144" s="230"/>
      <c r="Q52144" s="230"/>
      <c r="R52144" s="230"/>
      <c r="S52144" s="230"/>
    </row>
    <row r="52145" spans="16:19" x14ac:dyDescent="0.2">
      <c r="P52145" s="230"/>
      <c r="Q52145" s="230"/>
      <c r="R52145" s="230"/>
      <c r="S52145" s="230"/>
    </row>
    <row r="52146" spans="16:19" x14ac:dyDescent="0.2">
      <c r="P52146" s="230"/>
      <c r="Q52146" s="230"/>
      <c r="R52146" s="230"/>
      <c r="S52146" s="230"/>
    </row>
    <row r="52147" spans="16:19" x14ac:dyDescent="0.2">
      <c r="P52147" s="230"/>
      <c r="Q52147" s="230"/>
      <c r="R52147" s="230"/>
      <c r="S52147" s="230"/>
    </row>
    <row r="52148" spans="16:19" x14ac:dyDescent="0.2">
      <c r="P52148" s="230"/>
      <c r="Q52148" s="230"/>
      <c r="R52148" s="230"/>
      <c r="S52148" s="230"/>
    </row>
    <row r="52149" spans="16:19" x14ac:dyDescent="0.2">
      <c r="P52149" s="230"/>
      <c r="Q52149" s="230"/>
      <c r="R52149" s="230"/>
      <c r="S52149" s="230"/>
    </row>
    <row r="52150" spans="16:19" x14ac:dyDescent="0.2">
      <c r="P52150" s="230"/>
      <c r="Q52150" s="230"/>
      <c r="R52150" s="230"/>
      <c r="S52150" s="230"/>
    </row>
    <row r="52151" spans="16:19" x14ac:dyDescent="0.2">
      <c r="P52151" s="230"/>
      <c r="Q52151" s="230"/>
      <c r="R52151" s="230"/>
      <c r="S52151" s="230"/>
    </row>
    <row r="52152" spans="16:19" x14ac:dyDescent="0.2">
      <c r="P52152" s="230"/>
      <c r="Q52152" s="230"/>
      <c r="R52152" s="230"/>
      <c r="S52152" s="230"/>
    </row>
    <row r="52153" spans="16:19" x14ac:dyDescent="0.2">
      <c r="P52153" s="230"/>
      <c r="Q52153" s="230"/>
      <c r="R52153" s="230"/>
      <c r="S52153" s="230"/>
    </row>
    <row r="52154" spans="16:19" x14ac:dyDescent="0.2">
      <c r="P52154" s="230"/>
      <c r="Q52154" s="230"/>
      <c r="R52154" s="230"/>
      <c r="S52154" s="230"/>
    </row>
    <row r="52155" spans="16:19" x14ac:dyDescent="0.2">
      <c r="P52155" s="230"/>
      <c r="Q52155" s="230"/>
      <c r="R52155" s="230"/>
      <c r="S52155" s="230"/>
    </row>
    <row r="52156" spans="16:19" x14ac:dyDescent="0.2">
      <c r="P52156" s="230"/>
      <c r="Q52156" s="230"/>
      <c r="R52156" s="230"/>
      <c r="S52156" s="230"/>
    </row>
    <row r="52157" spans="16:19" x14ac:dyDescent="0.2">
      <c r="P52157" s="230"/>
      <c r="Q52157" s="230"/>
      <c r="R52157" s="230"/>
      <c r="S52157" s="230"/>
    </row>
    <row r="52158" spans="16:19" x14ac:dyDescent="0.2">
      <c r="P52158" s="230"/>
      <c r="Q52158" s="230"/>
      <c r="R52158" s="230"/>
      <c r="S52158" s="230"/>
    </row>
    <row r="52159" spans="16:19" x14ac:dyDescent="0.2">
      <c r="P52159" s="230"/>
      <c r="Q52159" s="230"/>
      <c r="R52159" s="230"/>
      <c r="S52159" s="230"/>
    </row>
    <row r="52160" spans="16:19" x14ac:dyDescent="0.2">
      <c r="P52160" s="230"/>
      <c r="Q52160" s="230"/>
      <c r="R52160" s="230"/>
      <c r="S52160" s="230"/>
    </row>
    <row r="52161" spans="16:19" x14ac:dyDescent="0.2">
      <c r="P52161" s="230"/>
      <c r="Q52161" s="230"/>
      <c r="R52161" s="230"/>
      <c r="S52161" s="230"/>
    </row>
    <row r="52162" spans="16:19" x14ac:dyDescent="0.2">
      <c r="P52162" s="230"/>
      <c r="Q52162" s="230"/>
      <c r="R52162" s="230"/>
      <c r="S52162" s="230"/>
    </row>
    <row r="52163" spans="16:19" x14ac:dyDescent="0.2">
      <c r="P52163" s="230"/>
      <c r="Q52163" s="230"/>
      <c r="R52163" s="230"/>
      <c r="S52163" s="230"/>
    </row>
    <row r="52164" spans="16:19" x14ac:dyDescent="0.2">
      <c r="P52164" s="230"/>
      <c r="Q52164" s="230"/>
      <c r="R52164" s="230"/>
      <c r="S52164" s="230"/>
    </row>
    <row r="52165" spans="16:19" x14ac:dyDescent="0.2">
      <c r="P52165" s="230"/>
      <c r="Q52165" s="230"/>
      <c r="R52165" s="230"/>
      <c r="S52165" s="230"/>
    </row>
    <row r="52166" spans="16:19" x14ac:dyDescent="0.2">
      <c r="P52166" s="230"/>
      <c r="Q52166" s="230"/>
      <c r="R52166" s="230"/>
      <c r="S52166" s="230"/>
    </row>
    <row r="52167" spans="16:19" x14ac:dyDescent="0.2">
      <c r="P52167" s="230"/>
      <c r="Q52167" s="230"/>
      <c r="R52167" s="230"/>
      <c r="S52167" s="230"/>
    </row>
    <row r="52168" spans="16:19" x14ac:dyDescent="0.2">
      <c r="P52168" s="230"/>
      <c r="Q52168" s="230"/>
      <c r="R52168" s="230"/>
      <c r="S52168" s="230"/>
    </row>
    <row r="52169" spans="16:19" x14ac:dyDescent="0.2">
      <c r="P52169" s="230"/>
      <c r="Q52169" s="230"/>
      <c r="R52169" s="230"/>
      <c r="S52169" s="230"/>
    </row>
    <row r="52170" spans="16:19" x14ac:dyDescent="0.2">
      <c r="P52170" s="230"/>
      <c r="Q52170" s="230"/>
      <c r="R52170" s="230"/>
      <c r="S52170" s="230"/>
    </row>
    <row r="52171" spans="16:19" x14ac:dyDescent="0.2">
      <c r="P52171" s="230"/>
      <c r="Q52171" s="230"/>
      <c r="R52171" s="230"/>
      <c r="S52171" s="230"/>
    </row>
    <row r="52172" spans="16:19" x14ac:dyDescent="0.2">
      <c r="P52172" s="230"/>
      <c r="Q52172" s="230"/>
      <c r="R52172" s="230"/>
      <c r="S52172" s="230"/>
    </row>
    <row r="52173" spans="16:19" x14ac:dyDescent="0.2">
      <c r="P52173" s="230"/>
      <c r="Q52173" s="230"/>
      <c r="R52173" s="230"/>
      <c r="S52173" s="230"/>
    </row>
    <row r="52174" spans="16:19" x14ac:dyDescent="0.2">
      <c r="P52174" s="230"/>
      <c r="Q52174" s="230"/>
      <c r="R52174" s="230"/>
      <c r="S52174" s="230"/>
    </row>
    <row r="52175" spans="16:19" x14ac:dyDescent="0.2">
      <c r="P52175" s="230"/>
      <c r="Q52175" s="230"/>
      <c r="R52175" s="230"/>
      <c r="S52175" s="230"/>
    </row>
    <row r="52176" spans="16:19" x14ac:dyDescent="0.2">
      <c r="P52176" s="230"/>
      <c r="Q52176" s="230"/>
      <c r="R52176" s="230"/>
      <c r="S52176" s="230"/>
    </row>
    <row r="52177" spans="16:19" x14ac:dyDescent="0.2">
      <c r="P52177" s="230"/>
      <c r="Q52177" s="230"/>
      <c r="R52177" s="230"/>
      <c r="S52177" s="230"/>
    </row>
    <row r="52178" spans="16:19" x14ac:dyDescent="0.2">
      <c r="P52178" s="230"/>
      <c r="Q52178" s="230"/>
      <c r="R52178" s="230"/>
      <c r="S52178" s="230"/>
    </row>
    <row r="52179" spans="16:19" x14ac:dyDescent="0.2">
      <c r="P52179" s="230"/>
      <c r="Q52179" s="230"/>
      <c r="R52179" s="230"/>
      <c r="S52179" s="230"/>
    </row>
    <row r="52180" spans="16:19" x14ac:dyDescent="0.2">
      <c r="P52180" s="230"/>
      <c r="Q52180" s="230"/>
      <c r="R52180" s="230"/>
      <c r="S52180" s="230"/>
    </row>
    <row r="52181" spans="16:19" x14ac:dyDescent="0.2">
      <c r="P52181" s="230"/>
      <c r="Q52181" s="230"/>
      <c r="R52181" s="230"/>
      <c r="S52181" s="230"/>
    </row>
    <row r="52182" spans="16:19" x14ac:dyDescent="0.2">
      <c r="P52182" s="230"/>
      <c r="Q52182" s="230"/>
      <c r="R52182" s="230"/>
      <c r="S52182" s="230"/>
    </row>
    <row r="52183" spans="16:19" x14ac:dyDescent="0.2">
      <c r="P52183" s="230"/>
      <c r="Q52183" s="230"/>
      <c r="R52183" s="230"/>
      <c r="S52183" s="230"/>
    </row>
    <row r="52184" spans="16:19" x14ac:dyDescent="0.2">
      <c r="P52184" s="230"/>
      <c r="Q52184" s="230"/>
      <c r="R52184" s="230"/>
      <c r="S52184" s="230"/>
    </row>
    <row r="52185" spans="16:19" x14ac:dyDescent="0.2">
      <c r="P52185" s="230"/>
      <c r="Q52185" s="230"/>
      <c r="R52185" s="230"/>
      <c r="S52185" s="230"/>
    </row>
    <row r="52186" spans="16:19" x14ac:dyDescent="0.2">
      <c r="P52186" s="230"/>
      <c r="Q52186" s="230"/>
      <c r="R52186" s="230"/>
      <c r="S52186" s="230"/>
    </row>
    <row r="52187" spans="16:19" x14ac:dyDescent="0.2">
      <c r="P52187" s="230"/>
      <c r="Q52187" s="230"/>
      <c r="R52187" s="230"/>
      <c r="S52187" s="230"/>
    </row>
    <row r="52188" spans="16:19" x14ac:dyDescent="0.2">
      <c r="P52188" s="230"/>
      <c r="Q52188" s="230"/>
      <c r="R52188" s="230"/>
      <c r="S52188" s="230"/>
    </row>
    <row r="52189" spans="16:19" x14ac:dyDescent="0.2">
      <c r="P52189" s="230"/>
      <c r="Q52189" s="230"/>
      <c r="R52189" s="230"/>
      <c r="S52189" s="230"/>
    </row>
    <row r="52190" spans="16:19" x14ac:dyDescent="0.2">
      <c r="P52190" s="230"/>
      <c r="Q52190" s="230"/>
      <c r="R52190" s="230"/>
      <c r="S52190" s="230"/>
    </row>
    <row r="52191" spans="16:19" x14ac:dyDescent="0.2">
      <c r="P52191" s="230"/>
      <c r="Q52191" s="230"/>
      <c r="R52191" s="230"/>
      <c r="S52191" s="230"/>
    </row>
    <row r="52192" spans="16:19" x14ac:dyDescent="0.2">
      <c r="P52192" s="230"/>
      <c r="Q52192" s="230"/>
      <c r="R52192" s="230"/>
      <c r="S52192" s="230"/>
    </row>
    <row r="52193" spans="16:19" x14ac:dyDescent="0.2">
      <c r="P52193" s="230"/>
      <c r="Q52193" s="230"/>
      <c r="R52193" s="230"/>
      <c r="S52193" s="230"/>
    </row>
    <row r="52194" spans="16:19" x14ac:dyDescent="0.2">
      <c r="P52194" s="230"/>
      <c r="Q52194" s="230"/>
      <c r="R52194" s="230"/>
      <c r="S52194" s="230"/>
    </row>
    <row r="52195" spans="16:19" x14ac:dyDescent="0.2">
      <c r="P52195" s="230"/>
      <c r="Q52195" s="230"/>
      <c r="R52195" s="230"/>
      <c r="S52195" s="230"/>
    </row>
    <row r="52196" spans="16:19" x14ac:dyDescent="0.2">
      <c r="P52196" s="230"/>
      <c r="Q52196" s="230"/>
      <c r="R52196" s="230"/>
      <c r="S52196" s="230"/>
    </row>
    <row r="52197" spans="16:19" x14ac:dyDescent="0.2">
      <c r="P52197" s="230"/>
      <c r="Q52197" s="230"/>
      <c r="R52197" s="230"/>
      <c r="S52197" s="230"/>
    </row>
    <row r="52198" spans="16:19" x14ac:dyDescent="0.2">
      <c r="P52198" s="230"/>
      <c r="Q52198" s="230"/>
      <c r="R52198" s="230"/>
      <c r="S52198" s="230"/>
    </row>
    <row r="52199" spans="16:19" x14ac:dyDescent="0.2">
      <c r="P52199" s="230"/>
      <c r="Q52199" s="230"/>
      <c r="R52199" s="230"/>
      <c r="S52199" s="230"/>
    </row>
    <row r="52200" spans="16:19" x14ac:dyDescent="0.2">
      <c r="P52200" s="230"/>
      <c r="Q52200" s="230"/>
      <c r="R52200" s="230"/>
      <c r="S52200" s="230"/>
    </row>
    <row r="52201" spans="16:19" x14ac:dyDescent="0.2">
      <c r="P52201" s="230"/>
      <c r="Q52201" s="230"/>
      <c r="R52201" s="230"/>
      <c r="S52201" s="230"/>
    </row>
    <row r="52202" spans="16:19" x14ac:dyDescent="0.2">
      <c r="P52202" s="230"/>
      <c r="Q52202" s="230"/>
      <c r="R52202" s="230"/>
      <c r="S52202" s="230"/>
    </row>
    <row r="52203" spans="16:19" x14ac:dyDescent="0.2">
      <c r="P52203" s="230"/>
      <c r="Q52203" s="230"/>
      <c r="R52203" s="230"/>
      <c r="S52203" s="230"/>
    </row>
    <row r="52204" spans="16:19" x14ac:dyDescent="0.2">
      <c r="P52204" s="230"/>
      <c r="Q52204" s="230"/>
      <c r="R52204" s="230"/>
      <c r="S52204" s="230"/>
    </row>
    <row r="52205" spans="16:19" x14ac:dyDescent="0.2">
      <c r="P52205" s="230"/>
      <c r="Q52205" s="230"/>
      <c r="R52205" s="230"/>
      <c r="S52205" s="230"/>
    </row>
    <row r="52206" spans="16:19" x14ac:dyDescent="0.2">
      <c r="P52206" s="230"/>
      <c r="Q52206" s="230"/>
      <c r="R52206" s="230"/>
      <c r="S52206" s="230"/>
    </row>
    <row r="52207" spans="16:19" x14ac:dyDescent="0.2">
      <c r="P52207" s="230"/>
      <c r="Q52207" s="230"/>
      <c r="R52207" s="230"/>
      <c r="S52207" s="230"/>
    </row>
    <row r="52208" spans="16:19" x14ac:dyDescent="0.2">
      <c r="P52208" s="230"/>
      <c r="Q52208" s="230"/>
      <c r="R52208" s="230"/>
      <c r="S52208" s="230"/>
    </row>
    <row r="52209" spans="16:19" x14ac:dyDescent="0.2">
      <c r="P52209" s="230"/>
      <c r="Q52209" s="230"/>
      <c r="R52209" s="230"/>
      <c r="S52209" s="230"/>
    </row>
    <row r="52210" spans="16:19" x14ac:dyDescent="0.2">
      <c r="P52210" s="230"/>
      <c r="Q52210" s="230"/>
      <c r="R52210" s="230"/>
      <c r="S52210" s="230"/>
    </row>
    <row r="52211" spans="16:19" x14ac:dyDescent="0.2">
      <c r="P52211" s="230"/>
      <c r="Q52211" s="230"/>
      <c r="R52211" s="230"/>
      <c r="S52211" s="230"/>
    </row>
    <row r="52212" spans="16:19" x14ac:dyDescent="0.2">
      <c r="P52212" s="230"/>
      <c r="Q52212" s="230"/>
      <c r="R52212" s="230"/>
      <c r="S52212" s="230"/>
    </row>
    <row r="52213" spans="16:19" x14ac:dyDescent="0.2">
      <c r="P52213" s="230"/>
      <c r="Q52213" s="230"/>
      <c r="R52213" s="230"/>
      <c r="S52213" s="230"/>
    </row>
    <row r="52214" spans="16:19" x14ac:dyDescent="0.2">
      <c r="P52214" s="230"/>
      <c r="Q52214" s="230"/>
      <c r="R52214" s="230"/>
      <c r="S52214" s="230"/>
    </row>
    <row r="52215" spans="16:19" x14ac:dyDescent="0.2">
      <c r="P52215" s="230"/>
      <c r="Q52215" s="230"/>
      <c r="R52215" s="230"/>
      <c r="S52215" s="230"/>
    </row>
    <row r="52216" spans="16:19" x14ac:dyDescent="0.2">
      <c r="P52216" s="230"/>
      <c r="Q52216" s="230"/>
      <c r="R52216" s="230"/>
      <c r="S52216" s="230"/>
    </row>
    <row r="52217" spans="16:19" x14ac:dyDescent="0.2">
      <c r="P52217" s="230"/>
      <c r="Q52217" s="230"/>
      <c r="R52217" s="230"/>
      <c r="S52217" s="230"/>
    </row>
    <row r="52218" spans="16:19" x14ac:dyDescent="0.2">
      <c r="P52218" s="230"/>
      <c r="Q52218" s="230"/>
      <c r="R52218" s="230"/>
      <c r="S52218" s="230"/>
    </row>
    <row r="52219" spans="16:19" x14ac:dyDescent="0.2">
      <c r="P52219" s="230"/>
      <c r="Q52219" s="230"/>
      <c r="R52219" s="230"/>
      <c r="S52219" s="230"/>
    </row>
    <row r="52220" spans="16:19" x14ac:dyDescent="0.2">
      <c r="P52220" s="230"/>
      <c r="Q52220" s="230"/>
      <c r="R52220" s="230"/>
      <c r="S52220" s="230"/>
    </row>
    <row r="52221" spans="16:19" x14ac:dyDescent="0.2">
      <c r="P52221" s="230"/>
      <c r="Q52221" s="230"/>
      <c r="R52221" s="230"/>
      <c r="S52221" s="230"/>
    </row>
    <row r="52222" spans="16:19" x14ac:dyDescent="0.2">
      <c r="P52222" s="230"/>
      <c r="Q52222" s="230"/>
      <c r="R52222" s="230"/>
      <c r="S52222" s="230"/>
    </row>
    <row r="52223" spans="16:19" x14ac:dyDescent="0.2">
      <c r="P52223" s="230"/>
      <c r="Q52223" s="230"/>
      <c r="R52223" s="230"/>
      <c r="S52223" s="230"/>
    </row>
    <row r="52224" spans="16:19" x14ac:dyDescent="0.2">
      <c r="P52224" s="230"/>
      <c r="Q52224" s="230"/>
      <c r="R52224" s="230"/>
      <c r="S52224" s="230"/>
    </row>
    <row r="52225" spans="16:19" x14ac:dyDescent="0.2">
      <c r="P52225" s="230"/>
      <c r="Q52225" s="230"/>
      <c r="R52225" s="230"/>
      <c r="S52225" s="230"/>
    </row>
    <row r="52226" spans="16:19" x14ac:dyDescent="0.2">
      <c r="P52226" s="230"/>
      <c r="Q52226" s="230"/>
      <c r="R52226" s="230"/>
      <c r="S52226" s="230"/>
    </row>
    <row r="52227" spans="16:19" x14ac:dyDescent="0.2">
      <c r="P52227" s="230"/>
      <c r="Q52227" s="230"/>
      <c r="R52227" s="230"/>
      <c r="S52227" s="230"/>
    </row>
    <row r="52228" spans="16:19" x14ac:dyDescent="0.2">
      <c r="P52228" s="230"/>
      <c r="Q52228" s="230"/>
      <c r="R52228" s="230"/>
      <c r="S52228" s="230"/>
    </row>
    <row r="52229" spans="16:19" x14ac:dyDescent="0.2">
      <c r="P52229" s="230"/>
      <c r="Q52229" s="230"/>
      <c r="R52229" s="230"/>
      <c r="S52229" s="230"/>
    </row>
    <row r="52230" spans="16:19" x14ac:dyDescent="0.2">
      <c r="P52230" s="230"/>
      <c r="Q52230" s="230"/>
      <c r="R52230" s="230"/>
      <c r="S52230" s="230"/>
    </row>
    <row r="52231" spans="16:19" x14ac:dyDescent="0.2">
      <c r="P52231" s="230"/>
      <c r="Q52231" s="230"/>
      <c r="R52231" s="230"/>
      <c r="S52231" s="230"/>
    </row>
    <row r="52232" spans="16:19" x14ac:dyDescent="0.2">
      <c r="P52232" s="230"/>
      <c r="Q52232" s="230"/>
      <c r="R52232" s="230"/>
      <c r="S52232" s="230"/>
    </row>
    <row r="52233" spans="16:19" x14ac:dyDescent="0.2">
      <c r="P52233" s="230"/>
      <c r="Q52233" s="230"/>
      <c r="R52233" s="230"/>
      <c r="S52233" s="230"/>
    </row>
    <row r="52234" spans="16:19" x14ac:dyDescent="0.2">
      <c r="P52234" s="230"/>
      <c r="Q52234" s="230"/>
      <c r="R52234" s="230"/>
      <c r="S52234" s="230"/>
    </row>
    <row r="52235" spans="16:19" x14ac:dyDescent="0.2">
      <c r="P52235" s="230"/>
      <c r="Q52235" s="230"/>
      <c r="R52235" s="230"/>
      <c r="S52235" s="230"/>
    </row>
    <row r="52236" spans="16:19" x14ac:dyDescent="0.2">
      <c r="P52236" s="230"/>
      <c r="Q52236" s="230"/>
      <c r="R52236" s="230"/>
      <c r="S52236" s="230"/>
    </row>
    <row r="52237" spans="16:19" x14ac:dyDescent="0.2">
      <c r="P52237" s="230"/>
      <c r="Q52237" s="230"/>
      <c r="R52237" s="230"/>
      <c r="S52237" s="230"/>
    </row>
    <row r="52238" spans="16:19" x14ac:dyDescent="0.2">
      <c r="P52238" s="230"/>
      <c r="Q52238" s="230"/>
      <c r="R52238" s="230"/>
      <c r="S52238" s="230"/>
    </row>
    <row r="52239" spans="16:19" x14ac:dyDescent="0.2">
      <c r="P52239" s="230"/>
      <c r="Q52239" s="230"/>
      <c r="R52239" s="230"/>
      <c r="S52239" s="230"/>
    </row>
    <row r="52240" spans="16:19" x14ac:dyDescent="0.2">
      <c r="P52240" s="230"/>
      <c r="Q52240" s="230"/>
      <c r="R52240" s="230"/>
      <c r="S52240" s="230"/>
    </row>
    <row r="52241" spans="16:19" x14ac:dyDescent="0.2">
      <c r="P52241" s="230"/>
      <c r="Q52241" s="230"/>
      <c r="R52241" s="230"/>
      <c r="S52241" s="230"/>
    </row>
    <row r="52242" spans="16:19" x14ac:dyDescent="0.2">
      <c r="P52242" s="230"/>
      <c r="Q52242" s="230"/>
      <c r="R52242" s="230"/>
      <c r="S52242" s="230"/>
    </row>
    <row r="52243" spans="16:19" x14ac:dyDescent="0.2">
      <c r="P52243" s="230"/>
      <c r="Q52243" s="230"/>
      <c r="R52243" s="230"/>
      <c r="S52243" s="230"/>
    </row>
    <row r="52244" spans="16:19" x14ac:dyDescent="0.2">
      <c r="P52244" s="230"/>
      <c r="Q52244" s="230"/>
      <c r="R52244" s="230"/>
      <c r="S52244" s="230"/>
    </row>
    <row r="52245" spans="16:19" x14ac:dyDescent="0.2">
      <c r="P52245" s="230"/>
      <c r="Q52245" s="230"/>
      <c r="R52245" s="230"/>
      <c r="S52245" s="230"/>
    </row>
    <row r="52246" spans="16:19" x14ac:dyDescent="0.2">
      <c r="P52246" s="230"/>
      <c r="Q52246" s="230"/>
      <c r="R52246" s="230"/>
      <c r="S52246" s="230"/>
    </row>
    <row r="52247" spans="16:19" x14ac:dyDescent="0.2">
      <c r="P52247" s="230"/>
      <c r="Q52247" s="230"/>
      <c r="R52247" s="230"/>
      <c r="S52247" s="230"/>
    </row>
    <row r="52248" spans="16:19" x14ac:dyDescent="0.2">
      <c r="P52248" s="230"/>
      <c r="Q52248" s="230"/>
      <c r="R52248" s="230"/>
      <c r="S52248" s="230"/>
    </row>
    <row r="52249" spans="16:19" x14ac:dyDescent="0.2">
      <c r="P52249" s="230"/>
      <c r="Q52249" s="230"/>
      <c r="R52249" s="230"/>
      <c r="S52249" s="230"/>
    </row>
    <row r="52250" spans="16:19" x14ac:dyDescent="0.2">
      <c r="P52250" s="230"/>
      <c r="Q52250" s="230"/>
      <c r="R52250" s="230"/>
      <c r="S52250" s="230"/>
    </row>
    <row r="52251" spans="16:19" x14ac:dyDescent="0.2">
      <c r="P52251" s="230"/>
      <c r="Q52251" s="230"/>
      <c r="R52251" s="230"/>
      <c r="S52251" s="230"/>
    </row>
    <row r="52252" spans="16:19" x14ac:dyDescent="0.2">
      <c r="P52252" s="230"/>
      <c r="Q52252" s="230"/>
      <c r="R52252" s="230"/>
      <c r="S52252" s="230"/>
    </row>
    <row r="52253" spans="16:19" x14ac:dyDescent="0.2">
      <c r="P52253" s="230"/>
      <c r="Q52253" s="230"/>
      <c r="R52253" s="230"/>
      <c r="S52253" s="230"/>
    </row>
    <row r="52254" spans="16:19" x14ac:dyDescent="0.2">
      <c r="P52254" s="230"/>
      <c r="Q52254" s="230"/>
      <c r="R52254" s="230"/>
      <c r="S52254" s="230"/>
    </row>
    <row r="52255" spans="16:19" x14ac:dyDescent="0.2">
      <c r="P52255" s="230"/>
      <c r="Q52255" s="230"/>
      <c r="R52255" s="230"/>
      <c r="S52255" s="230"/>
    </row>
    <row r="52256" spans="16:19" x14ac:dyDescent="0.2">
      <c r="P52256" s="230"/>
      <c r="Q52256" s="230"/>
      <c r="R52256" s="230"/>
      <c r="S52256" s="230"/>
    </row>
    <row r="52257" spans="16:19" x14ac:dyDescent="0.2">
      <c r="P52257" s="230"/>
      <c r="Q52257" s="230"/>
      <c r="R52257" s="230"/>
      <c r="S52257" s="230"/>
    </row>
    <row r="52258" spans="16:19" x14ac:dyDescent="0.2">
      <c r="P52258" s="230"/>
      <c r="Q52258" s="230"/>
      <c r="R52258" s="230"/>
      <c r="S52258" s="230"/>
    </row>
    <row r="52259" spans="16:19" x14ac:dyDescent="0.2">
      <c r="P52259" s="230"/>
      <c r="Q52259" s="230"/>
      <c r="R52259" s="230"/>
      <c r="S52259" s="230"/>
    </row>
    <row r="52260" spans="16:19" x14ac:dyDescent="0.2">
      <c r="P52260" s="230"/>
      <c r="Q52260" s="230"/>
      <c r="R52260" s="230"/>
      <c r="S52260" s="230"/>
    </row>
    <row r="52261" spans="16:19" x14ac:dyDescent="0.2">
      <c r="P52261" s="230"/>
      <c r="Q52261" s="230"/>
      <c r="R52261" s="230"/>
      <c r="S52261" s="230"/>
    </row>
    <row r="52262" spans="16:19" x14ac:dyDescent="0.2">
      <c r="P52262" s="230"/>
      <c r="Q52262" s="230"/>
      <c r="R52262" s="230"/>
      <c r="S52262" s="230"/>
    </row>
    <row r="52263" spans="16:19" x14ac:dyDescent="0.2">
      <c r="P52263" s="230"/>
      <c r="Q52263" s="230"/>
      <c r="R52263" s="230"/>
      <c r="S52263" s="230"/>
    </row>
    <row r="52264" spans="16:19" x14ac:dyDescent="0.2">
      <c r="P52264" s="230"/>
      <c r="Q52264" s="230"/>
      <c r="R52264" s="230"/>
      <c r="S52264" s="230"/>
    </row>
    <row r="52265" spans="16:19" x14ac:dyDescent="0.2">
      <c r="P52265" s="230"/>
      <c r="Q52265" s="230"/>
      <c r="R52265" s="230"/>
      <c r="S52265" s="230"/>
    </row>
    <row r="52266" spans="16:19" x14ac:dyDescent="0.2">
      <c r="P52266" s="230"/>
      <c r="Q52266" s="230"/>
      <c r="R52266" s="230"/>
      <c r="S52266" s="230"/>
    </row>
    <row r="52267" spans="16:19" x14ac:dyDescent="0.2">
      <c r="P52267" s="230"/>
      <c r="Q52267" s="230"/>
      <c r="R52267" s="230"/>
      <c r="S52267" s="230"/>
    </row>
    <row r="52268" spans="16:19" x14ac:dyDescent="0.2">
      <c r="P52268" s="230"/>
      <c r="Q52268" s="230"/>
      <c r="R52268" s="230"/>
      <c r="S52268" s="230"/>
    </row>
    <row r="52269" spans="16:19" x14ac:dyDescent="0.2">
      <c r="P52269" s="230"/>
      <c r="Q52269" s="230"/>
      <c r="R52269" s="230"/>
      <c r="S52269" s="230"/>
    </row>
    <row r="52270" spans="16:19" x14ac:dyDescent="0.2">
      <c r="P52270" s="230"/>
      <c r="Q52270" s="230"/>
      <c r="R52270" s="230"/>
      <c r="S52270" s="230"/>
    </row>
    <row r="52271" spans="16:19" x14ac:dyDescent="0.2">
      <c r="P52271" s="230"/>
      <c r="Q52271" s="230"/>
      <c r="R52271" s="230"/>
      <c r="S52271" s="230"/>
    </row>
    <row r="52272" spans="16:19" x14ac:dyDescent="0.2">
      <c r="P52272" s="230"/>
      <c r="Q52272" s="230"/>
      <c r="R52272" s="230"/>
      <c r="S52272" s="230"/>
    </row>
    <row r="52273" spans="16:19" x14ac:dyDescent="0.2">
      <c r="P52273" s="230"/>
      <c r="Q52273" s="230"/>
      <c r="R52273" s="230"/>
      <c r="S52273" s="230"/>
    </row>
    <row r="52274" spans="16:19" x14ac:dyDescent="0.2">
      <c r="P52274" s="230"/>
      <c r="Q52274" s="230"/>
      <c r="R52274" s="230"/>
      <c r="S52274" s="230"/>
    </row>
    <row r="52275" spans="16:19" x14ac:dyDescent="0.2">
      <c r="P52275" s="230"/>
      <c r="Q52275" s="230"/>
      <c r="R52275" s="230"/>
      <c r="S52275" s="230"/>
    </row>
    <row r="52276" spans="16:19" x14ac:dyDescent="0.2">
      <c r="P52276" s="230"/>
      <c r="Q52276" s="230"/>
      <c r="R52276" s="230"/>
      <c r="S52276" s="230"/>
    </row>
    <row r="52277" spans="16:19" x14ac:dyDescent="0.2">
      <c r="P52277" s="230"/>
      <c r="Q52277" s="230"/>
      <c r="R52277" s="230"/>
      <c r="S52277" s="230"/>
    </row>
    <row r="52278" spans="16:19" x14ac:dyDescent="0.2">
      <c r="P52278" s="230"/>
      <c r="Q52278" s="230"/>
      <c r="R52278" s="230"/>
      <c r="S52278" s="230"/>
    </row>
    <row r="52279" spans="16:19" x14ac:dyDescent="0.2">
      <c r="P52279" s="230"/>
      <c r="Q52279" s="230"/>
      <c r="R52279" s="230"/>
      <c r="S52279" s="230"/>
    </row>
    <row r="52280" spans="16:19" x14ac:dyDescent="0.2">
      <c r="P52280" s="230"/>
      <c r="Q52280" s="230"/>
      <c r="R52280" s="230"/>
      <c r="S52280" s="230"/>
    </row>
    <row r="52281" spans="16:19" x14ac:dyDescent="0.2">
      <c r="P52281" s="230"/>
      <c r="Q52281" s="230"/>
      <c r="R52281" s="230"/>
      <c r="S52281" s="230"/>
    </row>
    <row r="52282" spans="16:19" x14ac:dyDescent="0.2">
      <c r="P52282" s="230"/>
      <c r="Q52282" s="230"/>
      <c r="R52282" s="230"/>
      <c r="S52282" s="230"/>
    </row>
    <row r="52283" spans="16:19" x14ac:dyDescent="0.2">
      <c r="P52283" s="230"/>
      <c r="Q52283" s="230"/>
      <c r="R52283" s="230"/>
      <c r="S52283" s="230"/>
    </row>
    <row r="52284" spans="16:19" x14ac:dyDescent="0.2">
      <c r="P52284" s="230"/>
      <c r="Q52284" s="230"/>
      <c r="R52284" s="230"/>
      <c r="S52284" s="230"/>
    </row>
    <row r="52285" spans="16:19" x14ac:dyDescent="0.2">
      <c r="P52285" s="230"/>
      <c r="Q52285" s="230"/>
      <c r="R52285" s="230"/>
      <c r="S52285" s="230"/>
    </row>
    <row r="52286" spans="16:19" x14ac:dyDescent="0.2">
      <c r="P52286" s="230"/>
      <c r="Q52286" s="230"/>
      <c r="R52286" s="230"/>
      <c r="S52286" s="230"/>
    </row>
    <row r="52287" spans="16:19" x14ac:dyDescent="0.2">
      <c r="P52287" s="230"/>
      <c r="Q52287" s="230"/>
      <c r="R52287" s="230"/>
      <c r="S52287" s="230"/>
    </row>
    <row r="52288" spans="16:19" x14ac:dyDescent="0.2">
      <c r="P52288" s="230"/>
      <c r="Q52288" s="230"/>
      <c r="R52288" s="230"/>
      <c r="S52288" s="230"/>
    </row>
    <row r="52289" spans="16:19" x14ac:dyDescent="0.2">
      <c r="P52289" s="230"/>
      <c r="Q52289" s="230"/>
      <c r="R52289" s="230"/>
      <c r="S52289" s="230"/>
    </row>
    <row r="52290" spans="16:19" x14ac:dyDescent="0.2">
      <c r="P52290" s="230"/>
      <c r="Q52290" s="230"/>
      <c r="R52290" s="230"/>
      <c r="S52290" s="230"/>
    </row>
    <row r="52291" spans="16:19" x14ac:dyDescent="0.2">
      <c r="P52291" s="230"/>
      <c r="Q52291" s="230"/>
      <c r="R52291" s="230"/>
      <c r="S52291" s="230"/>
    </row>
    <row r="52292" spans="16:19" x14ac:dyDescent="0.2">
      <c r="P52292" s="230"/>
      <c r="Q52292" s="230"/>
      <c r="R52292" s="230"/>
      <c r="S52292" s="230"/>
    </row>
    <row r="52293" spans="16:19" x14ac:dyDescent="0.2">
      <c r="P52293" s="230"/>
      <c r="Q52293" s="230"/>
      <c r="R52293" s="230"/>
      <c r="S52293" s="230"/>
    </row>
    <row r="52294" spans="16:19" x14ac:dyDescent="0.2">
      <c r="P52294" s="230"/>
      <c r="Q52294" s="230"/>
      <c r="R52294" s="230"/>
      <c r="S52294" s="230"/>
    </row>
    <row r="52295" spans="16:19" x14ac:dyDescent="0.2">
      <c r="P52295" s="230"/>
      <c r="Q52295" s="230"/>
      <c r="R52295" s="230"/>
      <c r="S52295" s="230"/>
    </row>
    <row r="52296" spans="16:19" x14ac:dyDescent="0.2">
      <c r="P52296" s="230"/>
      <c r="Q52296" s="230"/>
      <c r="R52296" s="230"/>
      <c r="S52296" s="230"/>
    </row>
    <row r="52297" spans="16:19" x14ac:dyDescent="0.2">
      <c r="P52297" s="230"/>
      <c r="Q52297" s="230"/>
      <c r="R52297" s="230"/>
      <c r="S52297" s="230"/>
    </row>
    <row r="52298" spans="16:19" x14ac:dyDescent="0.2">
      <c r="P52298" s="230"/>
      <c r="Q52298" s="230"/>
      <c r="R52298" s="230"/>
      <c r="S52298" s="230"/>
    </row>
    <row r="52299" spans="16:19" x14ac:dyDescent="0.2">
      <c r="P52299" s="230"/>
      <c r="Q52299" s="230"/>
      <c r="R52299" s="230"/>
      <c r="S52299" s="230"/>
    </row>
    <row r="52300" spans="16:19" x14ac:dyDescent="0.2">
      <c r="P52300" s="230"/>
      <c r="Q52300" s="230"/>
      <c r="R52300" s="230"/>
      <c r="S52300" s="230"/>
    </row>
    <row r="52301" spans="16:19" x14ac:dyDescent="0.2">
      <c r="P52301" s="230"/>
      <c r="Q52301" s="230"/>
      <c r="R52301" s="230"/>
      <c r="S52301" s="230"/>
    </row>
    <row r="52302" spans="16:19" x14ac:dyDescent="0.2">
      <c r="P52302" s="230"/>
      <c r="Q52302" s="230"/>
      <c r="R52302" s="230"/>
      <c r="S52302" s="230"/>
    </row>
    <row r="52303" spans="16:19" x14ac:dyDescent="0.2">
      <c r="P52303" s="230"/>
      <c r="Q52303" s="230"/>
      <c r="R52303" s="230"/>
      <c r="S52303" s="230"/>
    </row>
    <row r="52304" spans="16:19" x14ac:dyDescent="0.2">
      <c r="P52304" s="230"/>
      <c r="Q52304" s="230"/>
      <c r="R52304" s="230"/>
      <c r="S52304" s="230"/>
    </row>
    <row r="52305" spans="16:19" x14ac:dyDescent="0.2">
      <c r="P52305" s="230"/>
      <c r="Q52305" s="230"/>
      <c r="R52305" s="230"/>
      <c r="S52305" s="230"/>
    </row>
    <row r="52306" spans="16:19" x14ac:dyDescent="0.2">
      <c r="P52306" s="230"/>
      <c r="Q52306" s="230"/>
      <c r="R52306" s="230"/>
      <c r="S52306" s="230"/>
    </row>
    <row r="52307" spans="16:19" x14ac:dyDescent="0.2">
      <c r="P52307" s="230"/>
      <c r="Q52307" s="230"/>
      <c r="R52307" s="230"/>
      <c r="S52307" s="230"/>
    </row>
    <row r="52308" spans="16:19" x14ac:dyDescent="0.2">
      <c r="P52308" s="230"/>
      <c r="Q52308" s="230"/>
      <c r="R52308" s="230"/>
      <c r="S52308" s="230"/>
    </row>
    <row r="52309" spans="16:19" x14ac:dyDescent="0.2">
      <c r="P52309" s="230"/>
      <c r="Q52309" s="230"/>
      <c r="R52309" s="230"/>
      <c r="S52309" s="230"/>
    </row>
    <row r="52310" spans="16:19" x14ac:dyDescent="0.2">
      <c r="P52310" s="230"/>
      <c r="Q52310" s="230"/>
      <c r="R52310" s="230"/>
      <c r="S52310" s="230"/>
    </row>
    <row r="52311" spans="16:19" x14ac:dyDescent="0.2">
      <c r="P52311" s="230"/>
      <c r="Q52311" s="230"/>
      <c r="R52311" s="230"/>
      <c r="S52311" s="230"/>
    </row>
    <row r="52312" spans="16:19" x14ac:dyDescent="0.2">
      <c r="P52312" s="230"/>
      <c r="Q52312" s="230"/>
      <c r="R52312" s="230"/>
      <c r="S52312" s="230"/>
    </row>
    <row r="52313" spans="16:19" x14ac:dyDescent="0.2">
      <c r="P52313" s="230"/>
      <c r="Q52313" s="230"/>
      <c r="R52313" s="230"/>
      <c r="S52313" s="230"/>
    </row>
    <row r="52314" spans="16:19" x14ac:dyDescent="0.2">
      <c r="P52314" s="230"/>
      <c r="Q52314" s="230"/>
      <c r="R52314" s="230"/>
      <c r="S52314" s="230"/>
    </row>
    <row r="52315" spans="16:19" x14ac:dyDescent="0.2">
      <c r="P52315" s="230"/>
      <c r="Q52315" s="230"/>
      <c r="R52315" s="230"/>
      <c r="S52315" s="230"/>
    </row>
    <row r="52316" spans="16:19" x14ac:dyDescent="0.2">
      <c r="P52316" s="230"/>
      <c r="Q52316" s="230"/>
      <c r="R52316" s="230"/>
      <c r="S52316" s="230"/>
    </row>
    <row r="52317" spans="16:19" x14ac:dyDescent="0.2">
      <c r="P52317" s="230"/>
      <c r="Q52317" s="230"/>
      <c r="R52317" s="230"/>
      <c r="S52317" s="230"/>
    </row>
    <row r="52318" spans="16:19" x14ac:dyDescent="0.2">
      <c r="P52318" s="230"/>
      <c r="Q52318" s="230"/>
      <c r="R52318" s="230"/>
      <c r="S52318" s="230"/>
    </row>
    <row r="52319" spans="16:19" x14ac:dyDescent="0.2">
      <c r="P52319" s="230"/>
      <c r="Q52319" s="230"/>
      <c r="R52319" s="230"/>
      <c r="S52319" s="230"/>
    </row>
    <row r="52320" spans="16:19" x14ac:dyDescent="0.2">
      <c r="P52320" s="230"/>
      <c r="Q52320" s="230"/>
      <c r="R52320" s="230"/>
      <c r="S52320" s="230"/>
    </row>
    <row r="52321" spans="16:19" x14ac:dyDescent="0.2">
      <c r="P52321" s="230"/>
      <c r="Q52321" s="230"/>
      <c r="R52321" s="230"/>
      <c r="S52321" s="230"/>
    </row>
    <row r="52322" spans="16:19" x14ac:dyDescent="0.2">
      <c r="P52322" s="230"/>
      <c r="Q52322" s="230"/>
      <c r="R52322" s="230"/>
      <c r="S52322" s="230"/>
    </row>
    <row r="52323" spans="16:19" x14ac:dyDescent="0.2">
      <c r="P52323" s="230"/>
      <c r="Q52323" s="230"/>
      <c r="R52323" s="230"/>
      <c r="S52323" s="230"/>
    </row>
    <row r="52324" spans="16:19" x14ac:dyDescent="0.2">
      <c r="P52324" s="230"/>
      <c r="Q52324" s="230"/>
      <c r="R52324" s="230"/>
      <c r="S52324" s="230"/>
    </row>
    <row r="52325" spans="16:19" x14ac:dyDescent="0.2">
      <c r="P52325" s="230"/>
      <c r="Q52325" s="230"/>
      <c r="R52325" s="230"/>
      <c r="S52325" s="230"/>
    </row>
    <row r="52326" spans="16:19" x14ac:dyDescent="0.2">
      <c r="P52326" s="230"/>
      <c r="Q52326" s="230"/>
      <c r="R52326" s="230"/>
      <c r="S52326" s="230"/>
    </row>
    <row r="52327" spans="16:19" x14ac:dyDescent="0.2">
      <c r="P52327" s="230"/>
      <c r="Q52327" s="230"/>
      <c r="R52327" s="230"/>
      <c r="S52327" s="230"/>
    </row>
    <row r="52328" spans="16:19" x14ac:dyDescent="0.2">
      <c r="P52328" s="230"/>
      <c r="Q52328" s="230"/>
      <c r="R52328" s="230"/>
      <c r="S52328" s="230"/>
    </row>
    <row r="52329" spans="16:19" x14ac:dyDescent="0.2">
      <c r="P52329" s="230"/>
      <c r="Q52329" s="230"/>
      <c r="R52329" s="230"/>
      <c r="S52329" s="230"/>
    </row>
    <row r="52330" spans="16:19" x14ac:dyDescent="0.2">
      <c r="P52330" s="230"/>
      <c r="Q52330" s="230"/>
      <c r="R52330" s="230"/>
      <c r="S52330" s="230"/>
    </row>
    <row r="52331" spans="16:19" x14ac:dyDescent="0.2">
      <c r="P52331" s="230"/>
      <c r="Q52331" s="230"/>
      <c r="R52331" s="230"/>
      <c r="S52331" s="230"/>
    </row>
    <row r="52332" spans="16:19" x14ac:dyDescent="0.2">
      <c r="P52332" s="230"/>
      <c r="Q52332" s="230"/>
      <c r="R52332" s="230"/>
      <c r="S52332" s="230"/>
    </row>
    <row r="52333" spans="16:19" x14ac:dyDescent="0.2">
      <c r="P52333" s="230"/>
      <c r="Q52333" s="230"/>
      <c r="R52333" s="230"/>
      <c r="S52333" s="230"/>
    </row>
    <row r="52334" spans="16:19" x14ac:dyDescent="0.2">
      <c r="P52334" s="230"/>
      <c r="Q52334" s="230"/>
      <c r="R52334" s="230"/>
      <c r="S52334" s="230"/>
    </row>
    <row r="52335" spans="16:19" x14ac:dyDescent="0.2">
      <c r="P52335" s="230"/>
      <c r="Q52335" s="230"/>
      <c r="R52335" s="230"/>
      <c r="S52335" s="230"/>
    </row>
    <row r="52336" spans="16:19" x14ac:dyDescent="0.2">
      <c r="P52336" s="230"/>
      <c r="Q52336" s="230"/>
      <c r="R52336" s="230"/>
      <c r="S52336" s="230"/>
    </row>
    <row r="52337" spans="16:19" x14ac:dyDescent="0.2">
      <c r="P52337" s="230"/>
      <c r="Q52337" s="230"/>
      <c r="R52337" s="230"/>
      <c r="S52337" s="230"/>
    </row>
    <row r="52338" spans="16:19" x14ac:dyDescent="0.2">
      <c r="P52338" s="230"/>
      <c r="Q52338" s="230"/>
      <c r="R52338" s="230"/>
      <c r="S52338" s="230"/>
    </row>
    <row r="52339" spans="16:19" x14ac:dyDescent="0.2">
      <c r="P52339" s="230"/>
      <c r="Q52339" s="230"/>
      <c r="R52339" s="230"/>
      <c r="S52339" s="230"/>
    </row>
    <row r="52340" spans="16:19" x14ac:dyDescent="0.2">
      <c r="P52340" s="230"/>
      <c r="Q52340" s="230"/>
      <c r="R52340" s="230"/>
      <c r="S52340" s="230"/>
    </row>
    <row r="52341" spans="16:19" x14ac:dyDescent="0.2">
      <c r="P52341" s="230"/>
      <c r="Q52341" s="230"/>
      <c r="R52341" s="230"/>
      <c r="S52341" s="230"/>
    </row>
    <row r="52342" spans="16:19" x14ac:dyDescent="0.2">
      <c r="P52342" s="230"/>
      <c r="Q52342" s="230"/>
      <c r="R52342" s="230"/>
      <c r="S52342" s="230"/>
    </row>
    <row r="52343" spans="16:19" x14ac:dyDescent="0.2">
      <c r="P52343" s="230"/>
      <c r="Q52343" s="230"/>
      <c r="R52343" s="230"/>
      <c r="S52343" s="230"/>
    </row>
    <row r="52344" spans="16:19" x14ac:dyDescent="0.2">
      <c r="P52344" s="230"/>
      <c r="Q52344" s="230"/>
      <c r="R52344" s="230"/>
      <c r="S52344" s="230"/>
    </row>
    <row r="52345" spans="16:19" x14ac:dyDescent="0.2">
      <c r="P52345" s="230"/>
      <c r="Q52345" s="230"/>
      <c r="R52345" s="230"/>
      <c r="S52345" s="230"/>
    </row>
    <row r="52346" spans="16:19" x14ac:dyDescent="0.2">
      <c r="P52346" s="230"/>
      <c r="Q52346" s="230"/>
      <c r="R52346" s="230"/>
      <c r="S52346" s="230"/>
    </row>
    <row r="52347" spans="16:19" x14ac:dyDescent="0.2">
      <c r="P52347" s="230"/>
      <c r="Q52347" s="230"/>
      <c r="R52347" s="230"/>
      <c r="S52347" s="230"/>
    </row>
    <row r="52348" spans="16:19" x14ac:dyDescent="0.2">
      <c r="P52348" s="230"/>
      <c r="Q52348" s="230"/>
      <c r="R52348" s="230"/>
      <c r="S52348" s="230"/>
    </row>
    <row r="52349" spans="16:19" x14ac:dyDescent="0.2">
      <c r="P52349" s="230"/>
      <c r="Q52349" s="230"/>
      <c r="R52349" s="230"/>
      <c r="S52349" s="230"/>
    </row>
    <row r="52350" spans="16:19" x14ac:dyDescent="0.2">
      <c r="P52350" s="230"/>
      <c r="Q52350" s="230"/>
      <c r="R52350" s="230"/>
      <c r="S52350" s="230"/>
    </row>
    <row r="52351" spans="16:19" x14ac:dyDescent="0.2">
      <c r="P52351" s="230"/>
      <c r="Q52351" s="230"/>
      <c r="R52351" s="230"/>
      <c r="S52351" s="230"/>
    </row>
    <row r="52352" spans="16:19" x14ac:dyDescent="0.2">
      <c r="P52352" s="230"/>
      <c r="Q52352" s="230"/>
      <c r="R52352" s="230"/>
      <c r="S52352" s="230"/>
    </row>
    <row r="52353" spans="16:19" x14ac:dyDescent="0.2">
      <c r="P52353" s="230"/>
      <c r="Q52353" s="230"/>
      <c r="R52353" s="230"/>
      <c r="S52353" s="230"/>
    </row>
    <row r="52354" spans="16:19" x14ac:dyDescent="0.2">
      <c r="P52354" s="230"/>
      <c r="Q52354" s="230"/>
      <c r="R52354" s="230"/>
      <c r="S52354" s="230"/>
    </row>
    <row r="52355" spans="16:19" x14ac:dyDescent="0.2">
      <c r="P52355" s="230"/>
      <c r="Q52355" s="230"/>
      <c r="R52355" s="230"/>
      <c r="S52355" s="230"/>
    </row>
    <row r="52356" spans="16:19" x14ac:dyDescent="0.2">
      <c r="P52356" s="230"/>
      <c r="Q52356" s="230"/>
      <c r="R52356" s="230"/>
      <c r="S52356" s="230"/>
    </row>
    <row r="52357" spans="16:19" x14ac:dyDescent="0.2">
      <c r="P52357" s="230"/>
      <c r="Q52357" s="230"/>
      <c r="R52357" s="230"/>
      <c r="S52357" s="230"/>
    </row>
    <row r="52358" spans="16:19" x14ac:dyDescent="0.2">
      <c r="P52358" s="230"/>
      <c r="Q52358" s="230"/>
      <c r="R52358" s="230"/>
      <c r="S52358" s="230"/>
    </row>
    <row r="52359" spans="16:19" x14ac:dyDescent="0.2">
      <c r="P52359" s="230"/>
      <c r="Q52359" s="230"/>
      <c r="R52359" s="230"/>
      <c r="S52359" s="230"/>
    </row>
    <row r="52360" spans="16:19" x14ac:dyDescent="0.2">
      <c r="P52360" s="230"/>
      <c r="Q52360" s="230"/>
      <c r="R52360" s="230"/>
      <c r="S52360" s="230"/>
    </row>
    <row r="52361" spans="16:19" x14ac:dyDescent="0.2">
      <c r="P52361" s="230"/>
      <c r="Q52361" s="230"/>
      <c r="R52361" s="230"/>
      <c r="S52361" s="230"/>
    </row>
    <row r="52362" spans="16:19" x14ac:dyDescent="0.2">
      <c r="P52362" s="230"/>
      <c r="Q52362" s="230"/>
      <c r="R52362" s="230"/>
      <c r="S52362" s="230"/>
    </row>
    <row r="52363" spans="16:19" x14ac:dyDescent="0.2">
      <c r="P52363" s="230"/>
      <c r="Q52363" s="230"/>
      <c r="R52363" s="230"/>
      <c r="S52363" s="230"/>
    </row>
    <row r="52364" spans="16:19" x14ac:dyDescent="0.2">
      <c r="P52364" s="230"/>
      <c r="Q52364" s="230"/>
      <c r="R52364" s="230"/>
      <c r="S52364" s="230"/>
    </row>
    <row r="52365" spans="16:19" x14ac:dyDescent="0.2">
      <c r="P52365" s="230"/>
      <c r="Q52365" s="230"/>
      <c r="R52365" s="230"/>
      <c r="S52365" s="230"/>
    </row>
    <row r="52366" spans="16:19" x14ac:dyDescent="0.2">
      <c r="P52366" s="230"/>
      <c r="Q52366" s="230"/>
      <c r="R52366" s="230"/>
      <c r="S52366" s="230"/>
    </row>
    <row r="52367" spans="16:19" x14ac:dyDescent="0.2">
      <c r="P52367" s="230"/>
      <c r="Q52367" s="230"/>
      <c r="R52367" s="230"/>
      <c r="S52367" s="230"/>
    </row>
    <row r="52368" spans="16:19" x14ac:dyDescent="0.2">
      <c r="P52368" s="230"/>
      <c r="Q52368" s="230"/>
      <c r="R52368" s="230"/>
      <c r="S52368" s="230"/>
    </row>
    <row r="52369" spans="16:19" x14ac:dyDescent="0.2">
      <c r="P52369" s="230"/>
      <c r="Q52369" s="230"/>
      <c r="R52369" s="230"/>
      <c r="S52369" s="230"/>
    </row>
    <row r="52370" spans="16:19" x14ac:dyDescent="0.2">
      <c r="P52370" s="230"/>
      <c r="Q52370" s="230"/>
      <c r="R52370" s="230"/>
      <c r="S52370" s="230"/>
    </row>
    <row r="52371" spans="16:19" x14ac:dyDescent="0.2">
      <c r="P52371" s="230"/>
      <c r="Q52371" s="230"/>
      <c r="R52371" s="230"/>
      <c r="S52371" s="230"/>
    </row>
    <row r="52372" spans="16:19" x14ac:dyDescent="0.2">
      <c r="P52372" s="230"/>
      <c r="Q52372" s="230"/>
      <c r="R52372" s="230"/>
      <c r="S52372" s="230"/>
    </row>
    <row r="52373" spans="16:19" x14ac:dyDescent="0.2">
      <c r="P52373" s="230"/>
      <c r="Q52373" s="230"/>
      <c r="R52373" s="230"/>
      <c r="S52373" s="230"/>
    </row>
    <row r="52374" spans="16:19" x14ac:dyDescent="0.2">
      <c r="P52374" s="230"/>
      <c r="Q52374" s="230"/>
      <c r="R52374" s="230"/>
      <c r="S52374" s="230"/>
    </row>
    <row r="52375" spans="16:19" x14ac:dyDescent="0.2">
      <c r="P52375" s="230"/>
      <c r="Q52375" s="230"/>
      <c r="R52375" s="230"/>
      <c r="S52375" s="230"/>
    </row>
    <row r="52376" spans="16:19" x14ac:dyDescent="0.2">
      <c r="P52376" s="230"/>
      <c r="Q52376" s="230"/>
      <c r="R52376" s="230"/>
      <c r="S52376" s="230"/>
    </row>
    <row r="52377" spans="16:19" x14ac:dyDescent="0.2">
      <c r="P52377" s="230"/>
      <c r="Q52377" s="230"/>
      <c r="R52377" s="230"/>
      <c r="S52377" s="230"/>
    </row>
    <row r="52378" spans="16:19" x14ac:dyDescent="0.2">
      <c r="P52378" s="230"/>
      <c r="Q52378" s="230"/>
      <c r="R52378" s="230"/>
      <c r="S52378" s="230"/>
    </row>
    <row r="52379" spans="16:19" x14ac:dyDescent="0.2">
      <c r="P52379" s="230"/>
      <c r="Q52379" s="230"/>
      <c r="R52379" s="230"/>
      <c r="S52379" s="230"/>
    </row>
    <row r="52380" spans="16:19" x14ac:dyDescent="0.2">
      <c r="P52380" s="230"/>
      <c r="Q52380" s="230"/>
      <c r="R52380" s="230"/>
      <c r="S52380" s="230"/>
    </row>
    <row r="52381" spans="16:19" x14ac:dyDescent="0.2">
      <c r="P52381" s="230"/>
      <c r="Q52381" s="230"/>
      <c r="R52381" s="230"/>
      <c r="S52381" s="230"/>
    </row>
    <row r="52382" spans="16:19" x14ac:dyDescent="0.2">
      <c r="P52382" s="230"/>
      <c r="Q52382" s="230"/>
      <c r="R52382" s="230"/>
      <c r="S52382" s="230"/>
    </row>
    <row r="52383" spans="16:19" x14ac:dyDescent="0.2">
      <c r="P52383" s="230"/>
      <c r="Q52383" s="230"/>
      <c r="R52383" s="230"/>
      <c r="S52383" s="230"/>
    </row>
    <row r="52384" spans="16:19" x14ac:dyDescent="0.2">
      <c r="P52384" s="230"/>
      <c r="Q52384" s="230"/>
      <c r="R52384" s="230"/>
      <c r="S52384" s="230"/>
    </row>
    <row r="52385" spans="16:19" x14ac:dyDescent="0.2">
      <c r="P52385" s="230"/>
      <c r="Q52385" s="230"/>
      <c r="R52385" s="230"/>
      <c r="S52385" s="230"/>
    </row>
    <row r="52386" spans="16:19" x14ac:dyDescent="0.2">
      <c r="P52386" s="230"/>
      <c r="Q52386" s="230"/>
      <c r="R52386" s="230"/>
      <c r="S52386" s="230"/>
    </row>
    <row r="52387" spans="16:19" x14ac:dyDescent="0.2">
      <c r="P52387" s="230"/>
      <c r="Q52387" s="230"/>
      <c r="R52387" s="230"/>
      <c r="S52387" s="230"/>
    </row>
    <row r="52388" spans="16:19" x14ac:dyDescent="0.2">
      <c r="P52388" s="230"/>
      <c r="Q52388" s="230"/>
      <c r="R52388" s="230"/>
      <c r="S52388" s="230"/>
    </row>
    <row r="52389" spans="16:19" x14ac:dyDescent="0.2">
      <c r="P52389" s="230"/>
      <c r="Q52389" s="230"/>
      <c r="R52389" s="230"/>
      <c r="S52389" s="230"/>
    </row>
    <row r="52390" spans="16:19" x14ac:dyDescent="0.2">
      <c r="P52390" s="230"/>
      <c r="Q52390" s="230"/>
      <c r="R52390" s="230"/>
      <c r="S52390" s="230"/>
    </row>
    <row r="52391" spans="16:19" x14ac:dyDescent="0.2">
      <c r="P52391" s="230"/>
      <c r="Q52391" s="230"/>
      <c r="R52391" s="230"/>
      <c r="S52391" s="230"/>
    </row>
    <row r="52392" spans="16:19" x14ac:dyDescent="0.2">
      <c r="P52392" s="230"/>
      <c r="Q52392" s="230"/>
      <c r="R52392" s="230"/>
      <c r="S52392" s="230"/>
    </row>
    <row r="52393" spans="16:19" x14ac:dyDescent="0.2">
      <c r="P52393" s="230"/>
      <c r="Q52393" s="230"/>
      <c r="R52393" s="230"/>
      <c r="S52393" s="230"/>
    </row>
    <row r="52394" spans="16:19" x14ac:dyDescent="0.2">
      <c r="P52394" s="230"/>
      <c r="Q52394" s="230"/>
      <c r="R52394" s="230"/>
      <c r="S52394" s="230"/>
    </row>
    <row r="52395" spans="16:19" x14ac:dyDescent="0.2">
      <c r="P52395" s="230"/>
      <c r="Q52395" s="230"/>
      <c r="R52395" s="230"/>
      <c r="S52395" s="230"/>
    </row>
    <row r="52396" spans="16:19" x14ac:dyDescent="0.2">
      <c r="P52396" s="230"/>
      <c r="Q52396" s="230"/>
      <c r="R52396" s="230"/>
      <c r="S52396" s="230"/>
    </row>
    <row r="52397" spans="16:19" x14ac:dyDescent="0.2">
      <c r="P52397" s="230"/>
      <c r="Q52397" s="230"/>
      <c r="R52397" s="230"/>
      <c r="S52397" s="230"/>
    </row>
    <row r="52398" spans="16:19" x14ac:dyDescent="0.2">
      <c r="P52398" s="230"/>
      <c r="Q52398" s="230"/>
      <c r="R52398" s="230"/>
      <c r="S52398" s="230"/>
    </row>
    <row r="52399" spans="16:19" x14ac:dyDescent="0.2">
      <c r="P52399" s="230"/>
      <c r="Q52399" s="230"/>
      <c r="R52399" s="230"/>
      <c r="S52399" s="230"/>
    </row>
    <row r="52400" spans="16:19" x14ac:dyDescent="0.2">
      <c r="P52400" s="230"/>
      <c r="Q52400" s="230"/>
      <c r="R52400" s="230"/>
      <c r="S52400" s="230"/>
    </row>
    <row r="52401" spans="16:19" x14ac:dyDescent="0.2">
      <c r="P52401" s="230"/>
      <c r="Q52401" s="230"/>
      <c r="R52401" s="230"/>
      <c r="S52401" s="230"/>
    </row>
    <row r="52402" spans="16:19" x14ac:dyDescent="0.2">
      <c r="P52402" s="230"/>
      <c r="Q52402" s="230"/>
      <c r="R52402" s="230"/>
      <c r="S52402" s="230"/>
    </row>
    <row r="52403" spans="16:19" x14ac:dyDescent="0.2">
      <c r="P52403" s="230"/>
      <c r="Q52403" s="230"/>
      <c r="R52403" s="230"/>
      <c r="S52403" s="230"/>
    </row>
    <row r="52404" spans="16:19" x14ac:dyDescent="0.2">
      <c r="P52404" s="230"/>
      <c r="Q52404" s="230"/>
      <c r="R52404" s="230"/>
      <c r="S52404" s="230"/>
    </row>
    <row r="52405" spans="16:19" x14ac:dyDescent="0.2">
      <c r="P52405" s="230"/>
      <c r="Q52405" s="230"/>
      <c r="R52405" s="230"/>
      <c r="S52405" s="230"/>
    </row>
    <row r="52406" spans="16:19" x14ac:dyDescent="0.2">
      <c r="P52406" s="230"/>
      <c r="Q52406" s="230"/>
      <c r="R52406" s="230"/>
      <c r="S52406" s="230"/>
    </row>
    <row r="52407" spans="16:19" x14ac:dyDescent="0.2">
      <c r="P52407" s="230"/>
      <c r="Q52407" s="230"/>
      <c r="R52407" s="230"/>
      <c r="S52407" s="230"/>
    </row>
    <row r="52408" spans="16:19" x14ac:dyDescent="0.2">
      <c r="P52408" s="230"/>
      <c r="Q52408" s="230"/>
      <c r="R52408" s="230"/>
      <c r="S52408" s="230"/>
    </row>
    <row r="52409" spans="16:19" x14ac:dyDescent="0.2">
      <c r="P52409" s="230"/>
      <c r="Q52409" s="230"/>
      <c r="R52409" s="230"/>
      <c r="S52409" s="230"/>
    </row>
    <row r="52410" spans="16:19" x14ac:dyDescent="0.2">
      <c r="P52410" s="230"/>
      <c r="Q52410" s="230"/>
      <c r="R52410" s="230"/>
      <c r="S52410" s="230"/>
    </row>
    <row r="52411" spans="16:19" x14ac:dyDescent="0.2">
      <c r="P52411" s="230"/>
      <c r="Q52411" s="230"/>
      <c r="R52411" s="230"/>
      <c r="S52411" s="230"/>
    </row>
    <row r="52412" spans="16:19" x14ac:dyDescent="0.2">
      <c r="P52412" s="230"/>
      <c r="Q52412" s="230"/>
      <c r="R52412" s="230"/>
      <c r="S52412" s="230"/>
    </row>
    <row r="52413" spans="16:19" x14ac:dyDescent="0.2">
      <c r="P52413" s="230"/>
      <c r="Q52413" s="230"/>
      <c r="R52413" s="230"/>
      <c r="S52413" s="230"/>
    </row>
    <row r="52414" spans="16:19" x14ac:dyDescent="0.2">
      <c r="P52414" s="230"/>
      <c r="Q52414" s="230"/>
      <c r="R52414" s="230"/>
      <c r="S52414" s="230"/>
    </row>
    <row r="52415" spans="16:19" x14ac:dyDescent="0.2">
      <c r="P52415" s="230"/>
      <c r="Q52415" s="230"/>
      <c r="R52415" s="230"/>
      <c r="S52415" s="230"/>
    </row>
    <row r="52416" spans="16:19" x14ac:dyDescent="0.2">
      <c r="P52416" s="230"/>
      <c r="Q52416" s="230"/>
      <c r="R52416" s="230"/>
      <c r="S52416" s="230"/>
    </row>
    <row r="52417" spans="16:19" x14ac:dyDescent="0.2">
      <c r="P52417" s="230"/>
      <c r="Q52417" s="230"/>
      <c r="R52417" s="230"/>
      <c r="S52417" s="230"/>
    </row>
    <row r="52418" spans="16:19" x14ac:dyDescent="0.2">
      <c r="P52418" s="230"/>
      <c r="Q52418" s="230"/>
      <c r="R52418" s="230"/>
      <c r="S52418" s="230"/>
    </row>
    <row r="52419" spans="16:19" x14ac:dyDescent="0.2">
      <c r="P52419" s="230"/>
      <c r="Q52419" s="230"/>
      <c r="R52419" s="230"/>
      <c r="S52419" s="230"/>
    </row>
    <row r="52420" spans="16:19" x14ac:dyDescent="0.2">
      <c r="P52420" s="230"/>
      <c r="Q52420" s="230"/>
      <c r="R52420" s="230"/>
      <c r="S52420" s="230"/>
    </row>
    <row r="52421" spans="16:19" x14ac:dyDescent="0.2">
      <c r="P52421" s="230"/>
      <c r="Q52421" s="230"/>
      <c r="R52421" s="230"/>
      <c r="S52421" s="230"/>
    </row>
    <row r="52422" spans="16:19" x14ac:dyDescent="0.2">
      <c r="P52422" s="230"/>
      <c r="Q52422" s="230"/>
      <c r="R52422" s="230"/>
      <c r="S52422" s="230"/>
    </row>
    <row r="52423" spans="16:19" x14ac:dyDescent="0.2">
      <c r="P52423" s="230"/>
      <c r="Q52423" s="230"/>
      <c r="R52423" s="230"/>
      <c r="S52423" s="230"/>
    </row>
    <row r="52424" spans="16:19" x14ac:dyDescent="0.2">
      <c r="P52424" s="230"/>
      <c r="Q52424" s="230"/>
      <c r="R52424" s="230"/>
      <c r="S52424" s="230"/>
    </row>
    <row r="52425" spans="16:19" x14ac:dyDescent="0.2">
      <c r="P52425" s="230"/>
      <c r="Q52425" s="230"/>
      <c r="R52425" s="230"/>
      <c r="S52425" s="230"/>
    </row>
    <row r="52426" spans="16:19" x14ac:dyDescent="0.2">
      <c r="P52426" s="230"/>
      <c r="Q52426" s="230"/>
      <c r="R52426" s="230"/>
      <c r="S52426" s="230"/>
    </row>
    <row r="52427" spans="16:19" x14ac:dyDescent="0.2">
      <c r="P52427" s="230"/>
      <c r="Q52427" s="230"/>
      <c r="R52427" s="230"/>
      <c r="S52427" s="230"/>
    </row>
    <row r="52428" spans="16:19" x14ac:dyDescent="0.2">
      <c r="P52428" s="230"/>
      <c r="Q52428" s="230"/>
      <c r="R52428" s="230"/>
      <c r="S52428" s="230"/>
    </row>
    <row r="52429" spans="16:19" x14ac:dyDescent="0.2">
      <c r="P52429" s="230"/>
      <c r="Q52429" s="230"/>
      <c r="R52429" s="230"/>
      <c r="S52429" s="230"/>
    </row>
    <row r="52430" spans="16:19" x14ac:dyDescent="0.2">
      <c r="P52430" s="230"/>
      <c r="Q52430" s="230"/>
      <c r="R52430" s="230"/>
      <c r="S52430" s="230"/>
    </row>
    <row r="52431" spans="16:19" x14ac:dyDescent="0.2">
      <c r="P52431" s="230"/>
      <c r="Q52431" s="230"/>
      <c r="R52431" s="230"/>
      <c r="S52431" s="230"/>
    </row>
    <row r="52432" spans="16:19" x14ac:dyDescent="0.2">
      <c r="P52432" s="230"/>
      <c r="Q52432" s="230"/>
      <c r="R52432" s="230"/>
      <c r="S52432" s="230"/>
    </row>
    <row r="52433" spans="16:19" x14ac:dyDescent="0.2">
      <c r="P52433" s="230"/>
      <c r="Q52433" s="230"/>
      <c r="R52433" s="230"/>
      <c r="S52433" s="230"/>
    </row>
    <row r="52434" spans="16:19" x14ac:dyDescent="0.2">
      <c r="P52434" s="230"/>
      <c r="Q52434" s="230"/>
      <c r="R52434" s="230"/>
      <c r="S52434" s="230"/>
    </row>
    <row r="52435" spans="16:19" x14ac:dyDescent="0.2">
      <c r="P52435" s="230"/>
      <c r="Q52435" s="230"/>
      <c r="R52435" s="230"/>
      <c r="S52435" s="230"/>
    </row>
    <row r="52436" spans="16:19" x14ac:dyDescent="0.2">
      <c r="P52436" s="230"/>
      <c r="Q52436" s="230"/>
      <c r="R52436" s="230"/>
      <c r="S52436" s="230"/>
    </row>
    <row r="52437" spans="16:19" x14ac:dyDescent="0.2">
      <c r="P52437" s="230"/>
      <c r="Q52437" s="230"/>
      <c r="R52437" s="230"/>
      <c r="S52437" s="230"/>
    </row>
    <row r="52438" spans="16:19" x14ac:dyDescent="0.2">
      <c r="P52438" s="230"/>
      <c r="Q52438" s="230"/>
      <c r="R52438" s="230"/>
      <c r="S52438" s="230"/>
    </row>
    <row r="52439" spans="16:19" x14ac:dyDescent="0.2">
      <c r="P52439" s="230"/>
      <c r="Q52439" s="230"/>
      <c r="R52439" s="230"/>
      <c r="S52439" s="230"/>
    </row>
    <row r="52440" spans="16:19" x14ac:dyDescent="0.2">
      <c r="P52440" s="230"/>
      <c r="Q52440" s="230"/>
      <c r="R52440" s="230"/>
      <c r="S52440" s="230"/>
    </row>
    <row r="52441" spans="16:19" x14ac:dyDescent="0.2">
      <c r="P52441" s="230"/>
      <c r="Q52441" s="230"/>
      <c r="R52441" s="230"/>
      <c r="S52441" s="230"/>
    </row>
    <row r="52442" spans="16:19" x14ac:dyDescent="0.2">
      <c r="P52442" s="230"/>
      <c r="Q52442" s="230"/>
      <c r="R52442" s="230"/>
      <c r="S52442" s="230"/>
    </row>
    <row r="52443" spans="16:19" x14ac:dyDescent="0.2">
      <c r="P52443" s="230"/>
      <c r="Q52443" s="230"/>
      <c r="R52443" s="230"/>
      <c r="S52443" s="230"/>
    </row>
    <row r="52444" spans="16:19" x14ac:dyDescent="0.2">
      <c r="P52444" s="230"/>
      <c r="Q52444" s="230"/>
      <c r="R52444" s="230"/>
      <c r="S52444" s="230"/>
    </row>
    <row r="52445" spans="16:19" x14ac:dyDescent="0.2">
      <c r="P52445" s="230"/>
      <c r="Q52445" s="230"/>
      <c r="R52445" s="230"/>
      <c r="S52445" s="230"/>
    </row>
    <row r="52446" spans="16:19" x14ac:dyDescent="0.2">
      <c r="P52446" s="230"/>
      <c r="Q52446" s="230"/>
      <c r="R52446" s="230"/>
      <c r="S52446" s="230"/>
    </row>
    <row r="52447" spans="16:19" x14ac:dyDescent="0.2">
      <c r="P52447" s="230"/>
      <c r="Q52447" s="230"/>
      <c r="R52447" s="230"/>
      <c r="S52447" s="230"/>
    </row>
    <row r="52448" spans="16:19" x14ac:dyDescent="0.2">
      <c r="P52448" s="230"/>
      <c r="Q52448" s="230"/>
      <c r="R52448" s="230"/>
      <c r="S52448" s="230"/>
    </row>
    <row r="52449" spans="16:19" x14ac:dyDescent="0.2">
      <c r="P52449" s="230"/>
      <c r="Q52449" s="230"/>
      <c r="R52449" s="230"/>
      <c r="S52449" s="230"/>
    </row>
    <row r="52450" spans="16:19" x14ac:dyDescent="0.2">
      <c r="P52450" s="230"/>
      <c r="Q52450" s="230"/>
      <c r="R52450" s="230"/>
      <c r="S52450" s="230"/>
    </row>
    <row r="52451" spans="16:19" x14ac:dyDescent="0.2">
      <c r="P52451" s="230"/>
      <c r="Q52451" s="230"/>
      <c r="R52451" s="230"/>
      <c r="S52451" s="230"/>
    </row>
    <row r="52452" spans="16:19" x14ac:dyDescent="0.2">
      <c r="P52452" s="230"/>
      <c r="Q52452" s="230"/>
      <c r="R52452" s="230"/>
      <c r="S52452" s="230"/>
    </row>
    <row r="52453" spans="16:19" x14ac:dyDescent="0.2">
      <c r="P52453" s="230"/>
      <c r="Q52453" s="230"/>
      <c r="R52453" s="230"/>
      <c r="S52453" s="230"/>
    </row>
    <row r="52454" spans="16:19" x14ac:dyDescent="0.2">
      <c r="P52454" s="230"/>
      <c r="Q52454" s="230"/>
      <c r="R52454" s="230"/>
      <c r="S52454" s="230"/>
    </row>
    <row r="52455" spans="16:19" x14ac:dyDescent="0.2">
      <c r="P52455" s="230"/>
      <c r="Q52455" s="230"/>
      <c r="R52455" s="230"/>
      <c r="S52455" s="230"/>
    </row>
    <row r="52456" spans="16:19" x14ac:dyDescent="0.2">
      <c r="P52456" s="230"/>
      <c r="Q52456" s="230"/>
      <c r="R52456" s="230"/>
      <c r="S52456" s="230"/>
    </row>
    <row r="52457" spans="16:19" x14ac:dyDescent="0.2">
      <c r="P52457" s="230"/>
      <c r="Q52457" s="230"/>
      <c r="R52457" s="230"/>
      <c r="S52457" s="230"/>
    </row>
    <row r="52458" spans="16:19" x14ac:dyDescent="0.2">
      <c r="P52458" s="230"/>
      <c r="Q52458" s="230"/>
      <c r="R52458" s="230"/>
      <c r="S52458" s="230"/>
    </row>
    <row r="52459" spans="16:19" x14ac:dyDescent="0.2">
      <c r="P52459" s="230"/>
      <c r="Q52459" s="230"/>
      <c r="R52459" s="230"/>
      <c r="S52459" s="230"/>
    </row>
    <row r="52460" spans="16:19" x14ac:dyDescent="0.2">
      <c r="P52460" s="230"/>
      <c r="Q52460" s="230"/>
      <c r="R52460" s="230"/>
      <c r="S52460" s="230"/>
    </row>
    <row r="52461" spans="16:19" x14ac:dyDescent="0.2">
      <c r="P52461" s="230"/>
      <c r="Q52461" s="230"/>
      <c r="R52461" s="230"/>
      <c r="S52461" s="230"/>
    </row>
    <row r="52462" spans="16:19" x14ac:dyDescent="0.2">
      <c r="P52462" s="230"/>
      <c r="Q52462" s="230"/>
      <c r="R52462" s="230"/>
      <c r="S52462" s="230"/>
    </row>
    <row r="52463" spans="16:19" x14ac:dyDescent="0.2">
      <c r="P52463" s="230"/>
      <c r="Q52463" s="230"/>
      <c r="R52463" s="230"/>
      <c r="S52463" s="230"/>
    </row>
    <row r="52464" spans="16:19" x14ac:dyDescent="0.2">
      <c r="P52464" s="230"/>
      <c r="Q52464" s="230"/>
      <c r="R52464" s="230"/>
      <c r="S52464" s="230"/>
    </row>
    <row r="52465" spans="16:19" x14ac:dyDescent="0.2">
      <c r="P52465" s="230"/>
      <c r="Q52465" s="230"/>
      <c r="R52465" s="230"/>
      <c r="S52465" s="230"/>
    </row>
    <row r="52466" spans="16:19" x14ac:dyDescent="0.2">
      <c r="P52466" s="230"/>
      <c r="Q52466" s="230"/>
      <c r="R52466" s="230"/>
      <c r="S52466" s="230"/>
    </row>
    <row r="52467" spans="16:19" x14ac:dyDescent="0.2">
      <c r="P52467" s="230"/>
      <c r="Q52467" s="230"/>
      <c r="R52467" s="230"/>
      <c r="S52467" s="230"/>
    </row>
    <row r="52468" spans="16:19" x14ac:dyDescent="0.2">
      <c r="P52468" s="230"/>
      <c r="Q52468" s="230"/>
      <c r="R52468" s="230"/>
      <c r="S52468" s="230"/>
    </row>
    <row r="52469" spans="16:19" x14ac:dyDescent="0.2">
      <c r="P52469" s="230"/>
      <c r="Q52469" s="230"/>
      <c r="R52469" s="230"/>
      <c r="S52469" s="230"/>
    </row>
    <row r="52470" spans="16:19" x14ac:dyDescent="0.2">
      <c r="P52470" s="230"/>
      <c r="Q52470" s="230"/>
      <c r="R52470" s="230"/>
      <c r="S52470" s="230"/>
    </row>
    <row r="52471" spans="16:19" x14ac:dyDescent="0.2">
      <c r="P52471" s="230"/>
      <c r="Q52471" s="230"/>
      <c r="R52471" s="230"/>
      <c r="S52471" s="230"/>
    </row>
    <row r="52472" spans="16:19" x14ac:dyDescent="0.2">
      <c r="P52472" s="230"/>
      <c r="Q52472" s="230"/>
      <c r="R52472" s="230"/>
      <c r="S52472" s="230"/>
    </row>
    <row r="52473" spans="16:19" x14ac:dyDescent="0.2">
      <c r="P52473" s="230"/>
      <c r="Q52473" s="230"/>
      <c r="R52473" s="230"/>
      <c r="S52473" s="230"/>
    </row>
    <row r="52474" spans="16:19" x14ac:dyDescent="0.2">
      <c r="P52474" s="230"/>
      <c r="Q52474" s="230"/>
      <c r="R52474" s="230"/>
      <c r="S52474" s="230"/>
    </row>
    <row r="52475" spans="16:19" x14ac:dyDescent="0.2">
      <c r="P52475" s="230"/>
      <c r="Q52475" s="230"/>
      <c r="R52475" s="230"/>
      <c r="S52475" s="230"/>
    </row>
    <row r="52476" spans="16:19" x14ac:dyDescent="0.2">
      <c r="P52476" s="230"/>
      <c r="Q52476" s="230"/>
      <c r="R52476" s="230"/>
      <c r="S52476" s="230"/>
    </row>
    <row r="52477" spans="16:19" x14ac:dyDescent="0.2">
      <c r="P52477" s="230"/>
      <c r="Q52477" s="230"/>
      <c r="R52477" s="230"/>
      <c r="S52477" s="230"/>
    </row>
    <row r="52478" spans="16:19" x14ac:dyDescent="0.2">
      <c r="P52478" s="230"/>
      <c r="Q52478" s="230"/>
      <c r="R52478" s="230"/>
      <c r="S52478" s="230"/>
    </row>
    <row r="52479" spans="16:19" x14ac:dyDescent="0.2">
      <c r="P52479" s="230"/>
      <c r="Q52479" s="230"/>
      <c r="R52479" s="230"/>
      <c r="S52479" s="230"/>
    </row>
    <row r="52480" spans="16:19" x14ac:dyDescent="0.2">
      <c r="P52480" s="230"/>
      <c r="Q52480" s="230"/>
      <c r="R52480" s="230"/>
      <c r="S52480" s="230"/>
    </row>
    <row r="52481" spans="16:19" x14ac:dyDescent="0.2">
      <c r="P52481" s="230"/>
      <c r="Q52481" s="230"/>
      <c r="R52481" s="230"/>
      <c r="S52481" s="230"/>
    </row>
    <row r="52482" spans="16:19" x14ac:dyDescent="0.2">
      <c r="P52482" s="230"/>
      <c r="Q52482" s="230"/>
      <c r="R52482" s="230"/>
      <c r="S52482" s="230"/>
    </row>
    <row r="52483" spans="16:19" x14ac:dyDescent="0.2">
      <c r="P52483" s="230"/>
      <c r="Q52483" s="230"/>
      <c r="R52483" s="230"/>
      <c r="S52483" s="230"/>
    </row>
    <row r="52484" spans="16:19" x14ac:dyDescent="0.2">
      <c r="P52484" s="230"/>
      <c r="Q52484" s="230"/>
      <c r="R52484" s="230"/>
      <c r="S52484" s="230"/>
    </row>
    <row r="52485" spans="16:19" x14ac:dyDescent="0.2">
      <c r="P52485" s="230"/>
      <c r="Q52485" s="230"/>
      <c r="R52485" s="230"/>
      <c r="S52485" s="230"/>
    </row>
    <row r="52486" spans="16:19" x14ac:dyDescent="0.2">
      <c r="P52486" s="230"/>
      <c r="Q52486" s="230"/>
      <c r="R52486" s="230"/>
      <c r="S52486" s="230"/>
    </row>
    <row r="52487" spans="16:19" x14ac:dyDescent="0.2">
      <c r="P52487" s="230"/>
      <c r="Q52487" s="230"/>
      <c r="R52487" s="230"/>
      <c r="S52487" s="230"/>
    </row>
    <row r="52488" spans="16:19" x14ac:dyDescent="0.2">
      <c r="P52488" s="230"/>
      <c r="Q52488" s="230"/>
      <c r="R52488" s="230"/>
      <c r="S52488" s="230"/>
    </row>
    <row r="52489" spans="16:19" x14ac:dyDescent="0.2">
      <c r="P52489" s="230"/>
      <c r="Q52489" s="230"/>
      <c r="R52489" s="230"/>
      <c r="S52489" s="230"/>
    </row>
    <row r="52490" spans="16:19" x14ac:dyDescent="0.2">
      <c r="P52490" s="230"/>
      <c r="Q52490" s="230"/>
      <c r="R52490" s="230"/>
      <c r="S52490" s="230"/>
    </row>
    <row r="52491" spans="16:19" x14ac:dyDescent="0.2">
      <c r="P52491" s="230"/>
      <c r="Q52491" s="230"/>
      <c r="R52491" s="230"/>
      <c r="S52491" s="230"/>
    </row>
    <row r="52492" spans="16:19" x14ac:dyDescent="0.2">
      <c r="P52492" s="230"/>
      <c r="Q52492" s="230"/>
      <c r="R52492" s="230"/>
      <c r="S52492" s="230"/>
    </row>
    <row r="52493" spans="16:19" x14ac:dyDescent="0.2">
      <c r="P52493" s="230"/>
      <c r="Q52493" s="230"/>
      <c r="R52493" s="230"/>
      <c r="S52493" s="230"/>
    </row>
    <row r="52494" spans="16:19" x14ac:dyDescent="0.2">
      <c r="P52494" s="230"/>
      <c r="Q52494" s="230"/>
      <c r="R52494" s="230"/>
      <c r="S52494" s="230"/>
    </row>
    <row r="52495" spans="16:19" x14ac:dyDescent="0.2">
      <c r="P52495" s="230"/>
      <c r="Q52495" s="230"/>
      <c r="R52495" s="230"/>
      <c r="S52495" s="230"/>
    </row>
    <row r="52496" spans="16:19" x14ac:dyDescent="0.2">
      <c r="P52496" s="230"/>
      <c r="Q52496" s="230"/>
      <c r="R52496" s="230"/>
      <c r="S52496" s="230"/>
    </row>
    <row r="52497" spans="16:19" x14ac:dyDescent="0.2">
      <c r="P52497" s="230"/>
      <c r="Q52497" s="230"/>
      <c r="R52497" s="230"/>
      <c r="S52497" s="230"/>
    </row>
    <row r="52498" spans="16:19" x14ac:dyDescent="0.2">
      <c r="P52498" s="230"/>
      <c r="Q52498" s="230"/>
      <c r="R52498" s="230"/>
      <c r="S52498" s="230"/>
    </row>
    <row r="52499" spans="16:19" x14ac:dyDescent="0.2">
      <c r="P52499" s="230"/>
      <c r="Q52499" s="230"/>
      <c r="R52499" s="230"/>
      <c r="S52499" s="230"/>
    </row>
    <row r="52500" spans="16:19" x14ac:dyDescent="0.2">
      <c r="P52500" s="230"/>
      <c r="Q52500" s="230"/>
      <c r="R52500" s="230"/>
      <c r="S52500" s="230"/>
    </row>
    <row r="52501" spans="16:19" x14ac:dyDescent="0.2">
      <c r="P52501" s="230"/>
      <c r="Q52501" s="230"/>
      <c r="R52501" s="230"/>
      <c r="S52501" s="230"/>
    </row>
    <row r="52502" spans="16:19" x14ac:dyDescent="0.2">
      <c r="P52502" s="230"/>
      <c r="Q52502" s="230"/>
      <c r="R52502" s="230"/>
      <c r="S52502" s="230"/>
    </row>
    <row r="52503" spans="16:19" x14ac:dyDescent="0.2">
      <c r="P52503" s="230"/>
      <c r="Q52503" s="230"/>
      <c r="R52503" s="230"/>
      <c r="S52503" s="230"/>
    </row>
    <row r="52504" spans="16:19" x14ac:dyDescent="0.2">
      <c r="P52504" s="230"/>
      <c r="Q52504" s="230"/>
      <c r="R52504" s="230"/>
      <c r="S52504" s="230"/>
    </row>
    <row r="52505" spans="16:19" x14ac:dyDescent="0.2">
      <c r="P52505" s="230"/>
      <c r="Q52505" s="230"/>
      <c r="R52505" s="230"/>
      <c r="S52505" s="230"/>
    </row>
    <row r="52506" spans="16:19" x14ac:dyDescent="0.2">
      <c r="P52506" s="230"/>
      <c r="Q52506" s="230"/>
      <c r="R52506" s="230"/>
      <c r="S52506" s="230"/>
    </row>
    <row r="52507" spans="16:19" x14ac:dyDescent="0.2">
      <c r="P52507" s="230"/>
      <c r="Q52507" s="230"/>
      <c r="R52507" s="230"/>
      <c r="S52507" s="230"/>
    </row>
    <row r="52508" spans="16:19" x14ac:dyDescent="0.2">
      <c r="P52508" s="230"/>
      <c r="Q52508" s="230"/>
      <c r="R52508" s="230"/>
      <c r="S52508" s="230"/>
    </row>
    <row r="52509" spans="16:19" x14ac:dyDescent="0.2">
      <c r="P52509" s="230"/>
      <c r="Q52509" s="230"/>
      <c r="R52509" s="230"/>
      <c r="S52509" s="230"/>
    </row>
    <row r="52510" spans="16:19" x14ac:dyDescent="0.2">
      <c r="P52510" s="230"/>
      <c r="Q52510" s="230"/>
      <c r="R52510" s="230"/>
      <c r="S52510" s="230"/>
    </row>
    <row r="52511" spans="16:19" x14ac:dyDescent="0.2">
      <c r="P52511" s="230"/>
      <c r="Q52511" s="230"/>
      <c r="R52511" s="230"/>
      <c r="S52511" s="230"/>
    </row>
    <row r="52512" spans="16:19" x14ac:dyDescent="0.2">
      <c r="P52512" s="230"/>
      <c r="Q52512" s="230"/>
      <c r="R52512" s="230"/>
      <c r="S52512" s="230"/>
    </row>
    <row r="52513" spans="16:19" x14ac:dyDescent="0.2">
      <c r="P52513" s="230"/>
      <c r="Q52513" s="230"/>
      <c r="R52513" s="230"/>
      <c r="S52513" s="230"/>
    </row>
    <row r="52514" spans="16:19" x14ac:dyDescent="0.2">
      <c r="P52514" s="230"/>
      <c r="Q52514" s="230"/>
      <c r="R52514" s="230"/>
      <c r="S52514" s="230"/>
    </row>
    <row r="52515" spans="16:19" x14ac:dyDescent="0.2">
      <c r="P52515" s="230"/>
      <c r="Q52515" s="230"/>
      <c r="R52515" s="230"/>
      <c r="S52515" s="230"/>
    </row>
    <row r="52516" spans="16:19" x14ac:dyDescent="0.2">
      <c r="P52516" s="230"/>
      <c r="Q52516" s="230"/>
      <c r="R52516" s="230"/>
      <c r="S52516" s="230"/>
    </row>
    <row r="52517" spans="16:19" x14ac:dyDescent="0.2">
      <c r="P52517" s="230"/>
      <c r="Q52517" s="230"/>
      <c r="R52517" s="230"/>
      <c r="S52517" s="230"/>
    </row>
    <row r="52518" spans="16:19" x14ac:dyDescent="0.2">
      <c r="P52518" s="230"/>
      <c r="Q52518" s="230"/>
      <c r="R52518" s="230"/>
      <c r="S52518" s="230"/>
    </row>
    <row r="52519" spans="16:19" x14ac:dyDescent="0.2">
      <c r="P52519" s="230"/>
      <c r="Q52519" s="230"/>
      <c r="R52519" s="230"/>
      <c r="S52519" s="230"/>
    </row>
    <row r="52520" spans="16:19" x14ac:dyDescent="0.2">
      <c r="P52520" s="230"/>
      <c r="Q52520" s="230"/>
      <c r="R52520" s="230"/>
      <c r="S52520" s="230"/>
    </row>
    <row r="52521" spans="16:19" x14ac:dyDescent="0.2">
      <c r="P52521" s="230"/>
      <c r="Q52521" s="230"/>
      <c r="R52521" s="230"/>
      <c r="S52521" s="230"/>
    </row>
    <row r="52522" spans="16:19" x14ac:dyDescent="0.2">
      <c r="P52522" s="230"/>
      <c r="Q52522" s="230"/>
      <c r="R52522" s="230"/>
      <c r="S52522" s="230"/>
    </row>
    <row r="52523" spans="16:19" x14ac:dyDescent="0.2">
      <c r="P52523" s="230"/>
      <c r="Q52523" s="230"/>
      <c r="R52523" s="230"/>
      <c r="S52523" s="230"/>
    </row>
    <row r="52524" spans="16:19" x14ac:dyDescent="0.2">
      <c r="P52524" s="230"/>
      <c r="Q52524" s="230"/>
      <c r="R52524" s="230"/>
      <c r="S52524" s="230"/>
    </row>
    <row r="52525" spans="16:19" x14ac:dyDescent="0.2">
      <c r="P52525" s="230"/>
      <c r="Q52525" s="230"/>
      <c r="R52525" s="230"/>
      <c r="S52525" s="230"/>
    </row>
    <row r="52526" spans="16:19" x14ac:dyDescent="0.2">
      <c r="P52526" s="230"/>
      <c r="Q52526" s="230"/>
      <c r="R52526" s="230"/>
      <c r="S52526" s="230"/>
    </row>
    <row r="52527" spans="16:19" x14ac:dyDescent="0.2">
      <c r="P52527" s="230"/>
      <c r="Q52527" s="230"/>
      <c r="R52527" s="230"/>
      <c r="S52527" s="230"/>
    </row>
    <row r="52528" spans="16:19" x14ac:dyDescent="0.2">
      <c r="P52528" s="230"/>
      <c r="Q52528" s="230"/>
      <c r="R52528" s="230"/>
      <c r="S52528" s="230"/>
    </row>
    <row r="52529" spans="16:19" x14ac:dyDescent="0.2">
      <c r="P52529" s="230"/>
      <c r="Q52529" s="230"/>
      <c r="R52529" s="230"/>
      <c r="S52529" s="230"/>
    </row>
    <row r="52530" spans="16:19" x14ac:dyDescent="0.2">
      <c r="P52530" s="230"/>
      <c r="Q52530" s="230"/>
      <c r="R52530" s="230"/>
      <c r="S52530" s="230"/>
    </row>
    <row r="52531" spans="16:19" x14ac:dyDescent="0.2">
      <c r="P52531" s="230"/>
      <c r="Q52531" s="230"/>
      <c r="R52531" s="230"/>
      <c r="S52531" s="230"/>
    </row>
    <row r="52532" spans="16:19" x14ac:dyDescent="0.2">
      <c r="P52532" s="230"/>
      <c r="Q52532" s="230"/>
      <c r="R52532" s="230"/>
      <c r="S52532" s="230"/>
    </row>
    <row r="52533" spans="16:19" x14ac:dyDescent="0.2">
      <c r="P52533" s="230"/>
      <c r="Q52533" s="230"/>
      <c r="R52533" s="230"/>
      <c r="S52533" s="230"/>
    </row>
    <row r="52534" spans="16:19" x14ac:dyDescent="0.2">
      <c r="P52534" s="230"/>
      <c r="Q52534" s="230"/>
      <c r="R52534" s="230"/>
      <c r="S52534" s="230"/>
    </row>
    <row r="52535" spans="16:19" x14ac:dyDescent="0.2">
      <c r="P52535" s="230"/>
      <c r="Q52535" s="230"/>
      <c r="R52535" s="230"/>
      <c r="S52535" s="230"/>
    </row>
    <row r="52536" spans="16:19" x14ac:dyDescent="0.2">
      <c r="P52536" s="230"/>
      <c r="Q52536" s="230"/>
      <c r="R52536" s="230"/>
      <c r="S52536" s="230"/>
    </row>
    <row r="52537" spans="16:19" x14ac:dyDescent="0.2">
      <c r="P52537" s="230"/>
      <c r="Q52537" s="230"/>
      <c r="R52537" s="230"/>
      <c r="S52537" s="230"/>
    </row>
    <row r="52538" spans="16:19" x14ac:dyDescent="0.2">
      <c r="P52538" s="230"/>
      <c r="Q52538" s="230"/>
      <c r="R52538" s="230"/>
      <c r="S52538" s="230"/>
    </row>
    <row r="52539" spans="16:19" x14ac:dyDescent="0.2">
      <c r="P52539" s="230"/>
      <c r="Q52539" s="230"/>
      <c r="R52539" s="230"/>
      <c r="S52539" s="230"/>
    </row>
    <row r="52540" spans="16:19" x14ac:dyDescent="0.2">
      <c r="P52540" s="230"/>
      <c r="Q52540" s="230"/>
      <c r="R52540" s="230"/>
      <c r="S52540" s="230"/>
    </row>
    <row r="52541" spans="16:19" x14ac:dyDescent="0.2">
      <c r="P52541" s="230"/>
      <c r="Q52541" s="230"/>
      <c r="R52541" s="230"/>
      <c r="S52541" s="230"/>
    </row>
    <row r="52542" spans="16:19" x14ac:dyDescent="0.2">
      <c r="P52542" s="230"/>
      <c r="Q52542" s="230"/>
      <c r="R52542" s="230"/>
      <c r="S52542" s="230"/>
    </row>
    <row r="52543" spans="16:19" x14ac:dyDescent="0.2">
      <c r="P52543" s="230"/>
      <c r="Q52543" s="230"/>
      <c r="R52543" s="230"/>
      <c r="S52543" s="230"/>
    </row>
    <row r="52544" spans="16:19" x14ac:dyDescent="0.2">
      <c r="P52544" s="230"/>
      <c r="Q52544" s="230"/>
      <c r="R52544" s="230"/>
      <c r="S52544" s="230"/>
    </row>
    <row r="52545" spans="16:19" x14ac:dyDescent="0.2">
      <c r="P52545" s="230"/>
      <c r="Q52545" s="230"/>
      <c r="R52545" s="230"/>
      <c r="S52545" s="230"/>
    </row>
    <row r="52546" spans="16:19" x14ac:dyDescent="0.2">
      <c r="P52546" s="230"/>
      <c r="Q52546" s="230"/>
      <c r="R52546" s="230"/>
      <c r="S52546" s="230"/>
    </row>
    <row r="52547" spans="16:19" x14ac:dyDescent="0.2">
      <c r="P52547" s="230"/>
      <c r="Q52547" s="230"/>
      <c r="R52547" s="230"/>
      <c r="S52547" s="230"/>
    </row>
    <row r="52548" spans="16:19" x14ac:dyDescent="0.2">
      <c r="P52548" s="230"/>
      <c r="Q52548" s="230"/>
      <c r="R52548" s="230"/>
      <c r="S52548" s="230"/>
    </row>
    <row r="52549" spans="16:19" x14ac:dyDescent="0.2">
      <c r="P52549" s="230"/>
      <c r="Q52549" s="230"/>
      <c r="R52549" s="230"/>
      <c r="S52549" s="230"/>
    </row>
    <row r="52550" spans="16:19" x14ac:dyDescent="0.2">
      <c r="P52550" s="230"/>
      <c r="Q52550" s="230"/>
      <c r="R52550" s="230"/>
      <c r="S52550" s="230"/>
    </row>
    <row r="52551" spans="16:19" x14ac:dyDescent="0.2">
      <c r="P52551" s="230"/>
      <c r="Q52551" s="230"/>
      <c r="R52551" s="230"/>
      <c r="S52551" s="230"/>
    </row>
    <row r="52552" spans="16:19" x14ac:dyDescent="0.2">
      <c r="P52552" s="230"/>
      <c r="Q52552" s="230"/>
      <c r="R52552" s="230"/>
      <c r="S52552" s="230"/>
    </row>
    <row r="52553" spans="16:19" x14ac:dyDescent="0.2">
      <c r="P52553" s="230"/>
      <c r="Q52553" s="230"/>
      <c r="R52553" s="230"/>
      <c r="S52553" s="230"/>
    </row>
    <row r="52554" spans="16:19" x14ac:dyDescent="0.2">
      <c r="P52554" s="230"/>
      <c r="Q52554" s="230"/>
      <c r="R52554" s="230"/>
      <c r="S52554" s="230"/>
    </row>
    <row r="52555" spans="16:19" x14ac:dyDescent="0.2">
      <c r="P52555" s="230"/>
      <c r="Q52555" s="230"/>
      <c r="R52555" s="230"/>
      <c r="S52555" s="230"/>
    </row>
    <row r="52556" spans="16:19" x14ac:dyDescent="0.2">
      <c r="P52556" s="230"/>
      <c r="Q52556" s="230"/>
      <c r="R52556" s="230"/>
      <c r="S52556" s="230"/>
    </row>
    <row r="52557" spans="16:19" x14ac:dyDescent="0.2">
      <c r="P52557" s="230"/>
      <c r="Q52557" s="230"/>
      <c r="R52557" s="230"/>
      <c r="S52557" s="230"/>
    </row>
    <row r="52558" spans="16:19" x14ac:dyDescent="0.2">
      <c r="P52558" s="230"/>
      <c r="Q52558" s="230"/>
      <c r="R52558" s="230"/>
      <c r="S52558" s="230"/>
    </row>
    <row r="52559" spans="16:19" x14ac:dyDescent="0.2">
      <c r="P52559" s="230"/>
      <c r="Q52559" s="230"/>
      <c r="R52559" s="230"/>
      <c r="S52559" s="230"/>
    </row>
    <row r="52560" spans="16:19" x14ac:dyDescent="0.2">
      <c r="P52560" s="230"/>
      <c r="Q52560" s="230"/>
      <c r="R52560" s="230"/>
      <c r="S52560" s="230"/>
    </row>
    <row r="52561" spans="16:19" x14ac:dyDescent="0.2">
      <c r="P52561" s="230"/>
      <c r="Q52561" s="230"/>
      <c r="R52561" s="230"/>
      <c r="S52561" s="230"/>
    </row>
    <row r="52562" spans="16:19" x14ac:dyDescent="0.2">
      <c r="P52562" s="230"/>
      <c r="Q52562" s="230"/>
      <c r="R52562" s="230"/>
      <c r="S52562" s="230"/>
    </row>
    <row r="52563" spans="16:19" x14ac:dyDescent="0.2">
      <c r="P52563" s="230"/>
      <c r="Q52563" s="230"/>
      <c r="R52563" s="230"/>
      <c r="S52563" s="230"/>
    </row>
    <row r="52564" spans="16:19" x14ac:dyDescent="0.2">
      <c r="P52564" s="230"/>
      <c r="Q52564" s="230"/>
      <c r="R52564" s="230"/>
      <c r="S52564" s="230"/>
    </row>
    <row r="52565" spans="16:19" x14ac:dyDescent="0.2">
      <c r="P52565" s="230"/>
      <c r="Q52565" s="230"/>
      <c r="R52565" s="230"/>
      <c r="S52565" s="230"/>
    </row>
    <row r="52566" spans="16:19" x14ac:dyDescent="0.2">
      <c r="P52566" s="230"/>
      <c r="Q52566" s="230"/>
      <c r="R52566" s="230"/>
      <c r="S52566" s="230"/>
    </row>
    <row r="52567" spans="16:19" x14ac:dyDescent="0.2">
      <c r="P52567" s="230"/>
      <c r="Q52567" s="230"/>
      <c r="R52567" s="230"/>
      <c r="S52567" s="230"/>
    </row>
    <row r="52568" spans="16:19" x14ac:dyDescent="0.2">
      <c r="P52568" s="230"/>
      <c r="Q52568" s="230"/>
      <c r="R52568" s="230"/>
      <c r="S52568" s="230"/>
    </row>
    <row r="52569" spans="16:19" x14ac:dyDescent="0.2">
      <c r="P52569" s="230"/>
      <c r="Q52569" s="230"/>
      <c r="R52569" s="230"/>
      <c r="S52569" s="230"/>
    </row>
    <row r="52570" spans="16:19" x14ac:dyDescent="0.2">
      <c r="P52570" s="230"/>
      <c r="Q52570" s="230"/>
      <c r="R52570" s="230"/>
      <c r="S52570" s="230"/>
    </row>
    <row r="52571" spans="16:19" x14ac:dyDescent="0.2">
      <c r="P52571" s="230"/>
      <c r="Q52571" s="230"/>
      <c r="R52571" s="230"/>
      <c r="S52571" s="230"/>
    </row>
    <row r="52572" spans="16:19" x14ac:dyDescent="0.2">
      <c r="P52572" s="230"/>
      <c r="Q52572" s="230"/>
      <c r="R52572" s="230"/>
      <c r="S52572" s="230"/>
    </row>
    <row r="52573" spans="16:19" x14ac:dyDescent="0.2">
      <c r="P52573" s="230"/>
      <c r="Q52573" s="230"/>
      <c r="R52573" s="230"/>
      <c r="S52573" s="230"/>
    </row>
    <row r="52574" spans="16:19" x14ac:dyDescent="0.2">
      <c r="P52574" s="230"/>
      <c r="Q52574" s="230"/>
      <c r="R52574" s="230"/>
      <c r="S52574" s="230"/>
    </row>
    <row r="52575" spans="16:19" x14ac:dyDescent="0.2">
      <c r="P52575" s="230"/>
      <c r="Q52575" s="230"/>
      <c r="R52575" s="230"/>
      <c r="S52575" s="230"/>
    </row>
    <row r="52576" spans="16:19" x14ac:dyDescent="0.2">
      <c r="P52576" s="230"/>
      <c r="Q52576" s="230"/>
      <c r="R52576" s="230"/>
      <c r="S52576" s="230"/>
    </row>
    <row r="52577" spans="16:19" x14ac:dyDescent="0.2">
      <c r="P52577" s="230"/>
      <c r="Q52577" s="230"/>
      <c r="R52577" s="230"/>
      <c r="S52577" s="230"/>
    </row>
    <row r="52578" spans="16:19" x14ac:dyDescent="0.2">
      <c r="P52578" s="230"/>
      <c r="Q52578" s="230"/>
      <c r="R52578" s="230"/>
      <c r="S52578" s="230"/>
    </row>
    <row r="52579" spans="16:19" x14ac:dyDescent="0.2">
      <c r="P52579" s="230"/>
      <c r="Q52579" s="230"/>
      <c r="R52579" s="230"/>
      <c r="S52579" s="230"/>
    </row>
    <row r="52580" spans="16:19" x14ac:dyDescent="0.2">
      <c r="P52580" s="230"/>
      <c r="Q52580" s="230"/>
      <c r="R52580" s="230"/>
      <c r="S52580" s="230"/>
    </row>
    <row r="52581" spans="16:19" x14ac:dyDescent="0.2">
      <c r="P52581" s="230"/>
      <c r="Q52581" s="230"/>
      <c r="R52581" s="230"/>
      <c r="S52581" s="230"/>
    </row>
    <row r="52582" spans="16:19" x14ac:dyDescent="0.2">
      <c r="P52582" s="230"/>
      <c r="Q52582" s="230"/>
      <c r="R52582" s="230"/>
      <c r="S52582" s="230"/>
    </row>
    <row r="52583" spans="16:19" x14ac:dyDescent="0.2">
      <c r="P52583" s="230"/>
      <c r="Q52583" s="230"/>
      <c r="R52583" s="230"/>
      <c r="S52583" s="230"/>
    </row>
    <row r="52584" spans="16:19" x14ac:dyDescent="0.2">
      <c r="P52584" s="230"/>
      <c r="Q52584" s="230"/>
      <c r="R52584" s="230"/>
      <c r="S52584" s="230"/>
    </row>
    <row r="52585" spans="16:19" x14ac:dyDescent="0.2">
      <c r="P52585" s="230"/>
      <c r="Q52585" s="230"/>
      <c r="R52585" s="230"/>
      <c r="S52585" s="230"/>
    </row>
    <row r="52586" spans="16:19" x14ac:dyDescent="0.2">
      <c r="P52586" s="230"/>
      <c r="Q52586" s="230"/>
      <c r="R52586" s="230"/>
      <c r="S52586" s="230"/>
    </row>
    <row r="52587" spans="16:19" x14ac:dyDescent="0.2">
      <c r="P52587" s="230"/>
      <c r="Q52587" s="230"/>
      <c r="R52587" s="230"/>
      <c r="S52587" s="230"/>
    </row>
    <row r="52588" spans="16:19" x14ac:dyDescent="0.2">
      <c r="P52588" s="230"/>
      <c r="Q52588" s="230"/>
      <c r="R52588" s="230"/>
      <c r="S52588" s="230"/>
    </row>
    <row r="52589" spans="16:19" x14ac:dyDescent="0.2">
      <c r="P52589" s="230"/>
      <c r="Q52589" s="230"/>
      <c r="R52589" s="230"/>
      <c r="S52589" s="230"/>
    </row>
    <row r="52590" spans="16:19" x14ac:dyDescent="0.2">
      <c r="P52590" s="230"/>
      <c r="Q52590" s="230"/>
      <c r="R52590" s="230"/>
      <c r="S52590" s="230"/>
    </row>
    <row r="52591" spans="16:19" x14ac:dyDescent="0.2">
      <c r="P52591" s="230"/>
      <c r="Q52591" s="230"/>
      <c r="R52591" s="230"/>
      <c r="S52591" s="230"/>
    </row>
    <row r="52592" spans="16:19" x14ac:dyDescent="0.2">
      <c r="P52592" s="230"/>
      <c r="Q52592" s="230"/>
      <c r="R52592" s="230"/>
      <c r="S52592" s="230"/>
    </row>
    <row r="52593" spans="16:19" x14ac:dyDescent="0.2">
      <c r="P52593" s="230"/>
      <c r="Q52593" s="230"/>
      <c r="R52593" s="230"/>
      <c r="S52593" s="230"/>
    </row>
    <row r="52594" spans="16:19" x14ac:dyDescent="0.2">
      <c r="P52594" s="230"/>
      <c r="Q52594" s="230"/>
      <c r="R52594" s="230"/>
      <c r="S52594" s="230"/>
    </row>
    <row r="52595" spans="16:19" x14ac:dyDescent="0.2">
      <c r="P52595" s="230"/>
      <c r="Q52595" s="230"/>
      <c r="R52595" s="230"/>
      <c r="S52595" s="230"/>
    </row>
    <row r="52596" spans="16:19" x14ac:dyDescent="0.2">
      <c r="P52596" s="230"/>
      <c r="Q52596" s="230"/>
      <c r="R52596" s="230"/>
      <c r="S52596" s="230"/>
    </row>
    <row r="52597" spans="16:19" x14ac:dyDescent="0.2">
      <c r="P52597" s="230"/>
      <c r="Q52597" s="230"/>
      <c r="R52597" s="230"/>
      <c r="S52597" s="230"/>
    </row>
    <row r="52598" spans="16:19" x14ac:dyDescent="0.2">
      <c r="P52598" s="230"/>
      <c r="Q52598" s="230"/>
      <c r="R52598" s="230"/>
      <c r="S52598" s="230"/>
    </row>
    <row r="52599" spans="16:19" x14ac:dyDescent="0.2">
      <c r="P52599" s="230"/>
      <c r="Q52599" s="230"/>
      <c r="R52599" s="230"/>
      <c r="S52599" s="230"/>
    </row>
    <row r="52600" spans="16:19" x14ac:dyDescent="0.2">
      <c r="P52600" s="230"/>
      <c r="Q52600" s="230"/>
      <c r="R52600" s="230"/>
      <c r="S52600" s="230"/>
    </row>
    <row r="52601" spans="16:19" x14ac:dyDescent="0.2">
      <c r="P52601" s="230"/>
      <c r="Q52601" s="230"/>
      <c r="R52601" s="230"/>
      <c r="S52601" s="230"/>
    </row>
    <row r="52602" spans="16:19" x14ac:dyDescent="0.2">
      <c r="P52602" s="230"/>
      <c r="Q52602" s="230"/>
      <c r="R52602" s="230"/>
      <c r="S52602" s="230"/>
    </row>
    <row r="52603" spans="16:19" x14ac:dyDescent="0.2">
      <c r="P52603" s="230"/>
      <c r="Q52603" s="230"/>
      <c r="R52603" s="230"/>
      <c r="S52603" s="230"/>
    </row>
    <row r="52604" spans="16:19" x14ac:dyDescent="0.2">
      <c r="P52604" s="230"/>
      <c r="Q52604" s="230"/>
      <c r="R52604" s="230"/>
      <c r="S52604" s="230"/>
    </row>
    <row r="52605" spans="16:19" x14ac:dyDescent="0.2">
      <c r="P52605" s="230"/>
      <c r="Q52605" s="230"/>
      <c r="R52605" s="230"/>
      <c r="S52605" s="230"/>
    </row>
    <row r="52606" spans="16:19" x14ac:dyDescent="0.2">
      <c r="P52606" s="230"/>
      <c r="Q52606" s="230"/>
      <c r="R52606" s="230"/>
      <c r="S52606" s="230"/>
    </row>
    <row r="52607" spans="16:19" x14ac:dyDescent="0.2">
      <c r="P52607" s="230"/>
      <c r="Q52607" s="230"/>
      <c r="R52607" s="230"/>
      <c r="S52607" s="230"/>
    </row>
    <row r="52608" spans="16:19" x14ac:dyDescent="0.2">
      <c r="P52608" s="230"/>
      <c r="Q52608" s="230"/>
      <c r="R52608" s="230"/>
      <c r="S52608" s="230"/>
    </row>
    <row r="52609" spans="16:19" x14ac:dyDescent="0.2">
      <c r="P52609" s="230"/>
      <c r="Q52609" s="230"/>
      <c r="R52609" s="230"/>
      <c r="S52609" s="230"/>
    </row>
    <row r="52610" spans="16:19" x14ac:dyDescent="0.2">
      <c r="P52610" s="230"/>
      <c r="Q52610" s="230"/>
      <c r="R52610" s="230"/>
      <c r="S52610" s="230"/>
    </row>
    <row r="52611" spans="16:19" x14ac:dyDescent="0.2">
      <c r="P52611" s="230"/>
      <c r="Q52611" s="230"/>
      <c r="R52611" s="230"/>
      <c r="S52611" s="230"/>
    </row>
    <row r="52612" spans="16:19" x14ac:dyDescent="0.2">
      <c r="P52612" s="230"/>
      <c r="Q52612" s="230"/>
      <c r="R52612" s="230"/>
      <c r="S52612" s="230"/>
    </row>
    <row r="52613" spans="16:19" x14ac:dyDescent="0.2">
      <c r="P52613" s="230"/>
      <c r="Q52613" s="230"/>
      <c r="R52613" s="230"/>
      <c r="S52613" s="230"/>
    </row>
    <row r="52614" spans="16:19" x14ac:dyDescent="0.2">
      <c r="P52614" s="230"/>
      <c r="Q52614" s="230"/>
      <c r="R52614" s="230"/>
      <c r="S52614" s="230"/>
    </row>
    <row r="52615" spans="16:19" x14ac:dyDescent="0.2">
      <c r="P52615" s="230"/>
      <c r="Q52615" s="230"/>
      <c r="R52615" s="230"/>
      <c r="S52615" s="230"/>
    </row>
    <row r="52616" spans="16:19" x14ac:dyDescent="0.2">
      <c r="P52616" s="230"/>
      <c r="Q52616" s="230"/>
      <c r="R52616" s="230"/>
      <c r="S52616" s="230"/>
    </row>
    <row r="52617" spans="16:19" x14ac:dyDescent="0.2">
      <c r="P52617" s="230"/>
      <c r="Q52617" s="230"/>
      <c r="R52617" s="230"/>
      <c r="S52617" s="230"/>
    </row>
    <row r="52618" spans="16:19" x14ac:dyDescent="0.2">
      <c r="P52618" s="230"/>
      <c r="Q52618" s="230"/>
      <c r="R52618" s="230"/>
      <c r="S52618" s="230"/>
    </row>
    <row r="52619" spans="16:19" x14ac:dyDescent="0.2">
      <c r="P52619" s="230"/>
      <c r="Q52619" s="230"/>
      <c r="R52619" s="230"/>
      <c r="S52619" s="230"/>
    </row>
    <row r="52620" spans="16:19" x14ac:dyDescent="0.2">
      <c r="P52620" s="230"/>
      <c r="Q52620" s="230"/>
      <c r="R52620" s="230"/>
      <c r="S52620" s="230"/>
    </row>
    <row r="52621" spans="16:19" x14ac:dyDescent="0.2">
      <c r="P52621" s="230"/>
      <c r="Q52621" s="230"/>
      <c r="R52621" s="230"/>
      <c r="S52621" s="230"/>
    </row>
    <row r="52622" spans="16:19" x14ac:dyDescent="0.2">
      <c r="P52622" s="230"/>
      <c r="Q52622" s="230"/>
      <c r="R52622" s="230"/>
      <c r="S52622" s="230"/>
    </row>
    <row r="52623" spans="16:19" x14ac:dyDescent="0.2">
      <c r="P52623" s="230"/>
      <c r="Q52623" s="230"/>
      <c r="R52623" s="230"/>
      <c r="S52623" s="230"/>
    </row>
    <row r="52624" spans="16:19" x14ac:dyDescent="0.2">
      <c r="P52624" s="230"/>
      <c r="Q52624" s="230"/>
      <c r="R52624" s="230"/>
      <c r="S52624" s="230"/>
    </row>
    <row r="52625" spans="16:19" x14ac:dyDescent="0.2">
      <c r="P52625" s="230"/>
      <c r="Q52625" s="230"/>
      <c r="R52625" s="230"/>
      <c r="S52625" s="230"/>
    </row>
    <row r="52626" spans="16:19" x14ac:dyDescent="0.2">
      <c r="P52626" s="230"/>
      <c r="Q52626" s="230"/>
      <c r="R52626" s="230"/>
      <c r="S52626" s="230"/>
    </row>
    <row r="52627" spans="16:19" x14ac:dyDescent="0.2">
      <c r="P52627" s="230"/>
      <c r="Q52627" s="230"/>
      <c r="R52627" s="230"/>
      <c r="S52627" s="230"/>
    </row>
    <row r="52628" spans="16:19" x14ac:dyDescent="0.2">
      <c r="P52628" s="230"/>
      <c r="Q52628" s="230"/>
      <c r="R52628" s="230"/>
      <c r="S52628" s="230"/>
    </row>
    <row r="52629" spans="16:19" x14ac:dyDescent="0.2">
      <c r="P52629" s="230"/>
      <c r="Q52629" s="230"/>
      <c r="R52629" s="230"/>
      <c r="S52629" s="230"/>
    </row>
    <row r="52630" spans="16:19" x14ac:dyDescent="0.2">
      <c r="P52630" s="230"/>
      <c r="Q52630" s="230"/>
      <c r="R52630" s="230"/>
      <c r="S52630" s="230"/>
    </row>
    <row r="52631" spans="16:19" x14ac:dyDescent="0.2">
      <c r="P52631" s="230"/>
      <c r="Q52631" s="230"/>
      <c r="R52631" s="230"/>
      <c r="S52631" s="230"/>
    </row>
    <row r="52632" spans="16:19" x14ac:dyDescent="0.2">
      <c r="P52632" s="230"/>
      <c r="Q52632" s="230"/>
      <c r="R52632" s="230"/>
      <c r="S52632" s="230"/>
    </row>
    <row r="52633" spans="16:19" x14ac:dyDescent="0.2">
      <c r="P52633" s="230"/>
      <c r="Q52633" s="230"/>
      <c r="R52633" s="230"/>
      <c r="S52633" s="230"/>
    </row>
    <row r="52634" spans="16:19" x14ac:dyDescent="0.2">
      <c r="P52634" s="230"/>
      <c r="Q52634" s="230"/>
      <c r="R52634" s="230"/>
      <c r="S52634" s="230"/>
    </row>
    <row r="52635" spans="16:19" x14ac:dyDescent="0.2">
      <c r="P52635" s="230"/>
      <c r="Q52635" s="230"/>
      <c r="R52635" s="230"/>
      <c r="S52635" s="230"/>
    </row>
    <row r="52636" spans="16:19" x14ac:dyDescent="0.2">
      <c r="P52636" s="230"/>
      <c r="Q52636" s="230"/>
      <c r="R52636" s="230"/>
      <c r="S52636" s="230"/>
    </row>
    <row r="52637" spans="16:19" x14ac:dyDescent="0.2">
      <c r="P52637" s="230"/>
      <c r="Q52637" s="230"/>
      <c r="R52637" s="230"/>
      <c r="S52637" s="230"/>
    </row>
    <row r="52638" spans="16:19" x14ac:dyDescent="0.2">
      <c r="P52638" s="230"/>
      <c r="Q52638" s="230"/>
      <c r="R52638" s="230"/>
      <c r="S52638" s="230"/>
    </row>
    <row r="52639" spans="16:19" x14ac:dyDescent="0.2">
      <c r="P52639" s="230"/>
      <c r="Q52639" s="230"/>
      <c r="R52639" s="230"/>
      <c r="S52639" s="230"/>
    </row>
    <row r="52640" spans="16:19" x14ac:dyDescent="0.2">
      <c r="P52640" s="230"/>
      <c r="Q52640" s="230"/>
      <c r="R52640" s="230"/>
      <c r="S52640" s="230"/>
    </row>
    <row r="52641" spans="16:19" x14ac:dyDescent="0.2">
      <c r="P52641" s="230"/>
      <c r="Q52641" s="230"/>
      <c r="R52641" s="230"/>
      <c r="S52641" s="230"/>
    </row>
    <row r="52642" spans="16:19" x14ac:dyDescent="0.2">
      <c r="P52642" s="230"/>
      <c r="Q52642" s="230"/>
      <c r="R52642" s="230"/>
      <c r="S52642" s="230"/>
    </row>
    <row r="52643" spans="16:19" x14ac:dyDescent="0.2">
      <c r="P52643" s="230"/>
      <c r="Q52643" s="230"/>
      <c r="R52643" s="230"/>
      <c r="S52643" s="230"/>
    </row>
    <row r="52644" spans="16:19" x14ac:dyDescent="0.2">
      <c r="P52644" s="230"/>
      <c r="Q52644" s="230"/>
      <c r="R52644" s="230"/>
      <c r="S52644" s="230"/>
    </row>
    <row r="52645" spans="16:19" x14ac:dyDescent="0.2">
      <c r="P52645" s="230"/>
      <c r="Q52645" s="230"/>
      <c r="R52645" s="230"/>
      <c r="S52645" s="230"/>
    </row>
    <row r="52646" spans="16:19" x14ac:dyDescent="0.2">
      <c r="P52646" s="230"/>
      <c r="Q52646" s="230"/>
      <c r="R52646" s="230"/>
      <c r="S52646" s="230"/>
    </row>
    <row r="52647" spans="16:19" x14ac:dyDescent="0.2">
      <c r="P52647" s="230"/>
      <c r="Q52647" s="230"/>
      <c r="R52647" s="230"/>
      <c r="S52647" s="230"/>
    </row>
    <row r="52648" spans="16:19" x14ac:dyDescent="0.2">
      <c r="P52648" s="230"/>
      <c r="Q52648" s="230"/>
      <c r="R52648" s="230"/>
      <c r="S52648" s="230"/>
    </row>
    <row r="52649" spans="16:19" x14ac:dyDescent="0.2">
      <c r="P52649" s="230"/>
      <c r="Q52649" s="230"/>
      <c r="R52649" s="230"/>
      <c r="S52649" s="230"/>
    </row>
    <row r="52650" spans="16:19" x14ac:dyDescent="0.2">
      <c r="P52650" s="230"/>
      <c r="Q52650" s="230"/>
      <c r="R52650" s="230"/>
      <c r="S52650" s="230"/>
    </row>
    <row r="52651" spans="16:19" x14ac:dyDescent="0.2">
      <c r="P52651" s="230"/>
      <c r="Q52651" s="230"/>
      <c r="R52651" s="230"/>
      <c r="S52651" s="230"/>
    </row>
    <row r="52652" spans="16:19" x14ac:dyDescent="0.2">
      <c r="P52652" s="230"/>
      <c r="Q52652" s="230"/>
      <c r="R52652" s="230"/>
      <c r="S52652" s="230"/>
    </row>
    <row r="52653" spans="16:19" x14ac:dyDescent="0.2">
      <c r="P52653" s="230"/>
      <c r="Q52653" s="230"/>
      <c r="R52653" s="230"/>
      <c r="S52653" s="230"/>
    </row>
    <row r="52654" spans="16:19" x14ac:dyDescent="0.2">
      <c r="P52654" s="230"/>
      <c r="Q52654" s="230"/>
      <c r="R52654" s="230"/>
      <c r="S52654" s="230"/>
    </row>
    <row r="52655" spans="16:19" x14ac:dyDescent="0.2">
      <c r="P52655" s="230"/>
      <c r="Q52655" s="230"/>
      <c r="R52655" s="230"/>
      <c r="S52655" s="230"/>
    </row>
    <row r="52656" spans="16:19" x14ac:dyDescent="0.2">
      <c r="P52656" s="230"/>
      <c r="Q52656" s="230"/>
      <c r="R52656" s="230"/>
      <c r="S52656" s="230"/>
    </row>
    <row r="52657" spans="16:19" x14ac:dyDescent="0.2">
      <c r="P52657" s="230"/>
      <c r="Q52657" s="230"/>
      <c r="R52657" s="230"/>
      <c r="S52657" s="230"/>
    </row>
    <row r="52658" spans="16:19" x14ac:dyDescent="0.2">
      <c r="P52658" s="230"/>
      <c r="Q52658" s="230"/>
      <c r="R52658" s="230"/>
      <c r="S52658" s="230"/>
    </row>
    <row r="52659" spans="16:19" x14ac:dyDescent="0.2">
      <c r="P52659" s="230"/>
      <c r="Q52659" s="230"/>
      <c r="R52659" s="230"/>
      <c r="S52659" s="230"/>
    </row>
    <row r="52660" spans="16:19" x14ac:dyDescent="0.2">
      <c r="P52660" s="230"/>
      <c r="Q52660" s="230"/>
      <c r="R52660" s="230"/>
      <c r="S52660" s="230"/>
    </row>
    <row r="52661" spans="16:19" x14ac:dyDescent="0.2">
      <c r="P52661" s="230"/>
      <c r="Q52661" s="230"/>
      <c r="R52661" s="230"/>
      <c r="S52661" s="230"/>
    </row>
    <row r="52662" spans="16:19" x14ac:dyDescent="0.2">
      <c r="P52662" s="230"/>
      <c r="Q52662" s="230"/>
      <c r="R52662" s="230"/>
      <c r="S52662" s="230"/>
    </row>
    <row r="52663" spans="16:19" x14ac:dyDescent="0.2">
      <c r="P52663" s="230"/>
      <c r="Q52663" s="230"/>
      <c r="R52663" s="230"/>
      <c r="S52663" s="230"/>
    </row>
    <row r="52664" spans="16:19" x14ac:dyDescent="0.2">
      <c r="P52664" s="230"/>
      <c r="Q52664" s="230"/>
      <c r="R52664" s="230"/>
      <c r="S52664" s="230"/>
    </row>
    <row r="52665" spans="16:19" x14ac:dyDescent="0.2">
      <c r="P52665" s="230"/>
      <c r="Q52665" s="230"/>
      <c r="R52665" s="230"/>
      <c r="S52665" s="230"/>
    </row>
    <row r="52666" spans="16:19" x14ac:dyDescent="0.2">
      <c r="P52666" s="230"/>
      <c r="Q52666" s="230"/>
      <c r="R52666" s="230"/>
      <c r="S52666" s="230"/>
    </row>
    <row r="52667" spans="16:19" x14ac:dyDescent="0.2">
      <c r="P52667" s="230"/>
      <c r="Q52667" s="230"/>
      <c r="R52667" s="230"/>
      <c r="S52667" s="230"/>
    </row>
    <row r="52668" spans="16:19" x14ac:dyDescent="0.2">
      <c r="P52668" s="230"/>
      <c r="Q52668" s="230"/>
      <c r="R52668" s="230"/>
      <c r="S52668" s="230"/>
    </row>
    <row r="52669" spans="16:19" x14ac:dyDescent="0.2">
      <c r="P52669" s="230"/>
      <c r="Q52669" s="230"/>
      <c r="R52669" s="230"/>
      <c r="S52669" s="230"/>
    </row>
    <row r="52670" spans="16:19" x14ac:dyDescent="0.2">
      <c r="P52670" s="230"/>
      <c r="Q52670" s="230"/>
      <c r="R52670" s="230"/>
      <c r="S52670" s="230"/>
    </row>
    <row r="52671" spans="16:19" x14ac:dyDescent="0.2">
      <c r="P52671" s="230"/>
      <c r="Q52671" s="230"/>
      <c r="R52671" s="230"/>
      <c r="S52671" s="230"/>
    </row>
    <row r="52672" spans="16:19" x14ac:dyDescent="0.2">
      <c r="P52672" s="230"/>
      <c r="Q52672" s="230"/>
      <c r="R52672" s="230"/>
      <c r="S52672" s="230"/>
    </row>
    <row r="52673" spans="16:19" x14ac:dyDescent="0.2">
      <c r="P52673" s="230"/>
      <c r="Q52673" s="230"/>
      <c r="R52673" s="230"/>
      <c r="S52673" s="230"/>
    </row>
    <row r="52674" spans="16:19" x14ac:dyDescent="0.2">
      <c r="P52674" s="230"/>
      <c r="Q52674" s="230"/>
      <c r="R52674" s="230"/>
      <c r="S52674" s="230"/>
    </row>
    <row r="52675" spans="16:19" x14ac:dyDescent="0.2">
      <c r="P52675" s="230"/>
      <c r="Q52675" s="230"/>
      <c r="R52675" s="230"/>
      <c r="S52675" s="230"/>
    </row>
    <row r="52676" spans="16:19" x14ac:dyDescent="0.2">
      <c r="P52676" s="230"/>
      <c r="Q52676" s="230"/>
      <c r="R52676" s="230"/>
      <c r="S52676" s="230"/>
    </row>
    <row r="52677" spans="16:19" x14ac:dyDescent="0.2">
      <c r="P52677" s="230"/>
      <c r="Q52677" s="230"/>
      <c r="R52677" s="230"/>
      <c r="S52677" s="230"/>
    </row>
    <row r="52678" spans="16:19" x14ac:dyDescent="0.2">
      <c r="P52678" s="230"/>
      <c r="Q52678" s="230"/>
      <c r="R52678" s="230"/>
      <c r="S52678" s="230"/>
    </row>
    <row r="52679" spans="16:19" x14ac:dyDescent="0.2">
      <c r="P52679" s="230"/>
      <c r="Q52679" s="230"/>
      <c r="R52679" s="230"/>
      <c r="S52679" s="230"/>
    </row>
    <row r="52680" spans="16:19" x14ac:dyDescent="0.2">
      <c r="P52680" s="230"/>
      <c r="Q52680" s="230"/>
      <c r="R52680" s="230"/>
      <c r="S52680" s="230"/>
    </row>
    <row r="52681" spans="16:19" x14ac:dyDescent="0.2">
      <c r="P52681" s="230"/>
      <c r="Q52681" s="230"/>
      <c r="R52681" s="230"/>
      <c r="S52681" s="230"/>
    </row>
    <row r="52682" spans="16:19" x14ac:dyDescent="0.2">
      <c r="P52682" s="230"/>
      <c r="Q52682" s="230"/>
      <c r="R52682" s="230"/>
      <c r="S52682" s="230"/>
    </row>
    <row r="52683" spans="16:19" x14ac:dyDescent="0.2">
      <c r="P52683" s="230"/>
      <c r="Q52683" s="230"/>
      <c r="R52683" s="230"/>
      <c r="S52683" s="230"/>
    </row>
    <row r="52684" spans="16:19" x14ac:dyDescent="0.2">
      <c r="P52684" s="230"/>
      <c r="Q52684" s="230"/>
      <c r="R52684" s="230"/>
      <c r="S52684" s="230"/>
    </row>
    <row r="52685" spans="16:19" x14ac:dyDescent="0.2">
      <c r="P52685" s="230"/>
      <c r="Q52685" s="230"/>
      <c r="R52685" s="230"/>
      <c r="S52685" s="230"/>
    </row>
    <row r="52686" spans="16:19" x14ac:dyDescent="0.2">
      <c r="P52686" s="230"/>
      <c r="Q52686" s="230"/>
      <c r="R52686" s="230"/>
      <c r="S52686" s="230"/>
    </row>
    <row r="52687" spans="16:19" x14ac:dyDescent="0.2">
      <c r="P52687" s="230"/>
      <c r="Q52687" s="230"/>
      <c r="R52687" s="230"/>
      <c r="S52687" s="230"/>
    </row>
    <row r="52688" spans="16:19" x14ac:dyDescent="0.2">
      <c r="P52688" s="230"/>
      <c r="Q52688" s="230"/>
      <c r="R52688" s="230"/>
      <c r="S52688" s="230"/>
    </row>
    <row r="52689" spans="16:19" x14ac:dyDescent="0.2">
      <c r="P52689" s="230"/>
      <c r="Q52689" s="230"/>
      <c r="R52689" s="230"/>
      <c r="S52689" s="230"/>
    </row>
    <row r="52690" spans="16:19" x14ac:dyDescent="0.2">
      <c r="P52690" s="230"/>
      <c r="Q52690" s="230"/>
      <c r="R52690" s="230"/>
      <c r="S52690" s="230"/>
    </row>
    <row r="52691" spans="16:19" x14ac:dyDescent="0.2">
      <c r="P52691" s="230"/>
      <c r="Q52691" s="230"/>
      <c r="R52691" s="230"/>
      <c r="S52691" s="230"/>
    </row>
    <row r="52692" spans="16:19" x14ac:dyDescent="0.2">
      <c r="P52692" s="230"/>
      <c r="Q52692" s="230"/>
      <c r="R52692" s="230"/>
      <c r="S52692" s="230"/>
    </row>
    <row r="52693" spans="16:19" x14ac:dyDescent="0.2">
      <c r="P52693" s="230"/>
      <c r="Q52693" s="230"/>
      <c r="R52693" s="230"/>
      <c r="S52693" s="230"/>
    </row>
    <row r="52694" spans="16:19" x14ac:dyDescent="0.2">
      <c r="P52694" s="230"/>
      <c r="Q52694" s="230"/>
      <c r="R52694" s="230"/>
      <c r="S52694" s="230"/>
    </row>
    <row r="52695" spans="16:19" x14ac:dyDescent="0.2">
      <c r="P52695" s="230"/>
      <c r="Q52695" s="230"/>
      <c r="R52695" s="230"/>
      <c r="S52695" s="230"/>
    </row>
    <row r="52696" spans="16:19" x14ac:dyDescent="0.2">
      <c r="P52696" s="230"/>
      <c r="Q52696" s="230"/>
      <c r="R52696" s="230"/>
      <c r="S52696" s="230"/>
    </row>
    <row r="52697" spans="16:19" x14ac:dyDescent="0.2">
      <c r="P52697" s="230"/>
      <c r="Q52697" s="230"/>
      <c r="R52697" s="230"/>
      <c r="S52697" s="230"/>
    </row>
    <row r="52698" spans="16:19" x14ac:dyDescent="0.2">
      <c r="P52698" s="230"/>
      <c r="Q52698" s="230"/>
      <c r="R52698" s="230"/>
      <c r="S52698" s="230"/>
    </row>
    <row r="52699" spans="16:19" x14ac:dyDescent="0.2">
      <c r="P52699" s="230"/>
      <c r="Q52699" s="230"/>
      <c r="R52699" s="230"/>
      <c r="S52699" s="230"/>
    </row>
    <row r="52700" spans="16:19" x14ac:dyDescent="0.2">
      <c r="P52700" s="230"/>
      <c r="Q52700" s="230"/>
      <c r="R52700" s="230"/>
      <c r="S52700" s="230"/>
    </row>
    <row r="52701" spans="16:19" x14ac:dyDescent="0.2">
      <c r="P52701" s="230"/>
      <c r="Q52701" s="230"/>
      <c r="R52701" s="230"/>
      <c r="S52701" s="230"/>
    </row>
    <row r="52702" spans="16:19" x14ac:dyDescent="0.2">
      <c r="P52702" s="230"/>
      <c r="Q52702" s="230"/>
      <c r="R52702" s="230"/>
      <c r="S52702" s="230"/>
    </row>
    <row r="52703" spans="16:19" x14ac:dyDescent="0.2">
      <c r="P52703" s="230"/>
      <c r="Q52703" s="230"/>
      <c r="R52703" s="230"/>
      <c r="S52703" s="230"/>
    </row>
    <row r="52704" spans="16:19" x14ac:dyDescent="0.2">
      <c r="P52704" s="230"/>
      <c r="Q52704" s="230"/>
      <c r="R52704" s="230"/>
      <c r="S52704" s="230"/>
    </row>
    <row r="52705" spans="16:19" x14ac:dyDescent="0.2">
      <c r="P52705" s="230"/>
      <c r="Q52705" s="230"/>
      <c r="R52705" s="230"/>
      <c r="S52705" s="230"/>
    </row>
    <row r="52706" spans="16:19" x14ac:dyDescent="0.2">
      <c r="P52706" s="230"/>
      <c r="Q52706" s="230"/>
      <c r="R52706" s="230"/>
      <c r="S52706" s="230"/>
    </row>
    <row r="52707" spans="16:19" x14ac:dyDescent="0.2">
      <c r="P52707" s="230"/>
      <c r="Q52707" s="230"/>
      <c r="R52707" s="230"/>
      <c r="S52707" s="230"/>
    </row>
    <row r="52708" spans="16:19" x14ac:dyDescent="0.2">
      <c r="P52708" s="230"/>
      <c r="Q52708" s="230"/>
      <c r="R52708" s="230"/>
      <c r="S52708" s="230"/>
    </row>
    <row r="52709" spans="16:19" x14ac:dyDescent="0.2">
      <c r="P52709" s="230"/>
      <c r="Q52709" s="230"/>
      <c r="R52709" s="230"/>
      <c r="S52709" s="230"/>
    </row>
    <row r="52710" spans="16:19" x14ac:dyDescent="0.2">
      <c r="P52710" s="230"/>
      <c r="Q52710" s="230"/>
      <c r="R52710" s="230"/>
      <c r="S52710" s="230"/>
    </row>
    <row r="52711" spans="16:19" x14ac:dyDescent="0.2">
      <c r="P52711" s="230"/>
      <c r="Q52711" s="230"/>
      <c r="R52711" s="230"/>
      <c r="S52711" s="230"/>
    </row>
    <row r="52712" spans="16:19" x14ac:dyDescent="0.2">
      <c r="P52712" s="230"/>
      <c r="Q52712" s="230"/>
      <c r="R52712" s="230"/>
      <c r="S52712" s="230"/>
    </row>
    <row r="52713" spans="16:19" x14ac:dyDescent="0.2">
      <c r="P52713" s="230"/>
      <c r="Q52713" s="230"/>
      <c r="R52713" s="230"/>
      <c r="S52713" s="230"/>
    </row>
    <row r="52714" spans="16:19" x14ac:dyDescent="0.2">
      <c r="P52714" s="230"/>
      <c r="Q52714" s="230"/>
      <c r="R52714" s="230"/>
      <c r="S52714" s="230"/>
    </row>
    <row r="52715" spans="16:19" x14ac:dyDescent="0.2">
      <c r="P52715" s="230"/>
      <c r="Q52715" s="230"/>
      <c r="R52715" s="230"/>
      <c r="S52715" s="230"/>
    </row>
    <row r="52716" spans="16:19" x14ac:dyDescent="0.2">
      <c r="P52716" s="230"/>
      <c r="Q52716" s="230"/>
      <c r="R52716" s="230"/>
      <c r="S52716" s="230"/>
    </row>
    <row r="52717" spans="16:19" x14ac:dyDescent="0.2">
      <c r="P52717" s="230"/>
      <c r="Q52717" s="230"/>
      <c r="R52717" s="230"/>
      <c r="S52717" s="230"/>
    </row>
    <row r="52718" spans="16:19" x14ac:dyDescent="0.2">
      <c r="P52718" s="230"/>
      <c r="Q52718" s="230"/>
      <c r="R52718" s="230"/>
      <c r="S52718" s="230"/>
    </row>
    <row r="52719" spans="16:19" x14ac:dyDescent="0.2">
      <c r="P52719" s="230"/>
      <c r="Q52719" s="230"/>
      <c r="R52719" s="230"/>
      <c r="S52719" s="230"/>
    </row>
    <row r="52720" spans="16:19" x14ac:dyDescent="0.2">
      <c r="P52720" s="230"/>
      <c r="Q52720" s="230"/>
      <c r="R52720" s="230"/>
      <c r="S52720" s="230"/>
    </row>
    <row r="52721" spans="16:19" x14ac:dyDescent="0.2">
      <c r="P52721" s="230"/>
      <c r="Q52721" s="230"/>
      <c r="R52721" s="230"/>
      <c r="S52721" s="230"/>
    </row>
    <row r="52722" spans="16:19" x14ac:dyDescent="0.2">
      <c r="P52722" s="230"/>
      <c r="Q52722" s="230"/>
      <c r="R52722" s="230"/>
      <c r="S52722" s="230"/>
    </row>
    <row r="52723" spans="16:19" x14ac:dyDescent="0.2">
      <c r="P52723" s="230"/>
      <c r="Q52723" s="230"/>
      <c r="R52723" s="230"/>
      <c r="S52723" s="230"/>
    </row>
    <row r="52724" spans="16:19" x14ac:dyDescent="0.2">
      <c r="P52724" s="230"/>
      <c r="Q52724" s="230"/>
      <c r="R52724" s="230"/>
      <c r="S52724" s="230"/>
    </row>
    <row r="52725" spans="16:19" x14ac:dyDescent="0.2">
      <c r="P52725" s="230"/>
      <c r="Q52725" s="230"/>
      <c r="R52725" s="230"/>
      <c r="S52725" s="230"/>
    </row>
    <row r="52726" spans="16:19" x14ac:dyDescent="0.2">
      <c r="P52726" s="230"/>
      <c r="Q52726" s="230"/>
      <c r="R52726" s="230"/>
      <c r="S52726" s="230"/>
    </row>
    <row r="52727" spans="16:19" x14ac:dyDescent="0.2">
      <c r="P52727" s="230"/>
      <c r="Q52727" s="230"/>
      <c r="R52727" s="230"/>
      <c r="S52727" s="230"/>
    </row>
    <row r="52728" spans="16:19" x14ac:dyDescent="0.2">
      <c r="P52728" s="230"/>
      <c r="Q52728" s="230"/>
      <c r="R52728" s="230"/>
      <c r="S52728" s="230"/>
    </row>
    <row r="52729" spans="16:19" x14ac:dyDescent="0.2">
      <c r="P52729" s="230"/>
      <c r="Q52729" s="230"/>
      <c r="R52729" s="230"/>
      <c r="S52729" s="230"/>
    </row>
    <row r="52730" spans="16:19" x14ac:dyDescent="0.2">
      <c r="P52730" s="230"/>
      <c r="Q52730" s="230"/>
      <c r="R52730" s="230"/>
      <c r="S52730" s="230"/>
    </row>
    <row r="52731" spans="16:19" x14ac:dyDescent="0.2">
      <c r="P52731" s="230"/>
      <c r="Q52731" s="230"/>
      <c r="R52731" s="230"/>
      <c r="S52731" s="230"/>
    </row>
    <row r="52732" spans="16:19" x14ac:dyDescent="0.2">
      <c r="P52732" s="230"/>
      <c r="Q52732" s="230"/>
      <c r="R52732" s="230"/>
      <c r="S52732" s="230"/>
    </row>
    <row r="52733" spans="16:19" x14ac:dyDescent="0.2">
      <c r="P52733" s="230"/>
      <c r="Q52733" s="230"/>
      <c r="R52733" s="230"/>
      <c r="S52733" s="230"/>
    </row>
    <row r="52734" spans="16:19" x14ac:dyDescent="0.2">
      <c r="P52734" s="230"/>
      <c r="Q52734" s="230"/>
      <c r="R52734" s="230"/>
      <c r="S52734" s="230"/>
    </row>
    <row r="52735" spans="16:19" x14ac:dyDescent="0.2">
      <c r="P52735" s="230"/>
      <c r="Q52735" s="230"/>
      <c r="R52735" s="230"/>
      <c r="S52735" s="230"/>
    </row>
    <row r="52736" spans="16:19" x14ac:dyDescent="0.2">
      <c r="P52736" s="230"/>
      <c r="Q52736" s="230"/>
      <c r="R52736" s="230"/>
      <c r="S52736" s="230"/>
    </row>
    <row r="52737" spans="16:19" x14ac:dyDescent="0.2">
      <c r="P52737" s="230"/>
      <c r="Q52737" s="230"/>
      <c r="R52737" s="230"/>
      <c r="S52737" s="230"/>
    </row>
    <row r="52738" spans="16:19" x14ac:dyDescent="0.2">
      <c r="P52738" s="230"/>
      <c r="Q52738" s="230"/>
      <c r="R52738" s="230"/>
      <c r="S52738" s="230"/>
    </row>
    <row r="52739" spans="16:19" x14ac:dyDescent="0.2">
      <c r="P52739" s="230"/>
      <c r="Q52739" s="230"/>
      <c r="R52739" s="230"/>
      <c r="S52739" s="230"/>
    </row>
    <row r="52740" spans="16:19" x14ac:dyDescent="0.2">
      <c r="P52740" s="230"/>
      <c r="Q52740" s="230"/>
      <c r="R52740" s="230"/>
      <c r="S52740" s="230"/>
    </row>
    <row r="52741" spans="16:19" x14ac:dyDescent="0.2">
      <c r="P52741" s="230"/>
      <c r="Q52741" s="230"/>
      <c r="R52741" s="230"/>
      <c r="S52741" s="230"/>
    </row>
    <row r="52742" spans="16:19" x14ac:dyDescent="0.2">
      <c r="P52742" s="230"/>
      <c r="Q52742" s="230"/>
      <c r="R52742" s="230"/>
      <c r="S52742" s="230"/>
    </row>
    <row r="52743" spans="16:19" x14ac:dyDescent="0.2">
      <c r="P52743" s="230"/>
      <c r="Q52743" s="230"/>
      <c r="R52743" s="230"/>
      <c r="S52743" s="230"/>
    </row>
    <row r="52744" spans="16:19" x14ac:dyDescent="0.2">
      <c r="P52744" s="230"/>
      <c r="Q52744" s="230"/>
      <c r="R52744" s="230"/>
      <c r="S52744" s="230"/>
    </row>
    <row r="52745" spans="16:19" x14ac:dyDescent="0.2">
      <c r="P52745" s="230"/>
      <c r="Q52745" s="230"/>
      <c r="R52745" s="230"/>
      <c r="S52745" s="230"/>
    </row>
    <row r="52746" spans="16:19" x14ac:dyDescent="0.2">
      <c r="P52746" s="230"/>
      <c r="Q52746" s="230"/>
      <c r="R52746" s="230"/>
      <c r="S52746" s="230"/>
    </row>
    <row r="52747" spans="16:19" x14ac:dyDescent="0.2">
      <c r="P52747" s="230"/>
      <c r="Q52747" s="230"/>
      <c r="R52747" s="230"/>
      <c r="S52747" s="230"/>
    </row>
    <row r="52748" spans="16:19" x14ac:dyDescent="0.2">
      <c r="P52748" s="230"/>
      <c r="Q52748" s="230"/>
      <c r="R52748" s="230"/>
      <c r="S52748" s="230"/>
    </row>
    <row r="52749" spans="16:19" x14ac:dyDescent="0.2">
      <c r="P52749" s="230"/>
      <c r="Q52749" s="230"/>
      <c r="R52749" s="230"/>
      <c r="S52749" s="230"/>
    </row>
    <row r="52750" spans="16:19" x14ac:dyDescent="0.2">
      <c r="P52750" s="230"/>
      <c r="Q52750" s="230"/>
      <c r="R52750" s="230"/>
      <c r="S52750" s="230"/>
    </row>
    <row r="52751" spans="16:19" x14ac:dyDescent="0.2">
      <c r="P52751" s="230"/>
      <c r="Q52751" s="230"/>
      <c r="R52751" s="230"/>
      <c r="S52751" s="230"/>
    </row>
    <row r="52752" spans="16:19" x14ac:dyDescent="0.2">
      <c r="P52752" s="230"/>
      <c r="Q52752" s="230"/>
      <c r="R52752" s="230"/>
      <c r="S52752" s="230"/>
    </row>
    <row r="52753" spans="16:19" x14ac:dyDescent="0.2">
      <c r="P52753" s="230"/>
      <c r="Q52753" s="230"/>
      <c r="R52753" s="230"/>
      <c r="S52753" s="230"/>
    </row>
    <row r="52754" spans="16:19" x14ac:dyDescent="0.2">
      <c r="P52754" s="230"/>
      <c r="Q52754" s="230"/>
      <c r="R52754" s="230"/>
      <c r="S52754" s="230"/>
    </row>
    <row r="52755" spans="16:19" x14ac:dyDescent="0.2">
      <c r="P52755" s="230"/>
      <c r="Q52755" s="230"/>
      <c r="R52755" s="230"/>
      <c r="S52755" s="230"/>
    </row>
    <row r="52756" spans="16:19" x14ac:dyDescent="0.2">
      <c r="P52756" s="230"/>
      <c r="Q52756" s="230"/>
      <c r="R52756" s="230"/>
      <c r="S52756" s="230"/>
    </row>
    <row r="52757" spans="16:19" x14ac:dyDescent="0.2">
      <c r="P52757" s="230"/>
      <c r="Q52757" s="230"/>
      <c r="R52757" s="230"/>
      <c r="S52757" s="230"/>
    </row>
    <row r="52758" spans="16:19" x14ac:dyDescent="0.2">
      <c r="P52758" s="230"/>
      <c r="Q52758" s="230"/>
      <c r="R52758" s="230"/>
      <c r="S52758" s="230"/>
    </row>
    <row r="52759" spans="16:19" x14ac:dyDescent="0.2">
      <c r="P52759" s="230"/>
      <c r="Q52759" s="230"/>
      <c r="R52759" s="230"/>
      <c r="S52759" s="230"/>
    </row>
    <row r="52760" spans="16:19" x14ac:dyDescent="0.2">
      <c r="P52760" s="230"/>
      <c r="Q52760" s="230"/>
      <c r="R52760" s="230"/>
      <c r="S52760" s="230"/>
    </row>
    <row r="52761" spans="16:19" x14ac:dyDescent="0.2">
      <c r="P52761" s="230"/>
      <c r="Q52761" s="230"/>
      <c r="R52761" s="230"/>
      <c r="S52761" s="230"/>
    </row>
    <row r="52762" spans="16:19" x14ac:dyDescent="0.2">
      <c r="P52762" s="230"/>
      <c r="Q52762" s="230"/>
      <c r="R52762" s="230"/>
      <c r="S52762" s="230"/>
    </row>
    <row r="52763" spans="16:19" x14ac:dyDescent="0.2">
      <c r="P52763" s="230"/>
      <c r="Q52763" s="230"/>
      <c r="R52763" s="230"/>
      <c r="S52763" s="230"/>
    </row>
    <row r="52764" spans="16:19" x14ac:dyDescent="0.2">
      <c r="P52764" s="230"/>
      <c r="Q52764" s="230"/>
      <c r="R52764" s="230"/>
      <c r="S52764" s="230"/>
    </row>
    <row r="52765" spans="16:19" x14ac:dyDescent="0.2">
      <c r="P52765" s="230"/>
      <c r="Q52765" s="230"/>
      <c r="R52765" s="230"/>
      <c r="S52765" s="230"/>
    </row>
    <row r="52766" spans="16:19" x14ac:dyDescent="0.2">
      <c r="P52766" s="230"/>
      <c r="Q52766" s="230"/>
      <c r="R52766" s="230"/>
      <c r="S52766" s="230"/>
    </row>
    <row r="52767" spans="16:19" x14ac:dyDescent="0.2">
      <c r="P52767" s="230"/>
      <c r="Q52767" s="230"/>
      <c r="R52767" s="230"/>
      <c r="S52767" s="230"/>
    </row>
    <row r="52768" spans="16:19" x14ac:dyDescent="0.2">
      <c r="P52768" s="230"/>
      <c r="Q52768" s="230"/>
      <c r="R52768" s="230"/>
      <c r="S52768" s="230"/>
    </row>
    <row r="52769" spans="16:19" x14ac:dyDescent="0.2">
      <c r="P52769" s="230"/>
      <c r="Q52769" s="230"/>
      <c r="R52769" s="230"/>
      <c r="S52769" s="230"/>
    </row>
    <row r="52770" spans="16:19" x14ac:dyDescent="0.2">
      <c r="P52770" s="230"/>
      <c r="Q52770" s="230"/>
      <c r="R52770" s="230"/>
      <c r="S52770" s="230"/>
    </row>
    <row r="52771" spans="16:19" x14ac:dyDescent="0.2">
      <c r="P52771" s="230"/>
      <c r="Q52771" s="230"/>
      <c r="R52771" s="230"/>
      <c r="S52771" s="230"/>
    </row>
    <row r="52772" spans="16:19" x14ac:dyDescent="0.2">
      <c r="P52772" s="230"/>
      <c r="Q52772" s="230"/>
      <c r="R52772" s="230"/>
      <c r="S52772" s="230"/>
    </row>
    <row r="52773" spans="16:19" x14ac:dyDescent="0.2">
      <c r="P52773" s="230"/>
      <c r="Q52773" s="230"/>
      <c r="R52773" s="230"/>
      <c r="S52773" s="230"/>
    </row>
    <row r="52774" spans="16:19" x14ac:dyDescent="0.2">
      <c r="P52774" s="230"/>
      <c r="Q52774" s="230"/>
      <c r="R52774" s="230"/>
      <c r="S52774" s="230"/>
    </row>
    <row r="52775" spans="16:19" x14ac:dyDescent="0.2">
      <c r="P52775" s="230"/>
      <c r="Q52775" s="230"/>
      <c r="R52775" s="230"/>
      <c r="S52775" s="230"/>
    </row>
    <row r="52776" spans="16:19" x14ac:dyDescent="0.2">
      <c r="P52776" s="230"/>
      <c r="Q52776" s="230"/>
      <c r="R52776" s="230"/>
      <c r="S52776" s="230"/>
    </row>
    <row r="52777" spans="16:19" x14ac:dyDescent="0.2">
      <c r="P52777" s="230"/>
      <c r="Q52777" s="230"/>
      <c r="R52777" s="230"/>
      <c r="S52777" s="230"/>
    </row>
    <row r="52778" spans="16:19" x14ac:dyDescent="0.2">
      <c r="P52778" s="230"/>
      <c r="Q52778" s="230"/>
      <c r="R52778" s="230"/>
      <c r="S52778" s="230"/>
    </row>
    <row r="52779" spans="16:19" x14ac:dyDescent="0.2">
      <c r="P52779" s="230"/>
      <c r="Q52779" s="230"/>
      <c r="R52779" s="230"/>
      <c r="S52779" s="230"/>
    </row>
    <row r="52780" spans="16:19" x14ac:dyDescent="0.2">
      <c r="P52780" s="230"/>
      <c r="Q52780" s="230"/>
      <c r="R52780" s="230"/>
      <c r="S52780" s="230"/>
    </row>
    <row r="52781" spans="16:19" x14ac:dyDescent="0.2">
      <c r="P52781" s="230"/>
      <c r="Q52781" s="230"/>
      <c r="R52781" s="230"/>
      <c r="S52781" s="230"/>
    </row>
    <row r="52782" spans="16:19" x14ac:dyDescent="0.2">
      <c r="P52782" s="230"/>
      <c r="Q52782" s="230"/>
      <c r="R52782" s="230"/>
      <c r="S52782" s="230"/>
    </row>
    <row r="52783" spans="16:19" x14ac:dyDescent="0.2">
      <c r="P52783" s="230"/>
      <c r="Q52783" s="230"/>
      <c r="R52783" s="230"/>
      <c r="S52783" s="230"/>
    </row>
    <row r="52784" spans="16:19" x14ac:dyDescent="0.2">
      <c r="P52784" s="230"/>
      <c r="Q52784" s="230"/>
      <c r="R52784" s="230"/>
      <c r="S52784" s="230"/>
    </row>
    <row r="52785" spans="16:19" x14ac:dyDescent="0.2">
      <c r="P52785" s="230"/>
      <c r="Q52785" s="230"/>
      <c r="R52785" s="230"/>
      <c r="S52785" s="230"/>
    </row>
    <row r="52786" spans="16:19" x14ac:dyDescent="0.2">
      <c r="P52786" s="230"/>
      <c r="Q52786" s="230"/>
      <c r="R52786" s="230"/>
      <c r="S52786" s="230"/>
    </row>
    <row r="52787" spans="16:19" x14ac:dyDescent="0.2">
      <c r="P52787" s="230"/>
      <c r="Q52787" s="230"/>
      <c r="R52787" s="230"/>
      <c r="S52787" s="230"/>
    </row>
    <row r="52788" spans="16:19" x14ac:dyDescent="0.2">
      <c r="P52788" s="230"/>
      <c r="Q52788" s="230"/>
      <c r="R52788" s="230"/>
      <c r="S52788" s="230"/>
    </row>
    <row r="52789" spans="16:19" x14ac:dyDescent="0.2">
      <c r="P52789" s="230"/>
      <c r="Q52789" s="230"/>
      <c r="R52789" s="230"/>
      <c r="S52789" s="230"/>
    </row>
    <row r="52790" spans="16:19" x14ac:dyDescent="0.2">
      <c r="P52790" s="230"/>
      <c r="Q52790" s="230"/>
      <c r="R52790" s="230"/>
      <c r="S52790" s="230"/>
    </row>
    <row r="52791" spans="16:19" x14ac:dyDescent="0.2">
      <c r="P52791" s="230"/>
      <c r="Q52791" s="230"/>
      <c r="R52791" s="230"/>
      <c r="S52791" s="230"/>
    </row>
    <row r="52792" spans="16:19" x14ac:dyDescent="0.2">
      <c r="P52792" s="230"/>
      <c r="Q52792" s="230"/>
      <c r="R52792" s="230"/>
      <c r="S52792" s="230"/>
    </row>
    <row r="52793" spans="16:19" x14ac:dyDescent="0.2">
      <c r="P52793" s="230"/>
      <c r="Q52793" s="230"/>
      <c r="R52793" s="230"/>
      <c r="S52793" s="230"/>
    </row>
    <row r="52794" spans="16:19" x14ac:dyDescent="0.2">
      <c r="P52794" s="230"/>
      <c r="Q52794" s="230"/>
      <c r="R52794" s="230"/>
      <c r="S52794" s="230"/>
    </row>
    <row r="52795" spans="16:19" x14ac:dyDescent="0.2">
      <c r="P52795" s="230"/>
      <c r="Q52795" s="230"/>
      <c r="R52795" s="230"/>
      <c r="S52795" s="230"/>
    </row>
    <row r="52796" spans="16:19" x14ac:dyDescent="0.2">
      <c r="P52796" s="230"/>
      <c r="Q52796" s="230"/>
      <c r="R52796" s="230"/>
      <c r="S52796" s="230"/>
    </row>
    <row r="52797" spans="16:19" x14ac:dyDescent="0.2">
      <c r="P52797" s="230"/>
      <c r="Q52797" s="230"/>
      <c r="R52797" s="230"/>
      <c r="S52797" s="230"/>
    </row>
    <row r="52798" spans="16:19" x14ac:dyDescent="0.2">
      <c r="P52798" s="230"/>
      <c r="Q52798" s="230"/>
      <c r="R52798" s="230"/>
      <c r="S52798" s="230"/>
    </row>
    <row r="52799" spans="16:19" x14ac:dyDescent="0.2">
      <c r="P52799" s="230"/>
      <c r="Q52799" s="230"/>
      <c r="R52799" s="230"/>
      <c r="S52799" s="230"/>
    </row>
    <row r="52800" spans="16:19" x14ac:dyDescent="0.2">
      <c r="P52800" s="230"/>
      <c r="Q52800" s="230"/>
      <c r="R52800" s="230"/>
      <c r="S52800" s="230"/>
    </row>
    <row r="52801" spans="16:19" x14ac:dyDescent="0.2">
      <c r="P52801" s="230"/>
      <c r="Q52801" s="230"/>
      <c r="R52801" s="230"/>
      <c r="S52801" s="230"/>
    </row>
    <row r="52802" spans="16:19" x14ac:dyDescent="0.2">
      <c r="P52802" s="230"/>
      <c r="Q52802" s="230"/>
      <c r="R52802" s="230"/>
      <c r="S52802" s="230"/>
    </row>
    <row r="52803" spans="16:19" x14ac:dyDescent="0.2">
      <c r="P52803" s="230"/>
      <c r="Q52803" s="230"/>
      <c r="R52803" s="230"/>
      <c r="S52803" s="230"/>
    </row>
    <row r="52804" spans="16:19" x14ac:dyDescent="0.2">
      <c r="P52804" s="230"/>
      <c r="Q52804" s="230"/>
      <c r="R52804" s="230"/>
      <c r="S52804" s="230"/>
    </row>
    <row r="52805" spans="16:19" x14ac:dyDescent="0.2">
      <c r="P52805" s="230"/>
      <c r="Q52805" s="230"/>
      <c r="R52805" s="230"/>
      <c r="S52805" s="230"/>
    </row>
    <row r="52806" spans="16:19" x14ac:dyDescent="0.2">
      <c r="P52806" s="230"/>
      <c r="Q52806" s="230"/>
      <c r="R52806" s="230"/>
      <c r="S52806" s="230"/>
    </row>
    <row r="52807" spans="16:19" x14ac:dyDescent="0.2">
      <c r="P52807" s="230"/>
      <c r="Q52807" s="230"/>
      <c r="R52807" s="230"/>
      <c r="S52807" s="230"/>
    </row>
    <row r="52808" spans="16:19" x14ac:dyDescent="0.2">
      <c r="P52808" s="230"/>
      <c r="Q52808" s="230"/>
      <c r="R52808" s="230"/>
      <c r="S52808" s="230"/>
    </row>
    <row r="52809" spans="16:19" x14ac:dyDescent="0.2">
      <c r="P52809" s="230"/>
      <c r="Q52809" s="230"/>
      <c r="R52809" s="230"/>
      <c r="S52809" s="230"/>
    </row>
    <row r="52810" spans="16:19" x14ac:dyDescent="0.2">
      <c r="P52810" s="230"/>
      <c r="Q52810" s="230"/>
      <c r="R52810" s="230"/>
      <c r="S52810" s="230"/>
    </row>
    <row r="52811" spans="16:19" x14ac:dyDescent="0.2">
      <c r="P52811" s="230"/>
      <c r="Q52811" s="230"/>
      <c r="R52811" s="230"/>
      <c r="S52811" s="230"/>
    </row>
    <row r="52812" spans="16:19" x14ac:dyDescent="0.2">
      <c r="P52812" s="230"/>
      <c r="Q52812" s="230"/>
      <c r="R52812" s="230"/>
      <c r="S52812" s="230"/>
    </row>
    <row r="52813" spans="16:19" x14ac:dyDescent="0.2">
      <c r="P52813" s="230"/>
      <c r="Q52813" s="230"/>
      <c r="R52813" s="230"/>
      <c r="S52813" s="230"/>
    </row>
    <row r="52814" spans="16:19" x14ac:dyDescent="0.2">
      <c r="P52814" s="230"/>
      <c r="Q52814" s="230"/>
      <c r="R52814" s="230"/>
      <c r="S52814" s="230"/>
    </row>
    <row r="52815" spans="16:19" x14ac:dyDescent="0.2">
      <c r="P52815" s="230"/>
      <c r="Q52815" s="230"/>
      <c r="R52815" s="230"/>
      <c r="S52815" s="230"/>
    </row>
    <row r="52816" spans="16:19" x14ac:dyDescent="0.2">
      <c r="P52816" s="230"/>
      <c r="Q52816" s="230"/>
      <c r="R52816" s="230"/>
      <c r="S52816" s="230"/>
    </row>
    <row r="52817" spans="16:19" x14ac:dyDescent="0.2">
      <c r="P52817" s="230"/>
      <c r="Q52817" s="230"/>
      <c r="R52817" s="230"/>
      <c r="S52817" s="230"/>
    </row>
    <row r="52818" spans="16:19" x14ac:dyDescent="0.2">
      <c r="P52818" s="230"/>
      <c r="Q52818" s="230"/>
      <c r="R52818" s="230"/>
      <c r="S52818" s="230"/>
    </row>
    <row r="52819" spans="16:19" x14ac:dyDescent="0.2">
      <c r="P52819" s="230"/>
      <c r="Q52819" s="230"/>
      <c r="R52819" s="230"/>
      <c r="S52819" s="230"/>
    </row>
    <row r="52820" spans="16:19" x14ac:dyDescent="0.2">
      <c r="P52820" s="230"/>
      <c r="Q52820" s="230"/>
      <c r="R52820" s="230"/>
      <c r="S52820" s="230"/>
    </row>
    <row r="52821" spans="16:19" x14ac:dyDescent="0.2">
      <c r="P52821" s="230"/>
      <c r="Q52821" s="230"/>
      <c r="R52821" s="230"/>
      <c r="S52821" s="230"/>
    </row>
    <row r="52822" spans="16:19" x14ac:dyDescent="0.2">
      <c r="P52822" s="230"/>
      <c r="Q52822" s="230"/>
      <c r="R52822" s="230"/>
      <c r="S52822" s="230"/>
    </row>
    <row r="52823" spans="16:19" x14ac:dyDescent="0.2">
      <c r="P52823" s="230"/>
      <c r="Q52823" s="230"/>
      <c r="R52823" s="230"/>
      <c r="S52823" s="230"/>
    </row>
    <row r="52824" spans="16:19" x14ac:dyDescent="0.2">
      <c r="P52824" s="230"/>
      <c r="Q52824" s="230"/>
      <c r="R52824" s="230"/>
      <c r="S52824" s="230"/>
    </row>
    <row r="52825" spans="16:19" x14ac:dyDescent="0.2">
      <c r="P52825" s="230"/>
      <c r="Q52825" s="230"/>
      <c r="R52825" s="230"/>
      <c r="S52825" s="230"/>
    </row>
    <row r="52826" spans="16:19" x14ac:dyDescent="0.2">
      <c r="P52826" s="230"/>
      <c r="Q52826" s="230"/>
      <c r="R52826" s="230"/>
      <c r="S52826" s="230"/>
    </row>
    <row r="52827" spans="16:19" x14ac:dyDescent="0.2">
      <c r="P52827" s="230"/>
      <c r="Q52827" s="230"/>
      <c r="R52827" s="230"/>
      <c r="S52827" s="230"/>
    </row>
    <row r="52828" spans="16:19" x14ac:dyDescent="0.2">
      <c r="P52828" s="230"/>
      <c r="Q52828" s="230"/>
      <c r="R52828" s="230"/>
      <c r="S52828" s="230"/>
    </row>
    <row r="52829" spans="16:19" x14ac:dyDescent="0.2">
      <c r="P52829" s="230"/>
      <c r="Q52829" s="230"/>
      <c r="R52829" s="230"/>
      <c r="S52829" s="230"/>
    </row>
    <row r="52830" spans="16:19" x14ac:dyDescent="0.2">
      <c r="P52830" s="230"/>
      <c r="Q52830" s="230"/>
      <c r="R52830" s="230"/>
      <c r="S52830" s="230"/>
    </row>
    <row r="52831" spans="16:19" x14ac:dyDescent="0.2">
      <c r="P52831" s="230"/>
      <c r="Q52831" s="230"/>
      <c r="R52831" s="230"/>
      <c r="S52831" s="230"/>
    </row>
    <row r="52832" spans="16:19" x14ac:dyDescent="0.2">
      <c r="P52832" s="230"/>
      <c r="Q52832" s="230"/>
      <c r="R52832" s="230"/>
      <c r="S52832" s="230"/>
    </row>
    <row r="52833" spans="16:19" x14ac:dyDescent="0.2">
      <c r="P52833" s="230"/>
      <c r="Q52833" s="230"/>
      <c r="R52833" s="230"/>
      <c r="S52833" s="230"/>
    </row>
    <row r="52834" spans="16:19" x14ac:dyDescent="0.2">
      <c r="P52834" s="230"/>
      <c r="Q52834" s="230"/>
      <c r="R52834" s="230"/>
      <c r="S52834" s="230"/>
    </row>
    <row r="52835" spans="16:19" x14ac:dyDescent="0.2">
      <c r="P52835" s="230"/>
      <c r="Q52835" s="230"/>
      <c r="R52835" s="230"/>
      <c r="S52835" s="230"/>
    </row>
    <row r="52836" spans="16:19" x14ac:dyDescent="0.2">
      <c r="P52836" s="230"/>
      <c r="Q52836" s="230"/>
      <c r="R52836" s="230"/>
      <c r="S52836" s="230"/>
    </row>
    <row r="52837" spans="16:19" x14ac:dyDescent="0.2">
      <c r="P52837" s="230"/>
      <c r="Q52837" s="230"/>
      <c r="R52837" s="230"/>
      <c r="S52837" s="230"/>
    </row>
    <row r="52838" spans="16:19" x14ac:dyDescent="0.2">
      <c r="P52838" s="230"/>
      <c r="Q52838" s="230"/>
      <c r="R52838" s="230"/>
      <c r="S52838" s="230"/>
    </row>
    <row r="52839" spans="16:19" x14ac:dyDescent="0.2">
      <c r="P52839" s="230"/>
      <c r="Q52839" s="230"/>
      <c r="R52839" s="230"/>
      <c r="S52839" s="230"/>
    </row>
    <row r="52840" spans="16:19" x14ac:dyDescent="0.2">
      <c r="P52840" s="230"/>
      <c r="Q52840" s="230"/>
      <c r="R52840" s="230"/>
      <c r="S52840" s="230"/>
    </row>
    <row r="52841" spans="16:19" x14ac:dyDescent="0.2">
      <c r="P52841" s="230"/>
      <c r="Q52841" s="230"/>
      <c r="R52841" s="230"/>
      <c r="S52841" s="230"/>
    </row>
    <row r="52842" spans="16:19" x14ac:dyDescent="0.2">
      <c r="P52842" s="230"/>
      <c r="Q52842" s="230"/>
      <c r="R52842" s="230"/>
      <c r="S52842" s="230"/>
    </row>
    <row r="52843" spans="16:19" x14ac:dyDescent="0.2">
      <c r="P52843" s="230"/>
      <c r="Q52843" s="230"/>
      <c r="R52843" s="230"/>
      <c r="S52843" s="230"/>
    </row>
    <row r="52844" spans="16:19" x14ac:dyDescent="0.2">
      <c r="P52844" s="230"/>
      <c r="Q52844" s="230"/>
      <c r="R52844" s="230"/>
      <c r="S52844" s="230"/>
    </row>
    <row r="52845" spans="16:19" x14ac:dyDescent="0.2">
      <c r="P52845" s="230"/>
      <c r="Q52845" s="230"/>
      <c r="R52845" s="230"/>
      <c r="S52845" s="230"/>
    </row>
    <row r="52846" spans="16:19" x14ac:dyDescent="0.2">
      <c r="P52846" s="230"/>
      <c r="Q52846" s="230"/>
      <c r="R52846" s="230"/>
      <c r="S52846" s="230"/>
    </row>
    <row r="52847" spans="16:19" x14ac:dyDescent="0.2">
      <c r="P52847" s="230"/>
      <c r="Q52847" s="230"/>
      <c r="R52847" s="230"/>
      <c r="S52847" s="230"/>
    </row>
    <row r="52848" spans="16:19" x14ac:dyDescent="0.2">
      <c r="P52848" s="230"/>
      <c r="Q52848" s="230"/>
      <c r="R52848" s="230"/>
      <c r="S52848" s="230"/>
    </row>
    <row r="52849" spans="16:19" x14ac:dyDescent="0.2">
      <c r="P52849" s="230"/>
      <c r="Q52849" s="230"/>
      <c r="R52849" s="230"/>
      <c r="S52849" s="230"/>
    </row>
    <row r="52850" spans="16:19" x14ac:dyDescent="0.2">
      <c r="P52850" s="230"/>
      <c r="Q52850" s="230"/>
      <c r="R52850" s="230"/>
      <c r="S52850" s="230"/>
    </row>
    <row r="52851" spans="16:19" x14ac:dyDescent="0.2">
      <c r="P52851" s="230"/>
      <c r="Q52851" s="230"/>
      <c r="R52851" s="230"/>
      <c r="S52851" s="230"/>
    </row>
    <row r="52852" spans="16:19" x14ac:dyDescent="0.2">
      <c r="P52852" s="230"/>
      <c r="Q52852" s="230"/>
      <c r="R52852" s="230"/>
      <c r="S52852" s="230"/>
    </row>
    <row r="52853" spans="16:19" x14ac:dyDescent="0.2">
      <c r="P52853" s="230"/>
      <c r="Q52853" s="230"/>
      <c r="R52853" s="230"/>
      <c r="S52853" s="230"/>
    </row>
    <row r="52854" spans="16:19" x14ac:dyDescent="0.2">
      <c r="P52854" s="230"/>
      <c r="Q52854" s="230"/>
      <c r="R52854" s="230"/>
      <c r="S52854" s="230"/>
    </row>
    <row r="52855" spans="16:19" x14ac:dyDescent="0.2">
      <c r="P52855" s="230"/>
      <c r="Q52855" s="230"/>
      <c r="R52855" s="230"/>
      <c r="S52855" s="230"/>
    </row>
    <row r="52856" spans="16:19" x14ac:dyDescent="0.2">
      <c r="P52856" s="230"/>
      <c r="Q52856" s="230"/>
      <c r="R52856" s="230"/>
      <c r="S52856" s="230"/>
    </row>
    <row r="52857" spans="16:19" x14ac:dyDescent="0.2">
      <c r="P52857" s="230"/>
      <c r="Q52857" s="230"/>
      <c r="R52857" s="230"/>
      <c r="S52857" s="230"/>
    </row>
    <row r="52858" spans="16:19" x14ac:dyDescent="0.2">
      <c r="P52858" s="230"/>
      <c r="Q52858" s="230"/>
      <c r="R52858" s="230"/>
      <c r="S52858" s="230"/>
    </row>
    <row r="52859" spans="16:19" x14ac:dyDescent="0.2">
      <c r="P52859" s="230"/>
      <c r="Q52859" s="230"/>
      <c r="R52859" s="230"/>
      <c r="S52859" s="230"/>
    </row>
    <row r="52860" spans="16:19" x14ac:dyDescent="0.2">
      <c r="P52860" s="230"/>
      <c r="Q52860" s="230"/>
      <c r="R52860" s="230"/>
      <c r="S52860" s="230"/>
    </row>
    <row r="52861" spans="16:19" x14ac:dyDescent="0.2">
      <c r="P52861" s="230"/>
      <c r="Q52861" s="230"/>
      <c r="R52861" s="230"/>
      <c r="S52861" s="230"/>
    </row>
    <row r="52862" spans="16:19" x14ac:dyDescent="0.2">
      <c r="P52862" s="230"/>
      <c r="Q52862" s="230"/>
      <c r="R52862" s="230"/>
      <c r="S52862" s="230"/>
    </row>
    <row r="52863" spans="16:19" x14ac:dyDescent="0.2">
      <c r="P52863" s="230"/>
      <c r="Q52863" s="230"/>
      <c r="R52863" s="230"/>
      <c r="S52863" s="230"/>
    </row>
    <row r="52864" spans="16:19" x14ac:dyDescent="0.2">
      <c r="P52864" s="230"/>
      <c r="Q52864" s="230"/>
      <c r="R52864" s="230"/>
      <c r="S52864" s="230"/>
    </row>
    <row r="52865" spans="16:19" x14ac:dyDescent="0.2">
      <c r="P52865" s="230"/>
      <c r="Q52865" s="230"/>
      <c r="R52865" s="230"/>
      <c r="S52865" s="230"/>
    </row>
    <row r="52866" spans="16:19" x14ac:dyDescent="0.2">
      <c r="P52866" s="230"/>
      <c r="Q52866" s="230"/>
      <c r="R52866" s="230"/>
      <c r="S52866" s="230"/>
    </row>
    <row r="52867" spans="16:19" x14ac:dyDescent="0.2">
      <c r="P52867" s="230"/>
      <c r="Q52867" s="230"/>
      <c r="R52867" s="230"/>
      <c r="S52867" s="230"/>
    </row>
    <row r="52868" spans="16:19" x14ac:dyDescent="0.2">
      <c r="P52868" s="230"/>
      <c r="Q52868" s="230"/>
      <c r="R52868" s="230"/>
      <c r="S52868" s="230"/>
    </row>
    <row r="52869" spans="16:19" x14ac:dyDescent="0.2">
      <c r="P52869" s="230"/>
      <c r="Q52869" s="230"/>
      <c r="R52869" s="230"/>
      <c r="S52869" s="230"/>
    </row>
    <row r="52870" spans="16:19" x14ac:dyDescent="0.2">
      <c r="P52870" s="230"/>
      <c r="Q52870" s="230"/>
      <c r="R52870" s="230"/>
      <c r="S52870" s="230"/>
    </row>
    <row r="52871" spans="16:19" x14ac:dyDescent="0.2">
      <c r="P52871" s="230"/>
      <c r="Q52871" s="230"/>
      <c r="R52871" s="230"/>
      <c r="S52871" s="230"/>
    </row>
    <row r="52872" spans="16:19" x14ac:dyDescent="0.2">
      <c r="P52872" s="230"/>
      <c r="Q52872" s="230"/>
      <c r="R52872" s="230"/>
      <c r="S52872" s="230"/>
    </row>
    <row r="52873" spans="16:19" x14ac:dyDescent="0.2">
      <c r="P52873" s="230"/>
      <c r="Q52873" s="230"/>
      <c r="R52873" s="230"/>
      <c r="S52873" s="230"/>
    </row>
    <row r="52874" spans="16:19" x14ac:dyDescent="0.2">
      <c r="P52874" s="230"/>
      <c r="Q52874" s="230"/>
      <c r="R52874" s="230"/>
      <c r="S52874" s="230"/>
    </row>
    <row r="52875" spans="16:19" x14ac:dyDescent="0.2">
      <c r="P52875" s="230"/>
      <c r="Q52875" s="230"/>
      <c r="R52875" s="230"/>
      <c r="S52875" s="230"/>
    </row>
    <row r="52876" spans="16:19" x14ac:dyDescent="0.2">
      <c r="P52876" s="230"/>
      <c r="Q52876" s="230"/>
      <c r="R52876" s="230"/>
      <c r="S52876" s="230"/>
    </row>
    <row r="52877" spans="16:19" x14ac:dyDescent="0.2">
      <c r="P52877" s="230"/>
      <c r="Q52877" s="230"/>
      <c r="R52877" s="230"/>
      <c r="S52877" s="230"/>
    </row>
    <row r="52878" spans="16:19" x14ac:dyDescent="0.2">
      <c r="P52878" s="230"/>
      <c r="Q52878" s="230"/>
      <c r="R52878" s="230"/>
      <c r="S52878" s="230"/>
    </row>
    <row r="52879" spans="16:19" x14ac:dyDescent="0.2">
      <c r="P52879" s="230"/>
      <c r="Q52879" s="230"/>
      <c r="R52879" s="230"/>
      <c r="S52879" s="230"/>
    </row>
    <row r="52880" spans="16:19" x14ac:dyDescent="0.2">
      <c r="P52880" s="230"/>
      <c r="Q52880" s="230"/>
      <c r="R52880" s="230"/>
      <c r="S52880" s="230"/>
    </row>
    <row r="52881" spans="16:19" x14ac:dyDescent="0.2">
      <c r="P52881" s="230"/>
      <c r="Q52881" s="230"/>
      <c r="R52881" s="230"/>
      <c r="S52881" s="230"/>
    </row>
    <row r="52882" spans="16:19" x14ac:dyDescent="0.2">
      <c r="P52882" s="230"/>
      <c r="Q52882" s="230"/>
      <c r="R52882" s="230"/>
      <c r="S52882" s="230"/>
    </row>
    <row r="52883" spans="16:19" x14ac:dyDescent="0.2">
      <c r="P52883" s="230"/>
      <c r="Q52883" s="230"/>
      <c r="R52883" s="230"/>
      <c r="S52883" s="230"/>
    </row>
    <row r="52884" spans="16:19" x14ac:dyDescent="0.2">
      <c r="P52884" s="230"/>
      <c r="Q52884" s="230"/>
      <c r="R52884" s="230"/>
      <c r="S52884" s="230"/>
    </row>
    <row r="52885" spans="16:19" x14ac:dyDescent="0.2">
      <c r="P52885" s="230"/>
      <c r="Q52885" s="230"/>
      <c r="R52885" s="230"/>
      <c r="S52885" s="230"/>
    </row>
    <row r="52886" spans="16:19" x14ac:dyDescent="0.2">
      <c r="P52886" s="230"/>
      <c r="Q52886" s="230"/>
      <c r="R52886" s="230"/>
      <c r="S52886" s="230"/>
    </row>
    <row r="52887" spans="16:19" x14ac:dyDescent="0.2">
      <c r="P52887" s="230"/>
      <c r="Q52887" s="230"/>
      <c r="R52887" s="230"/>
      <c r="S52887" s="230"/>
    </row>
    <row r="52888" spans="16:19" x14ac:dyDescent="0.2">
      <c r="P52888" s="230"/>
      <c r="Q52888" s="230"/>
      <c r="R52888" s="230"/>
      <c r="S52888" s="230"/>
    </row>
    <row r="52889" spans="16:19" x14ac:dyDescent="0.2">
      <c r="P52889" s="230"/>
      <c r="Q52889" s="230"/>
      <c r="R52889" s="230"/>
      <c r="S52889" s="230"/>
    </row>
    <row r="52890" spans="16:19" x14ac:dyDescent="0.2">
      <c r="P52890" s="230"/>
      <c r="Q52890" s="230"/>
      <c r="R52890" s="230"/>
      <c r="S52890" s="230"/>
    </row>
    <row r="52891" spans="16:19" x14ac:dyDescent="0.2">
      <c r="P52891" s="230"/>
      <c r="Q52891" s="230"/>
      <c r="R52891" s="230"/>
      <c r="S52891" s="230"/>
    </row>
    <row r="52892" spans="16:19" x14ac:dyDescent="0.2">
      <c r="P52892" s="230"/>
      <c r="Q52892" s="230"/>
      <c r="R52892" s="230"/>
      <c r="S52892" s="230"/>
    </row>
    <row r="52893" spans="16:19" x14ac:dyDescent="0.2">
      <c r="P52893" s="230"/>
      <c r="Q52893" s="230"/>
      <c r="R52893" s="230"/>
      <c r="S52893" s="230"/>
    </row>
    <row r="52894" spans="16:19" x14ac:dyDescent="0.2">
      <c r="P52894" s="230"/>
      <c r="Q52894" s="230"/>
      <c r="R52894" s="230"/>
      <c r="S52894" s="230"/>
    </row>
    <row r="52895" spans="16:19" x14ac:dyDescent="0.2">
      <c r="P52895" s="230"/>
      <c r="Q52895" s="230"/>
      <c r="R52895" s="230"/>
      <c r="S52895" s="230"/>
    </row>
    <row r="52896" spans="16:19" x14ac:dyDescent="0.2">
      <c r="P52896" s="230"/>
      <c r="Q52896" s="230"/>
      <c r="R52896" s="230"/>
      <c r="S52896" s="230"/>
    </row>
    <row r="52897" spans="16:19" x14ac:dyDescent="0.2">
      <c r="P52897" s="230"/>
      <c r="Q52897" s="230"/>
      <c r="R52897" s="230"/>
      <c r="S52897" s="230"/>
    </row>
    <row r="52898" spans="16:19" x14ac:dyDescent="0.2">
      <c r="P52898" s="230"/>
      <c r="Q52898" s="230"/>
      <c r="R52898" s="230"/>
      <c r="S52898" s="230"/>
    </row>
    <row r="52899" spans="16:19" x14ac:dyDescent="0.2">
      <c r="P52899" s="230"/>
      <c r="Q52899" s="230"/>
      <c r="R52899" s="230"/>
      <c r="S52899" s="230"/>
    </row>
    <row r="52900" spans="16:19" x14ac:dyDescent="0.2">
      <c r="P52900" s="230"/>
      <c r="Q52900" s="230"/>
      <c r="R52900" s="230"/>
      <c r="S52900" s="230"/>
    </row>
    <row r="52901" spans="16:19" x14ac:dyDescent="0.2">
      <c r="P52901" s="230"/>
      <c r="Q52901" s="230"/>
      <c r="R52901" s="230"/>
      <c r="S52901" s="230"/>
    </row>
    <row r="52902" spans="16:19" x14ac:dyDescent="0.2">
      <c r="P52902" s="230"/>
      <c r="Q52902" s="230"/>
      <c r="R52902" s="230"/>
      <c r="S52902" s="230"/>
    </row>
    <row r="52903" spans="16:19" x14ac:dyDescent="0.2">
      <c r="P52903" s="230"/>
      <c r="Q52903" s="230"/>
      <c r="R52903" s="230"/>
      <c r="S52903" s="230"/>
    </row>
    <row r="52904" spans="16:19" x14ac:dyDescent="0.2">
      <c r="P52904" s="230"/>
      <c r="Q52904" s="230"/>
      <c r="R52904" s="230"/>
      <c r="S52904" s="230"/>
    </row>
    <row r="52905" spans="16:19" x14ac:dyDescent="0.2">
      <c r="P52905" s="230"/>
      <c r="Q52905" s="230"/>
      <c r="R52905" s="230"/>
      <c r="S52905" s="230"/>
    </row>
    <row r="52906" spans="16:19" x14ac:dyDescent="0.2">
      <c r="P52906" s="230"/>
      <c r="Q52906" s="230"/>
      <c r="R52906" s="230"/>
      <c r="S52906" s="230"/>
    </row>
    <row r="52907" spans="16:19" x14ac:dyDescent="0.2">
      <c r="P52907" s="230"/>
      <c r="Q52907" s="230"/>
      <c r="R52907" s="230"/>
      <c r="S52907" s="230"/>
    </row>
    <row r="52908" spans="16:19" x14ac:dyDescent="0.2">
      <c r="P52908" s="230"/>
      <c r="Q52908" s="230"/>
      <c r="R52908" s="230"/>
      <c r="S52908" s="230"/>
    </row>
    <row r="52909" spans="16:19" x14ac:dyDescent="0.2">
      <c r="P52909" s="230"/>
      <c r="Q52909" s="230"/>
      <c r="R52909" s="230"/>
      <c r="S52909" s="230"/>
    </row>
    <row r="52910" spans="16:19" x14ac:dyDescent="0.2">
      <c r="P52910" s="230"/>
      <c r="Q52910" s="230"/>
      <c r="R52910" s="230"/>
      <c r="S52910" s="230"/>
    </row>
    <row r="52911" spans="16:19" x14ac:dyDescent="0.2">
      <c r="P52911" s="230"/>
      <c r="Q52911" s="230"/>
      <c r="R52911" s="230"/>
      <c r="S52911" s="230"/>
    </row>
    <row r="52912" spans="16:19" x14ac:dyDescent="0.2">
      <c r="P52912" s="230"/>
      <c r="Q52912" s="230"/>
      <c r="R52912" s="230"/>
      <c r="S52912" s="230"/>
    </row>
    <row r="52913" spans="16:19" x14ac:dyDescent="0.2">
      <c r="P52913" s="230"/>
      <c r="Q52913" s="230"/>
      <c r="R52913" s="230"/>
      <c r="S52913" s="230"/>
    </row>
    <row r="52914" spans="16:19" x14ac:dyDescent="0.2">
      <c r="P52914" s="230"/>
      <c r="Q52914" s="230"/>
      <c r="R52914" s="230"/>
      <c r="S52914" s="230"/>
    </row>
    <row r="52915" spans="16:19" x14ac:dyDescent="0.2">
      <c r="P52915" s="230"/>
      <c r="Q52915" s="230"/>
      <c r="R52915" s="230"/>
      <c r="S52915" s="230"/>
    </row>
    <row r="52916" spans="16:19" x14ac:dyDescent="0.2">
      <c r="P52916" s="230"/>
      <c r="Q52916" s="230"/>
      <c r="R52916" s="230"/>
      <c r="S52916" s="230"/>
    </row>
    <row r="52917" spans="16:19" x14ac:dyDescent="0.2">
      <c r="P52917" s="230"/>
      <c r="Q52917" s="230"/>
      <c r="R52917" s="230"/>
      <c r="S52917" s="230"/>
    </row>
    <row r="52918" spans="16:19" x14ac:dyDescent="0.2">
      <c r="P52918" s="230"/>
      <c r="Q52918" s="230"/>
      <c r="R52918" s="230"/>
      <c r="S52918" s="230"/>
    </row>
    <row r="52919" spans="16:19" x14ac:dyDescent="0.2">
      <c r="P52919" s="230"/>
      <c r="Q52919" s="230"/>
      <c r="R52919" s="230"/>
      <c r="S52919" s="230"/>
    </row>
    <row r="52920" spans="16:19" x14ac:dyDescent="0.2">
      <c r="P52920" s="230"/>
      <c r="Q52920" s="230"/>
      <c r="R52920" s="230"/>
      <c r="S52920" s="230"/>
    </row>
    <row r="52921" spans="16:19" x14ac:dyDescent="0.2">
      <c r="P52921" s="230"/>
      <c r="Q52921" s="230"/>
      <c r="R52921" s="230"/>
      <c r="S52921" s="230"/>
    </row>
    <row r="52922" spans="16:19" x14ac:dyDescent="0.2">
      <c r="P52922" s="230"/>
      <c r="Q52922" s="230"/>
      <c r="R52922" s="230"/>
      <c r="S52922" s="230"/>
    </row>
    <row r="52923" spans="16:19" x14ac:dyDescent="0.2">
      <c r="P52923" s="230"/>
      <c r="Q52923" s="230"/>
      <c r="R52923" s="230"/>
      <c r="S52923" s="230"/>
    </row>
    <row r="52924" spans="16:19" x14ac:dyDescent="0.2">
      <c r="P52924" s="230"/>
      <c r="Q52924" s="230"/>
      <c r="R52924" s="230"/>
      <c r="S52924" s="230"/>
    </row>
    <row r="52925" spans="16:19" x14ac:dyDescent="0.2">
      <c r="P52925" s="230"/>
      <c r="Q52925" s="230"/>
      <c r="R52925" s="230"/>
      <c r="S52925" s="230"/>
    </row>
    <row r="52926" spans="16:19" x14ac:dyDescent="0.2">
      <c r="P52926" s="230"/>
      <c r="Q52926" s="230"/>
      <c r="R52926" s="230"/>
      <c r="S52926" s="230"/>
    </row>
    <row r="52927" spans="16:19" x14ac:dyDescent="0.2">
      <c r="P52927" s="230"/>
      <c r="Q52927" s="230"/>
      <c r="R52927" s="230"/>
      <c r="S52927" s="230"/>
    </row>
    <row r="52928" spans="16:19" x14ac:dyDescent="0.2">
      <c r="P52928" s="230"/>
      <c r="Q52928" s="230"/>
      <c r="R52928" s="230"/>
      <c r="S52928" s="230"/>
    </row>
    <row r="52929" spans="16:19" x14ac:dyDescent="0.2">
      <c r="P52929" s="230"/>
      <c r="Q52929" s="230"/>
      <c r="R52929" s="230"/>
      <c r="S52929" s="230"/>
    </row>
    <row r="52930" spans="16:19" x14ac:dyDescent="0.2">
      <c r="P52930" s="230"/>
      <c r="Q52930" s="230"/>
      <c r="R52930" s="230"/>
      <c r="S52930" s="230"/>
    </row>
    <row r="52931" spans="16:19" x14ac:dyDescent="0.2">
      <c r="P52931" s="230"/>
      <c r="Q52931" s="230"/>
      <c r="R52931" s="230"/>
      <c r="S52931" s="230"/>
    </row>
    <row r="52932" spans="16:19" x14ac:dyDescent="0.2">
      <c r="P52932" s="230"/>
      <c r="Q52932" s="230"/>
      <c r="R52932" s="230"/>
      <c r="S52932" s="230"/>
    </row>
    <row r="52933" spans="16:19" x14ac:dyDescent="0.2">
      <c r="P52933" s="230"/>
      <c r="Q52933" s="230"/>
      <c r="R52933" s="230"/>
      <c r="S52933" s="230"/>
    </row>
    <row r="52934" spans="16:19" x14ac:dyDescent="0.2">
      <c r="P52934" s="230"/>
      <c r="Q52934" s="230"/>
      <c r="R52934" s="230"/>
      <c r="S52934" s="230"/>
    </row>
    <row r="52935" spans="16:19" x14ac:dyDescent="0.2">
      <c r="P52935" s="230"/>
      <c r="Q52935" s="230"/>
      <c r="R52935" s="230"/>
      <c r="S52935" s="230"/>
    </row>
    <row r="52936" spans="16:19" x14ac:dyDescent="0.2">
      <c r="P52936" s="230"/>
      <c r="Q52936" s="230"/>
      <c r="R52936" s="230"/>
      <c r="S52936" s="230"/>
    </row>
    <row r="52937" spans="16:19" x14ac:dyDescent="0.2">
      <c r="P52937" s="230"/>
      <c r="Q52937" s="230"/>
      <c r="R52937" s="230"/>
      <c r="S52937" s="230"/>
    </row>
    <row r="52938" spans="16:19" x14ac:dyDescent="0.2">
      <c r="P52938" s="230"/>
      <c r="Q52938" s="230"/>
      <c r="R52938" s="230"/>
      <c r="S52938" s="230"/>
    </row>
    <row r="52939" spans="16:19" x14ac:dyDescent="0.2">
      <c r="P52939" s="230"/>
      <c r="Q52939" s="230"/>
      <c r="R52939" s="230"/>
      <c r="S52939" s="230"/>
    </row>
    <row r="52940" spans="16:19" x14ac:dyDescent="0.2">
      <c r="P52940" s="230"/>
      <c r="Q52940" s="230"/>
      <c r="R52940" s="230"/>
      <c r="S52940" s="230"/>
    </row>
    <row r="52941" spans="16:19" x14ac:dyDescent="0.2">
      <c r="P52941" s="230"/>
      <c r="Q52941" s="230"/>
      <c r="R52941" s="230"/>
      <c r="S52941" s="230"/>
    </row>
    <row r="52942" spans="16:19" x14ac:dyDescent="0.2">
      <c r="P52942" s="230"/>
      <c r="Q52942" s="230"/>
      <c r="R52942" s="230"/>
      <c r="S52942" s="230"/>
    </row>
    <row r="52943" spans="16:19" x14ac:dyDescent="0.2">
      <c r="P52943" s="230"/>
      <c r="Q52943" s="230"/>
      <c r="R52943" s="230"/>
      <c r="S52943" s="230"/>
    </row>
    <row r="52944" spans="16:19" x14ac:dyDescent="0.2">
      <c r="P52944" s="230"/>
      <c r="Q52944" s="230"/>
      <c r="R52944" s="230"/>
      <c r="S52944" s="230"/>
    </row>
    <row r="52945" spans="16:19" x14ac:dyDescent="0.2">
      <c r="P52945" s="230"/>
      <c r="Q52945" s="230"/>
      <c r="R52945" s="230"/>
      <c r="S52945" s="230"/>
    </row>
    <row r="52946" spans="16:19" x14ac:dyDescent="0.2">
      <c r="P52946" s="230"/>
      <c r="Q52946" s="230"/>
      <c r="R52946" s="230"/>
      <c r="S52946" s="230"/>
    </row>
    <row r="52947" spans="16:19" x14ac:dyDescent="0.2">
      <c r="P52947" s="230"/>
      <c r="Q52947" s="230"/>
      <c r="R52947" s="230"/>
      <c r="S52947" s="230"/>
    </row>
    <row r="52948" spans="16:19" x14ac:dyDescent="0.2">
      <c r="P52948" s="230"/>
      <c r="Q52948" s="230"/>
      <c r="R52948" s="230"/>
      <c r="S52948" s="230"/>
    </row>
    <row r="52949" spans="16:19" x14ac:dyDescent="0.2">
      <c r="P52949" s="230"/>
      <c r="Q52949" s="230"/>
      <c r="R52949" s="230"/>
      <c r="S52949" s="230"/>
    </row>
    <row r="52950" spans="16:19" x14ac:dyDescent="0.2">
      <c r="P52950" s="230"/>
      <c r="Q52950" s="230"/>
      <c r="R52950" s="230"/>
      <c r="S52950" s="230"/>
    </row>
    <row r="52951" spans="16:19" x14ac:dyDescent="0.2">
      <c r="P52951" s="230"/>
      <c r="Q52951" s="230"/>
      <c r="R52951" s="230"/>
      <c r="S52951" s="230"/>
    </row>
    <row r="52952" spans="16:19" x14ac:dyDescent="0.2">
      <c r="P52952" s="230"/>
      <c r="Q52952" s="230"/>
      <c r="R52952" s="230"/>
      <c r="S52952" s="230"/>
    </row>
    <row r="52953" spans="16:19" x14ac:dyDescent="0.2">
      <c r="P52953" s="230"/>
      <c r="Q52953" s="230"/>
      <c r="R52953" s="230"/>
      <c r="S52953" s="230"/>
    </row>
    <row r="52954" spans="16:19" x14ac:dyDescent="0.2">
      <c r="P52954" s="230"/>
      <c r="Q52954" s="230"/>
      <c r="R52954" s="230"/>
      <c r="S52954" s="230"/>
    </row>
    <row r="52955" spans="16:19" x14ac:dyDescent="0.2">
      <c r="P52955" s="230"/>
      <c r="Q52955" s="230"/>
      <c r="R52955" s="230"/>
      <c r="S52955" s="230"/>
    </row>
    <row r="52956" spans="16:19" x14ac:dyDescent="0.2">
      <c r="P52956" s="230"/>
      <c r="Q52956" s="230"/>
      <c r="R52956" s="230"/>
      <c r="S52956" s="230"/>
    </row>
    <row r="52957" spans="16:19" x14ac:dyDescent="0.2">
      <c r="P52957" s="230"/>
      <c r="Q52957" s="230"/>
      <c r="R52957" s="230"/>
      <c r="S52957" s="230"/>
    </row>
    <row r="52958" spans="16:19" x14ac:dyDescent="0.2">
      <c r="P52958" s="230"/>
      <c r="Q52958" s="230"/>
      <c r="R52958" s="230"/>
      <c r="S52958" s="230"/>
    </row>
    <row r="52959" spans="16:19" x14ac:dyDescent="0.2">
      <c r="P52959" s="230"/>
      <c r="Q52959" s="230"/>
      <c r="R52959" s="230"/>
      <c r="S52959" s="230"/>
    </row>
    <row r="52960" spans="16:19" x14ac:dyDescent="0.2">
      <c r="P52960" s="230"/>
      <c r="Q52960" s="230"/>
      <c r="R52960" s="230"/>
      <c r="S52960" s="230"/>
    </row>
    <row r="52961" spans="16:19" x14ac:dyDescent="0.2">
      <c r="P52961" s="230"/>
      <c r="Q52961" s="230"/>
      <c r="R52961" s="230"/>
      <c r="S52961" s="230"/>
    </row>
    <row r="52962" spans="16:19" x14ac:dyDescent="0.2">
      <c r="P52962" s="230"/>
      <c r="Q52962" s="230"/>
      <c r="R52962" s="230"/>
      <c r="S52962" s="230"/>
    </row>
    <row r="52963" spans="16:19" x14ac:dyDescent="0.2">
      <c r="P52963" s="230"/>
      <c r="Q52963" s="230"/>
      <c r="R52963" s="230"/>
      <c r="S52963" s="230"/>
    </row>
    <row r="52964" spans="16:19" x14ac:dyDescent="0.2">
      <c r="P52964" s="230"/>
      <c r="Q52964" s="230"/>
      <c r="R52964" s="230"/>
      <c r="S52964" s="230"/>
    </row>
    <row r="52965" spans="16:19" x14ac:dyDescent="0.2">
      <c r="P52965" s="230"/>
      <c r="Q52965" s="230"/>
      <c r="R52965" s="230"/>
      <c r="S52965" s="230"/>
    </row>
    <row r="52966" spans="16:19" x14ac:dyDescent="0.2">
      <c r="P52966" s="230"/>
      <c r="Q52966" s="230"/>
      <c r="R52966" s="230"/>
      <c r="S52966" s="230"/>
    </row>
    <row r="52967" spans="16:19" x14ac:dyDescent="0.2">
      <c r="P52967" s="230"/>
      <c r="Q52967" s="230"/>
      <c r="R52967" s="230"/>
      <c r="S52967" s="230"/>
    </row>
    <row r="52968" spans="16:19" x14ac:dyDescent="0.2">
      <c r="P52968" s="230"/>
      <c r="Q52968" s="230"/>
      <c r="R52968" s="230"/>
      <c r="S52968" s="230"/>
    </row>
    <row r="52969" spans="16:19" x14ac:dyDescent="0.2">
      <c r="P52969" s="230"/>
      <c r="Q52969" s="230"/>
      <c r="R52969" s="230"/>
      <c r="S52969" s="230"/>
    </row>
    <row r="52970" spans="16:19" x14ac:dyDescent="0.2">
      <c r="P52970" s="230"/>
      <c r="Q52970" s="230"/>
      <c r="R52970" s="230"/>
      <c r="S52970" s="230"/>
    </row>
    <row r="52971" spans="16:19" x14ac:dyDescent="0.2">
      <c r="P52971" s="230"/>
      <c r="Q52971" s="230"/>
      <c r="R52971" s="230"/>
      <c r="S52971" s="230"/>
    </row>
    <row r="52972" spans="16:19" x14ac:dyDescent="0.2">
      <c r="P52972" s="230"/>
      <c r="Q52972" s="230"/>
      <c r="R52972" s="230"/>
      <c r="S52972" s="230"/>
    </row>
    <row r="52973" spans="16:19" x14ac:dyDescent="0.2">
      <c r="P52973" s="230"/>
      <c r="Q52973" s="230"/>
      <c r="R52973" s="230"/>
      <c r="S52973" s="230"/>
    </row>
    <row r="52974" spans="16:19" x14ac:dyDescent="0.2">
      <c r="P52974" s="230"/>
      <c r="Q52974" s="230"/>
      <c r="R52974" s="230"/>
      <c r="S52974" s="230"/>
    </row>
    <row r="52975" spans="16:19" x14ac:dyDescent="0.2">
      <c r="P52975" s="230"/>
      <c r="Q52975" s="230"/>
      <c r="R52975" s="230"/>
      <c r="S52975" s="230"/>
    </row>
    <row r="52976" spans="16:19" x14ac:dyDescent="0.2">
      <c r="P52976" s="230"/>
      <c r="Q52976" s="230"/>
      <c r="R52976" s="230"/>
      <c r="S52976" s="230"/>
    </row>
    <row r="52977" spans="16:19" x14ac:dyDescent="0.2">
      <c r="P52977" s="230"/>
      <c r="Q52977" s="230"/>
      <c r="R52977" s="230"/>
      <c r="S52977" s="230"/>
    </row>
    <row r="52978" spans="16:19" x14ac:dyDescent="0.2">
      <c r="P52978" s="230"/>
      <c r="Q52978" s="230"/>
      <c r="R52978" s="230"/>
      <c r="S52978" s="230"/>
    </row>
    <row r="52979" spans="16:19" x14ac:dyDescent="0.2">
      <c r="P52979" s="230"/>
      <c r="Q52979" s="230"/>
      <c r="R52979" s="230"/>
      <c r="S52979" s="230"/>
    </row>
    <row r="52980" spans="16:19" x14ac:dyDescent="0.2">
      <c r="P52980" s="230"/>
      <c r="Q52980" s="230"/>
      <c r="R52980" s="230"/>
      <c r="S52980" s="230"/>
    </row>
    <row r="52981" spans="16:19" x14ac:dyDescent="0.2">
      <c r="P52981" s="230"/>
      <c r="Q52981" s="230"/>
      <c r="R52981" s="230"/>
      <c r="S52981" s="230"/>
    </row>
    <row r="52982" spans="16:19" x14ac:dyDescent="0.2">
      <c r="P52982" s="230"/>
      <c r="Q52982" s="230"/>
      <c r="R52982" s="230"/>
      <c r="S52982" s="230"/>
    </row>
    <row r="52983" spans="16:19" x14ac:dyDescent="0.2">
      <c r="P52983" s="230"/>
      <c r="Q52983" s="230"/>
      <c r="R52983" s="230"/>
      <c r="S52983" s="230"/>
    </row>
    <row r="52984" spans="16:19" x14ac:dyDescent="0.2">
      <c r="P52984" s="230"/>
      <c r="Q52984" s="230"/>
      <c r="R52984" s="230"/>
      <c r="S52984" s="230"/>
    </row>
    <row r="52985" spans="16:19" x14ac:dyDescent="0.2">
      <c r="P52985" s="230"/>
      <c r="Q52985" s="230"/>
      <c r="R52985" s="230"/>
      <c r="S52985" s="230"/>
    </row>
    <row r="52986" spans="16:19" x14ac:dyDescent="0.2">
      <c r="P52986" s="230"/>
      <c r="Q52986" s="230"/>
      <c r="R52986" s="230"/>
      <c r="S52986" s="230"/>
    </row>
    <row r="52987" spans="16:19" x14ac:dyDescent="0.2">
      <c r="P52987" s="230"/>
      <c r="Q52987" s="230"/>
      <c r="R52987" s="230"/>
      <c r="S52987" s="230"/>
    </row>
    <row r="52988" spans="16:19" x14ac:dyDescent="0.2">
      <c r="P52988" s="230"/>
      <c r="Q52988" s="230"/>
      <c r="R52988" s="230"/>
      <c r="S52988" s="230"/>
    </row>
    <row r="52989" spans="16:19" x14ac:dyDescent="0.2">
      <c r="P52989" s="230"/>
      <c r="Q52989" s="230"/>
      <c r="R52989" s="230"/>
      <c r="S52989" s="230"/>
    </row>
    <row r="52990" spans="16:19" x14ac:dyDescent="0.2">
      <c r="P52990" s="230"/>
      <c r="Q52990" s="230"/>
      <c r="R52990" s="230"/>
      <c r="S52990" s="230"/>
    </row>
    <row r="52991" spans="16:19" x14ac:dyDescent="0.2">
      <c r="P52991" s="230"/>
      <c r="Q52991" s="230"/>
      <c r="R52991" s="230"/>
      <c r="S52991" s="230"/>
    </row>
    <row r="52992" spans="16:19" x14ac:dyDescent="0.2">
      <c r="P52992" s="230"/>
      <c r="Q52992" s="230"/>
      <c r="R52992" s="230"/>
      <c r="S52992" s="230"/>
    </row>
    <row r="52993" spans="16:19" x14ac:dyDescent="0.2">
      <c r="P52993" s="230"/>
      <c r="Q52993" s="230"/>
      <c r="R52993" s="230"/>
      <c r="S52993" s="230"/>
    </row>
    <row r="52994" spans="16:19" x14ac:dyDescent="0.2">
      <c r="P52994" s="230"/>
      <c r="Q52994" s="230"/>
      <c r="R52994" s="230"/>
      <c r="S52994" s="230"/>
    </row>
    <row r="52995" spans="16:19" x14ac:dyDescent="0.2">
      <c r="P52995" s="230"/>
      <c r="Q52995" s="230"/>
      <c r="R52995" s="230"/>
      <c r="S52995" s="230"/>
    </row>
    <row r="52996" spans="16:19" x14ac:dyDescent="0.2">
      <c r="P52996" s="230"/>
      <c r="Q52996" s="230"/>
      <c r="R52996" s="230"/>
      <c r="S52996" s="230"/>
    </row>
    <row r="52997" spans="16:19" x14ac:dyDescent="0.2">
      <c r="P52997" s="230"/>
      <c r="Q52997" s="230"/>
      <c r="R52997" s="230"/>
      <c r="S52997" s="230"/>
    </row>
    <row r="52998" spans="16:19" x14ac:dyDescent="0.2">
      <c r="P52998" s="230"/>
      <c r="Q52998" s="230"/>
      <c r="R52998" s="230"/>
      <c r="S52998" s="230"/>
    </row>
    <row r="52999" spans="16:19" x14ac:dyDescent="0.2">
      <c r="P52999" s="230"/>
      <c r="Q52999" s="230"/>
      <c r="R52999" s="230"/>
      <c r="S52999" s="230"/>
    </row>
    <row r="53000" spans="16:19" x14ac:dyDescent="0.2">
      <c r="P53000" s="230"/>
      <c r="Q53000" s="230"/>
      <c r="R53000" s="230"/>
      <c r="S53000" s="230"/>
    </row>
    <row r="53001" spans="16:19" x14ac:dyDescent="0.2">
      <c r="P53001" s="230"/>
      <c r="Q53001" s="230"/>
      <c r="R53001" s="230"/>
      <c r="S53001" s="230"/>
    </row>
    <row r="53002" spans="16:19" x14ac:dyDescent="0.2">
      <c r="P53002" s="230"/>
      <c r="Q53002" s="230"/>
      <c r="R53002" s="230"/>
      <c r="S53002" s="230"/>
    </row>
    <row r="53003" spans="16:19" x14ac:dyDescent="0.2">
      <c r="P53003" s="230"/>
      <c r="Q53003" s="230"/>
      <c r="R53003" s="230"/>
      <c r="S53003" s="230"/>
    </row>
    <row r="53004" spans="16:19" x14ac:dyDescent="0.2">
      <c r="P53004" s="230"/>
      <c r="Q53004" s="230"/>
      <c r="R53004" s="230"/>
      <c r="S53004" s="230"/>
    </row>
    <row r="53005" spans="16:19" x14ac:dyDescent="0.2">
      <c r="P53005" s="230"/>
      <c r="Q53005" s="230"/>
      <c r="R53005" s="230"/>
      <c r="S53005" s="230"/>
    </row>
    <row r="53006" spans="16:19" x14ac:dyDescent="0.2">
      <c r="P53006" s="230"/>
      <c r="Q53006" s="230"/>
      <c r="R53006" s="230"/>
      <c r="S53006" s="230"/>
    </row>
    <row r="53007" spans="16:19" x14ac:dyDescent="0.2">
      <c r="P53007" s="230"/>
      <c r="Q53007" s="230"/>
      <c r="R53007" s="230"/>
      <c r="S53007" s="230"/>
    </row>
    <row r="53008" spans="16:19" x14ac:dyDescent="0.2">
      <c r="P53008" s="230"/>
      <c r="Q53008" s="230"/>
      <c r="R53008" s="230"/>
      <c r="S53008" s="230"/>
    </row>
    <row r="53009" spans="16:19" x14ac:dyDescent="0.2">
      <c r="P53009" s="230"/>
      <c r="Q53009" s="230"/>
      <c r="R53009" s="230"/>
      <c r="S53009" s="230"/>
    </row>
    <row r="53010" spans="16:19" x14ac:dyDescent="0.2">
      <c r="P53010" s="230"/>
      <c r="Q53010" s="230"/>
      <c r="R53010" s="230"/>
      <c r="S53010" s="230"/>
    </row>
    <row r="53011" spans="16:19" x14ac:dyDescent="0.2">
      <c r="P53011" s="230"/>
      <c r="Q53011" s="230"/>
      <c r="R53011" s="230"/>
      <c r="S53011" s="230"/>
    </row>
    <row r="53012" spans="16:19" x14ac:dyDescent="0.2">
      <c r="P53012" s="230"/>
      <c r="Q53012" s="230"/>
      <c r="R53012" s="230"/>
      <c r="S53012" s="230"/>
    </row>
    <row r="53013" spans="16:19" x14ac:dyDescent="0.2">
      <c r="P53013" s="230"/>
      <c r="Q53013" s="230"/>
      <c r="R53013" s="230"/>
      <c r="S53013" s="230"/>
    </row>
    <row r="53014" spans="16:19" x14ac:dyDescent="0.2">
      <c r="P53014" s="230"/>
      <c r="Q53014" s="230"/>
      <c r="R53014" s="230"/>
      <c r="S53014" s="230"/>
    </row>
    <row r="53015" spans="16:19" x14ac:dyDescent="0.2">
      <c r="P53015" s="230"/>
      <c r="Q53015" s="230"/>
      <c r="R53015" s="230"/>
      <c r="S53015" s="230"/>
    </row>
    <row r="53016" spans="16:19" x14ac:dyDescent="0.2">
      <c r="P53016" s="230"/>
      <c r="Q53016" s="230"/>
      <c r="R53016" s="230"/>
      <c r="S53016" s="230"/>
    </row>
    <row r="53017" spans="16:19" x14ac:dyDescent="0.2">
      <c r="P53017" s="230"/>
      <c r="Q53017" s="230"/>
      <c r="R53017" s="230"/>
      <c r="S53017" s="230"/>
    </row>
    <row r="53018" spans="16:19" x14ac:dyDescent="0.2">
      <c r="P53018" s="230"/>
      <c r="Q53018" s="230"/>
      <c r="R53018" s="230"/>
      <c r="S53018" s="230"/>
    </row>
    <row r="53019" spans="16:19" x14ac:dyDescent="0.2">
      <c r="P53019" s="230"/>
      <c r="Q53019" s="230"/>
      <c r="R53019" s="230"/>
      <c r="S53019" s="230"/>
    </row>
    <row r="53020" spans="16:19" x14ac:dyDescent="0.2">
      <c r="P53020" s="230"/>
      <c r="Q53020" s="230"/>
      <c r="R53020" s="230"/>
      <c r="S53020" s="230"/>
    </row>
    <row r="53021" spans="16:19" x14ac:dyDescent="0.2">
      <c r="P53021" s="230"/>
      <c r="Q53021" s="230"/>
      <c r="R53021" s="230"/>
      <c r="S53021" s="230"/>
    </row>
    <row r="53022" spans="16:19" x14ac:dyDescent="0.2">
      <c r="P53022" s="230"/>
      <c r="Q53022" s="230"/>
      <c r="R53022" s="230"/>
      <c r="S53022" s="230"/>
    </row>
    <row r="53023" spans="16:19" x14ac:dyDescent="0.2">
      <c r="P53023" s="230"/>
      <c r="Q53023" s="230"/>
      <c r="R53023" s="230"/>
      <c r="S53023" s="230"/>
    </row>
    <row r="53024" spans="16:19" x14ac:dyDescent="0.2">
      <c r="P53024" s="230"/>
      <c r="Q53024" s="230"/>
      <c r="R53024" s="230"/>
      <c r="S53024" s="230"/>
    </row>
    <row r="53025" spans="16:19" x14ac:dyDescent="0.2">
      <c r="P53025" s="230"/>
      <c r="Q53025" s="230"/>
      <c r="R53025" s="230"/>
      <c r="S53025" s="230"/>
    </row>
    <row r="53026" spans="16:19" x14ac:dyDescent="0.2">
      <c r="P53026" s="230"/>
      <c r="Q53026" s="230"/>
      <c r="R53026" s="230"/>
      <c r="S53026" s="230"/>
    </row>
    <row r="53027" spans="16:19" x14ac:dyDescent="0.2">
      <c r="P53027" s="230"/>
      <c r="Q53027" s="230"/>
      <c r="R53027" s="230"/>
      <c r="S53027" s="230"/>
    </row>
    <row r="53028" spans="16:19" x14ac:dyDescent="0.2">
      <c r="P53028" s="230"/>
      <c r="Q53028" s="230"/>
      <c r="R53028" s="230"/>
      <c r="S53028" s="230"/>
    </row>
    <row r="53029" spans="16:19" x14ac:dyDescent="0.2">
      <c r="P53029" s="230"/>
      <c r="Q53029" s="230"/>
      <c r="R53029" s="230"/>
      <c r="S53029" s="230"/>
    </row>
    <row r="53030" spans="16:19" x14ac:dyDescent="0.2">
      <c r="P53030" s="230"/>
      <c r="Q53030" s="230"/>
      <c r="R53030" s="230"/>
      <c r="S53030" s="230"/>
    </row>
    <row r="53031" spans="16:19" x14ac:dyDescent="0.2">
      <c r="P53031" s="230"/>
      <c r="Q53031" s="230"/>
      <c r="R53031" s="230"/>
      <c r="S53031" s="230"/>
    </row>
    <row r="53032" spans="16:19" x14ac:dyDescent="0.2">
      <c r="P53032" s="230"/>
      <c r="Q53032" s="230"/>
      <c r="R53032" s="230"/>
      <c r="S53032" s="230"/>
    </row>
    <row r="53033" spans="16:19" x14ac:dyDescent="0.2">
      <c r="P53033" s="230"/>
      <c r="Q53033" s="230"/>
      <c r="R53033" s="230"/>
      <c r="S53033" s="230"/>
    </row>
    <row r="53034" spans="16:19" x14ac:dyDescent="0.2">
      <c r="P53034" s="230"/>
      <c r="Q53034" s="230"/>
      <c r="R53034" s="230"/>
      <c r="S53034" s="230"/>
    </row>
    <row r="53035" spans="16:19" x14ac:dyDescent="0.2">
      <c r="P53035" s="230"/>
      <c r="Q53035" s="230"/>
      <c r="R53035" s="230"/>
      <c r="S53035" s="230"/>
    </row>
    <row r="53036" spans="16:19" x14ac:dyDescent="0.2">
      <c r="P53036" s="230"/>
      <c r="Q53036" s="230"/>
      <c r="R53036" s="230"/>
      <c r="S53036" s="230"/>
    </row>
    <row r="53037" spans="16:19" x14ac:dyDescent="0.2">
      <c r="P53037" s="230"/>
      <c r="Q53037" s="230"/>
      <c r="R53037" s="230"/>
      <c r="S53037" s="230"/>
    </row>
    <row r="53038" spans="16:19" x14ac:dyDescent="0.2">
      <c r="P53038" s="230"/>
      <c r="Q53038" s="230"/>
      <c r="R53038" s="230"/>
      <c r="S53038" s="230"/>
    </row>
    <row r="53039" spans="16:19" x14ac:dyDescent="0.2">
      <c r="P53039" s="230"/>
      <c r="Q53039" s="230"/>
      <c r="R53039" s="230"/>
      <c r="S53039" s="230"/>
    </row>
    <row r="53040" spans="16:19" x14ac:dyDescent="0.2">
      <c r="P53040" s="230"/>
      <c r="Q53040" s="230"/>
      <c r="R53040" s="230"/>
      <c r="S53040" s="230"/>
    </row>
    <row r="53041" spans="16:19" x14ac:dyDescent="0.2">
      <c r="P53041" s="230"/>
      <c r="Q53041" s="230"/>
      <c r="R53041" s="230"/>
      <c r="S53041" s="230"/>
    </row>
    <row r="53042" spans="16:19" x14ac:dyDescent="0.2">
      <c r="P53042" s="230"/>
      <c r="Q53042" s="230"/>
      <c r="R53042" s="230"/>
      <c r="S53042" s="230"/>
    </row>
    <row r="53043" spans="16:19" x14ac:dyDescent="0.2">
      <c r="P53043" s="230"/>
      <c r="Q53043" s="230"/>
      <c r="R53043" s="230"/>
      <c r="S53043" s="230"/>
    </row>
    <row r="53044" spans="16:19" x14ac:dyDescent="0.2">
      <c r="P53044" s="230"/>
      <c r="Q53044" s="230"/>
      <c r="R53044" s="230"/>
      <c r="S53044" s="230"/>
    </row>
    <row r="53045" spans="16:19" x14ac:dyDescent="0.2">
      <c r="P53045" s="230"/>
      <c r="Q53045" s="230"/>
      <c r="R53045" s="230"/>
      <c r="S53045" s="230"/>
    </row>
    <row r="53046" spans="16:19" x14ac:dyDescent="0.2">
      <c r="P53046" s="230"/>
      <c r="Q53046" s="230"/>
      <c r="R53046" s="230"/>
      <c r="S53046" s="230"/>
    </row>
    <row r="53047" spans="16:19" x14ac:dyDescent="0.2">
      <c r="P53047" s="230"/>
      <c r="Q53047" s="230"/>
      <c r="R53047" s="230"/>
      <c r="S53047" s="230"/>
    </row>
    <row r="53048" spans="16:19" x14ac:dyDescent="0.2">
      <c r="P53048" s="230"/>
      <c r="Q53048" s="230"/>
      <c r="R53048" s="230"/>
      <c r="S53048" s="230"/>
    </row>
    <row r="53049" spans="16:19" x14ac:dyDescent="0.2">
      <c r="P53049" s="230"/>
      <c r="Q53049" s="230"/>
      <c r="R53049" s="230"/>
      <c r="S53049" s="230"/>
    </row>
    <row r="53050" spans="16:19" x14ac:dyDescent="0.2">
      <c r="P53050" s="230"/>
      <c r="Q53050" s="230"/>
      <c r="R53050" s="230"/>
      <c r="S53050" s="230"/>
    </row>
    <row r="53051" spans="16:19" x14ac:dyDescent="0.2">
      <c r="P53051" s="230"/>
      <c r="Q53051" s="230"/>
      <c r="R53051" s="230"/>
      <c r="S53051" s="230"/>
    </row>
    <row r="53052" spans="16:19" x14ac:dyDescent="0.2">
      <c r="P53052" s="230"/>
      <c r="Q53052" s="230"/>
      <c r="R53052" s="230"/>
      <c r="S53052" s="230"/>
    </row>
    <row r="53053" spans="16:19" x14ac:dyDescent="0.2">
      <c r="P53053" s="230"/>
      <c r="Q53053" s="230"/>
      <c r="R53053" s="230"/>
      <c r="S53053" s="230"/>
    </row>
    <row r="53054" spans="16:19" x14ac:dyDescent="0.2">
      <c r="P53054" s="230"/>
      <c r="Q53054" s="230"/>
      <c r="R53054" s="230"/>
      <c r="S53054" s="230"/>
    </row>
    <row r="53055" spans="16:19" x14ac:dyDescent="0.2">
      <c r="P53055" s="230"/>
      <c r="Q53055" s="230"/>
      <c r="R53055" s="230"/>
      <c r="S53055" s="230"/>
    </row>
    <row r="53056" spans="16:19" x14ac:dyDescent="0.2">
      <c r="P53056" s="230"/>
      <c r="Q53056" s="230"/>
      <c r="R53056" s="230"/>
      <c r="S53056" s="230"/>
    </row>
    <row r="53057" spans="16:19" x14ac:dyDescent="0.2">
      <c r="P53057" s="230"/>
      <c r="Q53057" s="230"/>
      <c r="R53057" s="230"/>
      <c r="S53057" s="230"/>
    </row>
    <row r="53058" spans="16:19" x14ac:dyDescent="0.2">
      <c r="P53058" s="230"/>
      <c r="Q53058" s="230"/>
      <c r="R53058" s="230"/>
      <c r="S53058" s="230"/>
    </row>
    <row r="53059" spans="16:19" x14ac:dyDescent="0.2">
      <c r="P53059" s="230"/>
      <c r="Q53059" s="230"/>
      <c r="R53059" s="230"/>
      <c r="S53059" s="230"/>
    </row>
    <row r="53060" spans="16:19" x14ac:dyDescent="0.2">
      <c r="P53060" s="230"/>
      <c r="Q53060" s="230"/>
      <c r="R53060" s="230"/>
      <c r="S53060" s="230"/>
    </row>
    <row r="53061" spans="16:19" x14ac:dyDescent="0.2">
      <c r="P53061" s="230"/>
      <c r="Q53061" s="230"/>
      <c r="R53061" s="230"/>
      <c r="S53061" s="230"/>
    </row>
    <row r="53062" spans="16:19" x14ac:dyDescent="0.2">
      <c r="P53062" s="230"/>
      <c r="Q53062" s="230"/>
      <c r="R53062" s="230"/>
      <c r="S53062" s="230"/>
    </row>
    <row r="53063" spans="16:19" x14ac:dyDescent="0.2">
      <c r="P53063" s="230"/>
      <c r="Q53063" s="230"/>
      <c r="R53063" s="230"/>
      <c r="S53063" s="230"/>
    </row>
    <row r="53064" spans="16:19" x14ac:dyDescent="0.2">
      <c r="P53064" s="230"/>
      <c r="Q53064" s="230"/>
      <c r="R53064" s="230"/>
      <c r="S53064" s="230"/>
    </row>
    <row r="53065" spans="16:19" x14ac:dyDescent="0.2">
      <c r="P53065" s="230"/>
      <c r="Q53065" s="230"/>
      <c r="R53065" s="230"/>
      <c r="S53065" s="230"/>
    </row>
    <row r="53066" spans="16:19" x14ac:dyDescent="0.2">
      <c r="P53066" s="230"/>
      <c r="Q53066" s="230"/>
      <c r="R53066" s="230"/>
      <c r="S53066" s="230"/>
    </row>
    <row r="53067" spans="16:19" x14ac:dyDescent="0.2">
      <c r="P53067" s="230"/>
      <c r="Q53067" s="230"/>
      <c r="R53067" s="230"/>
      <c r="S53067" s="230"/>
    </row>
    <row r="53068" spans="16:19" x14ac:dyDescent="0.2">
      <c r="P53068" s="230"/>
      <c r="Q53068" s="230"/>
      <c r="R53068" s="230"/>
      <c r="S53068" s="230"/>
    </row>
    <row r="53069" spans="16:19" x14ac:dyDescent="0.2">
      <c r="P53069" s="230"/>
      <c r="Q53069" s="230"/>
      <c r="R53069" s="230"/>
      <c r="S53069" s="230"/>
    </row>
    <row r="53070" spans="16:19" x14ac:dyDescent="0.2">
      <c r="P53070" s="230"/>
      <c r="Q53070" s="230"/>
      <c r="R53070" s="230"/>
      <c r="S53070" s="230"/>
    </row>
    <row r="53071" spans="16:19" x14ac:dyDescent="0.2">
      <c r="P53071" s="230"/>
      <c r="Q53071" s="230"/>
      <c r="R53071" s="230"/>
      <c r="S53071" s="230"/>
    </row>
    <row r="53072" spans="16:19" x14ac:dyDescent="0.2">
      <c r="P53072" s="230"/>
      <c r="Q53072" s="230"/>
      <c r="R53072" s="230"/>
      <c r="S53072" s="230"/>
    </row>
    <row r="53073" spans="16:19" x14ac:dyDescent="0.2">
      <c r="P53073" s="230"/>
      <c r="Q53073" s="230"/>
      <c r="R53073" s="230"/>
      <c r="S53073" s="230"/>
    </row>
    <row r="53074" spans="16:19" x14ac:dyDescent="0.2">
      <c r="P53074" s="230"/>
      <c r="Q53074" s="230"/>
      <c r="R53074" s="230"/>
      <c r="S53074" s="230"/>
    </row>
    <row r="53075" spans="16:19" x14ac:dyDescent="0.2">
      <c r="P53075" s="230"/>
      <c r="Q53075" s="230"/>
      <c r="R53075" s="230"/>
      <c r="S53075" s="230"/>
    </row>
    <row r="53076" spans="16:19" x14ac:dyDescent="0.2">
      <c r="P53076" s="230"/>
      <c r="Q53076" s="230"/>
      <c r="R53076" s="230"/>
      <c r="S53076" s="230"/>
    </row>
    <row r="53077" spans="16:19" x14ac:dyDescent="0.2">
      <c r="P53077" s="230"/>
      <c r="Q53077" s="230"/>
      <c r="R53077" s="230"/>
      <c r="S53077" s="230"/>
    </row>
    <row r="53078" spans="16:19" x14ac:dyDescent="0.2">
      <c r="P53078" s="230"/>
      <c r="Q53078" s="230"/>
      <c r="R53078" s="230"/>
      <c r="S53078" s="230"/>
    </row>
    <row r="53079" spans="16:19" x14ac:dyDescent="0.2">
      <c r="P53079" s="230"/>
      <c r="Q53079" s="230"/>
      <c r="R53079" s="230"/>
      <c r="S53079" s="230"/>
    </row>
    <row r="53080" spans="16:19" x14ac:dyDescent="0.2">
      <c r="P53080" s="230"/>
      <c r="Q53080" s="230"/>
      <c r="R53080" s="230"/>
      <c r="S53080" s="230"/>
    </row>
    <row r="53081" spans="16:19" x14ac:dyDescent="0.2">
      <c r="P53081" s="230"/>
      <c r="Q53081" s="230"/>
      <c r="R53081" s="230"/>
      <c r="S53081" s="230"/>
    </row>
    <row r="53082" spans="16:19" x14ac:dyDescent="0.2">
      <c r="P53082" s="230"/>
      <c r="Q53082" s="230"/>
      <c r="R53082" s="230"/>
      <c r="S53082" s="230"/>
    </row>
    <row r="53083" spans="16:19" x14ac:dyDescent="0.2">
      <c r="P53083" s="230"/>
      <c r="Q53083" s="230"/>
      <c r="R53083" s="230"/>
      <c r="S53083" s="230"/>
    </row>
    <row r="53084" spans="16:19" x14ac:dyDescent="0.2">
      <c r="P53084" s="230"/>
      <c r="Q53084" s="230"/>
      <c r="R53084" s="230"/>
      <c r="S53084" s="230"/>
    </row>
    <row r="53085" spans="16:19" x14ac:dyDescent="0.2">
      <c r="P53085" s="230"/>
      <c r="Q53085" s="230"/>
      <c r="R53085" s="230"/>
      <c r="S53085" s="230"/>
    </row>
    <row r="53086" spans="16:19" x14ac:dyDescent="0.2">
      <c r="P53086" s="230"/>
      <c r="Q53086" s="230"/>
      <c r="R53086" s="230"/>
      <c r="S53086" s="230"/>
    </row>
    <row r="53087" spans="16:19" x14ac:dyDescent="0.2">
      <c r="P53087" s="230"/>
      <c r="Q53087" s="230"/>
      <c r="R53087" s="230"/>
      <c r="S53087" s="230"/>
    </row>
    <row r="53088" spans="16:19" x14ac:dyDescent="0.2">
      <c r="P53088" s="230"/>
      <c r="Q53088" s="230"/>
      <c r="R53088" s="230"/>
      <c r="S53088" s="230"/>
    </row>
    <row r="53089" spans="16:19" x14ac:dyDescent="0.2">
      <c r="P53089" s="230"/>
      <c r="Q53089" s="230"/>
      <c r="R53089" s="230"/>
      <c r="S53089" s="230"/>
    </row>
    <row r="53090" spans="16:19" x14ac:dyDescent="0.2">
      <c r="P53090" s="230"/>
      <c r="Q53090" s="230"/>
      <c r="R53090" s="230"/>
      <c r="S53090" s="230"/>
    </row>
    <row r="53091" spans="16:19" x14ac:dyDescent="0.2">
      <c r="P53091" s="230"/>
      <c r="Q53091" s="230"/>
      <c r="R53091" s="230"/>
      <c r="S53091" s="230"/>
    </row>
    <row r="53092" spans="16:19" x14ac:dyDescent="0.2">
      <c r="P53092" s="230"/>
      <c r="Q53092" s="230"/>
      <c r="R53092" s="230"/>
      <c r="S53092" s="230"/>
    </row>
    <row r="53093" spans="16:19" x14ac:dyDescent="0.2">
      <c r="P53093" s="230"/>
      <c r="Q53093" s="230"/>
      <c r="R53093" s="230"/>
      <c r="S53093" s="230"/>
    </row>
    <row r="53094" spans="16:19" x14ac:dyDescent="0.2">
      <c r="P53094" s="230"/>
      <c r="Q53094" s="230"/>
      <c r="R53094" s="230"/>
      <c r="S53094" s="230"/>
    </row>
    <row r="53095" spans="16:19" x14ac:dyDescent="0.2">
      <c r="P53095" s="230"/>
      <c r="Q53095" s="230"/>
      <c r="R53095" s="230"/>
      <c r="S53095" s="230"/>
    </row>
    <row r="53096" spans="16:19" x14ac:dyDescent="0.2">
      <c r="P53096" s="230"/>
      <c r="Q53096" s="230"/>
      <c r="R53096" s="230"/>
      <c r="S53096" s="230"/>
    </row>
    <row r="53097" spans="16:19" x14ac:dyDescent="0.2">
      <c r="P53097" s="230"/>
      <c r="Q53097" s="230"/>
      <c r="R53097" s="230"/>
      <c r="S53097" s="230"/>
    </row>
    <row r="53098" spans="16:19" x14ac:dyDescent="0.2">
      <c r="P53098" s="230"/>
      <c r="Q53098" s="230"/>
      <c r="R53098" s="230"/>
      <c r="S53098" s="230"/>
    </row>
    <row r="53099" spans="16:19" x14ac:dyDescent="0.2">
      <c r="P53099" s="230"/>
      <c r="Q53099" s="230"/>
      <c r="R53099" s="230"/>
      <c r="S53099" s="230"/>
    </row>
    <row r="53100" spans="16:19" x14ac:dyDescent="0.2">
      <c r="P53100" s="230"/>
      <c r="Q53100" s="230"/>
      <c r="R53100" s="230"/>
      <c r="S53100" s="230"/>
    </row>
    <row r="53101" spans="16:19" x14ac:dyDescent="0.2">
      <c r="P53101" s="230"/>
      <c r="Q53101" s="230"/>
      <c r="R53101" s="230"/>
      <c r="S53101" s="230"/>
    </row>
    <row r="53102" spans="16:19" x14ac:dyDescent="0.2">
      <c r="P53102" s="230"/>
      <c r="Q53102" s="230"/>
      <c r="R53102" s="230"/>
      <c r="S53102" s="230"/>
    </row>
    <row r="53103" spans="16:19" x14ac:dyDescent="0.2">
      <c r="P53103" s="230"/>
      <c r="Q53103" s="230"/>
      <c r="R53103" s="230"/>
      <c r="S53103" s="230"/>
    </row>
    <row r="53104" spans="16:19" x14ac:dyDescent="0.2">
      <c r="P53104" s="230"/>
      <c r="Q53104" s="230"/>
      <c r="R53104" s="230"/>
      <c r="S53104" s="230"/>
    </row>
    <row r="53105" spans="16:19" x14ac:dyDescent="0.2">
      <c r="P53105" s="230"/>
      <c r="Q53105" s="230"/>
      <c r="R53105" s="230"/>
      <c r="S53105" s="230"/>
    </row>
    <row r="53106" spans="16:19" x14ac:dyDescent="0.2">
      <c r="P53106" s="230"/>
      <c r="Q53106" s="230"/>
      <c r="R53106" s="230"/>
      <c r="S53106" s="230"/>
    </row>
    <row r="53107" spans="16:19" x14ac:dyDescent="0.2">
      <c r="P53107" s="230"/>
      <c r="Q53107" s="230"/>
      <c r="R53107" s="230"/>
      <c r="S53107" s="230"/>
    </row>
    <row r="53108" spans="16:19" x14ac:dyDescent="0.2">
      <c r="P53108" s="230"/>
      <c r="Q53108" s="230"/>
      <c r="R53108" s="230"/>
      <c r="S53108" s="230"/>
    </row>
    <row r="53109" spans="16:19" x14ac:dyDescent="0.2">
      <c r="P53109" s="230"/>
      <c r="Q53109" s="230"/>
      <c r="R53109" s="230"/>
      <c r="S53109" s="230"/>
    </row>
    <row r="53110" spans="16:19" x14ac:dyDescent="0.2">
      <c r="P53110" s="230"/>
      <c r="Q53110" s="230"/>
      <c r="R53110" s="230"/>
      <c r="S53110" s="230"/>
    </row>
    <row r="53111" spans="16:19" x14ac:dyDescent="0.2">
      <c r="P53111" s="230"/>
      <c r="Q53111" s="230"/>
      <c r="R53111" s="230"/>
      <c r="S53111" s="230"/>
    </row>
    <row r="53112" spans="16:19" x14ac:dyDescent="0.2">
      <c r="P53112" s="230"/>
      <c r="Q53112" s="230"/>
      <c r="R53112" s="230"/>
      <c r="S53112" s="230"/>
    </row>
    <row r="53113" spans="16:19" x14ac:dyDescent="0.2">
      <c r="P53113" s="230"/>
      <c r="Q53113" s="230"/>
      <c r="R53113" s="230"/>
      <c r="S53113" s="230"/>
    </row>
    <row r="53114" spans="16:19" x14ac:dyDescent="0.2">
      <c r="P53114" s="230"/>
      <c r="Q53114" s="230"/>
      <c r="R53114" s="230"/>
      <c r="S53114" s="230"/>
    </row>
    <row r="53115" spans="16:19" x14ac:dyDescent="0.2">
      <c r="P53115" s="230"/>
      <c r="Q53115" s="230"/>
      <c r="R53115" s="230"/>
      <c r="S53115" s="230"/>
    </row>
    <row r="53116" spans="16:19" x14ac:dyDescent="0.2">
      <c r="P53116" s="230"/>
      <c r="Q53116" s="230"/>
      <c r="R53116" s="230"/>
      <c r="S53116" s="230"/>
    </row>
    <row r="53117" spans="16:19" x14ac:dyDescent="0.2">
      <c r="P53117" s="230"/>
      <c r="Q53117" s="230"/>
      <c r="R53117" s="230"/>
      <c r="S53117" s="230"/>
    </row>
    <row r="53118" spans="16:19" x14ac:dyDescent="0.2">
      <c r="P53118" s="230"/>
      <c r="Q53118" s="230"/>
      <c r="R53118" s="230"/>
      <c r="S53118" s="230"/>
    </row>
    <row r="53119" spans="16:19" x14ac:dyDescent="0.2">
      <c r="P53119" s="230"/>
      <c r="Q53119" s="230"/>
      <c r="R53119" s="230"/>
      <c r="S53119" s="230"/>
    </row>
    <row r="53120" spans="16:19" x14ac:dyDescent="0.2">
      <c r="P53120" s="230"/>
      <c r="Q53120" s="230"/>
      <c r="R53120" s="230"/>
      <c r="S53120" s="230"/>
    </row>
    <row r="53121" spans="16:19" x14ac:dyDescent="0.2">
      <c r="P53121" s="230"/>
      <c r="Q53121" s="230"/>
      <c r="R53121" s="230"/>
      <c r="S53121" s="230"/>
    </row>
    <row r="53122" spans="16:19" x14ac:dyDescent="0.2">
      <c r="P53122" s="230"/>
      <c r="Q53122" s="230"/>
      <c r="R53122" s="230"/>
      <c r="S53122" s="230"/>
    </row>
    <row r="53123" spans="16:19" x14ac:dyDescent="0.2">
      <c r="P53123" s="230"/>
      <c r="Q53123" s="230"/>
      <c r="R53123" s="230"/>
      <c r="S53123" s="230"/>
    </row>
    <row r="53124" spans="16:19" x14ac:dyDescent="0.2">
      <c r="P53124" s="230"/>
      <c r="Q53124" s="230"/>
      <c r="R53124" s="230"/>
      <c r="S53124" s="230"/>
    </row>
    <row r="53125" spans="16:19" x14ac:dyDescent="0.2">
      <c r="P53125" s="230"/>
      <c r="Q53125" s="230"/>
      <c r="R53125" s="230"/>
      <c r="S53125" s="230"/>
    </row>
    <row r="53126" spans="16:19" x14ac:dyDescent="0.2">
      <c r="P53126" s="230"/>
      <c r="Q53126" s="230"/>
      <c r="R53126" s="230"/>
      <c r="S53126" s="230"/>
    </row>
    <row r="53127" spans="16:19" x14ac:dyDescent="0.2">
      <c r="P53127" s="230"/>
      <c r="Q53127" s="230"/>
      <c r="R53127" s="230"/>
      <c r="S53127" s="230"/>
    </row>
    <row r="53128" spans="16:19" x14ac:dyDescent="0.2">
      <c r="P53128" s="230"/>
      <c r="Q53128" s="230"/>
      <c r="R53128" s="230"/>
      <c r="S53128" s="230"/>
    </row>
    <row r="53129" spans="16:19" x14ac:dyDescent="0.2">
      <c r="P53129" s="230"/>
      <c r="Q53129" s="230"/>
      <c r="R53129" s="230"/>
      <c r="S53129" s="230"/>
    </row>
    <row r="53130" spans="16:19" x14ac:dyDescent="0.2">
      <c r="P53130" s="230"/>
      <c r="Q53130" s="230"/>
      <c r="R53130" s="230"/>
      <c r="S53130" s="230"/>
    </row>
    <row r="53131" spans="16:19" x14ac:dyDescent="0.2">
      <c r="P53131" s="230"/>
      <c r="Q53131" s="230"/>
      <c r="R53131" s="230"/>
      <c r="S53131" s="230"/>
    </row>
    <row r="53132" spans="16:19" x14ac:dyDescent="0.2">
      <c r="P53132" s="230"/>
      <c r="Q53132" s="230"/>
      <c r="R53132" s="230"/>
      <c r="S53132" s="230"/>
    </row>
    <row r="53133" spans="16:19" x14ac:dyDescent="0.2">
      <c r="P53133" s="230"/>
      <c r="Q53133" s="230"/>
      <c r="R53133" s="230"/>
      <c r="S53133" s="230"/>
    </row>
    <row r="53134" spans="16:19" x14ac:dyDescent="0.2">
      <c r="P53134" s="230"/>
      <c r="Q53134" s="230"/>
      <c r="R53134" s="230"/>
      <c r="S53134" s="230"/>
    </row>
    <row r="53135" spans="16:19" x14ac:dyDescent="0.2">
      <c r="P53135" s="230"/>
      <c r="Q53135" s="230"/>
      <c r="R53135" s="230"/>
      <c r="S53135" s="230"/>
    </row>
    <row r="53136" spans="16:19" x14ac:dyDescent="0.2">
      <c r="P53136" s="230"/>
      <c r="Q53136" s="230"/>
      <c r="R53136" s="230"/>
      <c r="S53136" s="230"/>
    </row>
    <row r="53137" spans="16:19" x14ac:dyDescent="0.2">
      <c r="P53137" s="230"/>
      <c r="Q53137" s="230"/>
      <c r="R53137" s="230"/>
      <c r="S53137" s="230"/>
    </row>
    <row r="53138" spans="16:19" x14ac:dyDescent="0.2">
      <c r="P53138" s="230"/>
      <c r="Q53138" s="230"/>
      <c r="R53138" s="230"/>
      <c r="S53138" s="230"/>
    </row>
    <row r="53139" spans="16:19" x14ac:dyDescent="0.2">
      <c r="P53139" s="230"/>
      <c r="Q53139" s="230"/>
      <c r="R53139" s="230"/>
      <c r="S53139" s="230"/>
    </row>
    <row r="53140" spans="16:19" x14ac:dyDescent="0.2">
      <c r="P53140" s="230"/>
      <c r="Q53140" s="230"/>
      <c r="R53140" s="230"/>
      <c r="S53140" s="230"/>
    </row>
    <row r="53141" spans="16:19" x14ac:dyDescent="0.2">
      <c r="P53141" s="230"/>
      <c r="Q53141" s="230"/>
      <c r="R53141" s="230"/>
      <c r="S53141" s="230"/>
    </row>
    <row r="53142" spans="16:19" x14ac:dyDescent="0.2">
      <c r="P53142" s="230"/>
      <c r="Q53142" s="230"/>
      <c r="R53142" s="230"/>
      <c r="S53142" s="230"/>
    </row>
    <row r="53143" spans="16:19" x14ac:dyDescent="0.2">
      <c r="P53143" s="230"/>
      <c r="Q53143" s="230"/>
      <c r="R53143" s="230"/>
      <c r="S53143" s="230"/>
    </row>
    <row r="53144" spans="16:19" x14ac:dyDescent="0.2">
      <c r="P53144" s="230"/>
      <c r="Q53144" s="230"/>
      <c r="R53144" s="230"/>
      <c r="S53144" s="230"/>
    </row>
    <row r="53145" spans="16:19" x14ac:dyDescent="0.2">
      <c r="P53145" s="230"/>
      <c r="Q53145" s="230"/>
      <c r="R53145" s="230"/>
      <c r="S53145" s="230"/>
    </row>
    <row r="53146" spans="16:19" x14ac:dyDescent="0.2">
      <c r="P53146" s="230"/>
      <c r="Q53146" s="230"/>
      <c r="R53146" s="230"/>
      <c r="S53146" s="230"/>
    </row>
    <row r="53147" spans="16:19" x14ac:dyDescent="0.2">
      <c r="P53147" s="230"/>
      <c r="Q53147" s="230"/>
      <c r="R53147" s="230"/>
      <c r="S53147" s="230"/>
    </row>
    <row r="53148" spans="16:19" x14ac:dyDescent="0.2">
      <c r="P53148" s="230"/>
      <c r="Q53148" s="230"/>
      <c r="R53148" s="230"/>
      <c r="S53148" s="230"/>
    </row>
    <row r="53149" spans="16:19" x14ac:dyDescent="0.2">
      <c r="P53149" s="230"/>
      <c r="Q53149" s="230"/>
      <c r="R53149" s="230"/>
      <c r="S53149" s="230"/>
    </row>
    <row r="53150" spans="16:19" x14ac:dyDescent="0.2">
      <c r="P53150" s="230"/>
      <c r="Q53150" s="230"/>
      <c r="R53150" s="230"/>
      <c r="S53150" s="230"/>
    </row>
    <row r="53151" spans="16:19" x14ac:dyDescent="0.2">
      <c r="P53151" s="230"/>
      <c r="Q53151" s="230"/>
      <c r="R53151" s="230"/>
      <c r="S53151" s="230"/>
    </row>
    <row r="53152" spans="16:19" x14ac:dyDescent="0.2">
      <c r="P53152" s="230"/>
      <c r="Q53152" s="230"/>
      <c r="R53152" s="230"/>
      <c r="S53152" s="230"/>
    </row>
    <row r="53153" spans="16:19" x14ac:dyDescent="0.2">
      <c r="P53153" s="230"/>
      <c r="Q53153" s="230"/>
      <c r="R53153" s="230"/>
      <c r="S53153" s="230"/>
    </row>
    <row r="53154" spans="16:19" x14ac:dyDescent="0.2">
      <c r="P53154" s="230"/>
      <c r="Q53154" s="230"/>
      <c r="R53154" s="230"/>
      <c r="S53154" s="230"/>
    </row>
    <row r="53155" spans="16:19" x14ac:dyDescent="0.2">
      <c r="P53155" s="230"/>
      <c r="Q53155" s="230"/>
      <c r="R53155" s="230"/>
      <c r="S53155" s="230"/>
    </row>
    <row r="53156" spans="16:19" x14ac:dyDescent="0.2">
      <c r="P53156" s="230"/>
      <c r="Q53156" s="230"/>
      <c r="R53156" s="230"/>
      <c r="S53156" s="230"/>
    </row>
    <row r="53157" spans="16:19" x14ac:dyDescent="0.2">
      <c r="P53157" s="230"/>
      <c r="Q53157" s="230"/>
      <c r="R53157" s="230"/>
      <c r="S53157" s="230"/>
    </row>
    <row r="53158" spans="16:19" x14ac:dyDescent="0.2">
      <c r="P53158" s="230"/>
      <c r="Q53158" s="230"/>
      <c r="R53158" s="230"/>
      <c r="S53158" s="230"/>
    </row>
    <row r="53159" spans="16:19" x14ac:dyDescent="0.2">
      <c r="P53159" s="230"/>
      <c r="Q53159" s="230"/>
      <c r="R53159" s="230"/>
      <c r="S53159" s="230"/>
    </row>
    <row r="53160" spans="16:19" x14ac:dyDescent="0.2">
      <c r="P53160" s="230"/>
      <c r="Q53160" s="230"/>
      <c r="R53160" s="230"/>
      <c r="S53160" s="230"/>
    </row>
    <row r="53161" spans="16:19" x14ac:dyDescent="0.2">
      <c r="P53161" s="230"/>
      <c r="Q53161" s="230"/>
      <c r="R53161" s="230"/>
      <c r="S53161" s="230"/>
    </row>
    <row r="53162" spans="16:19" x14ac:dyDescent="0.2">
      <c r="P53162" s="230"/>
      <c r="Q53162" s="230"/>
      <c r="R53162" s="230"/>
      <c r="S53162" s="230"/>
    </row>
    <row r="53163" spans="16:19" x14ac:dyDescent="0.2">
      <c r="P53163" s="230"/>
      <c r="Q53163" s="230"/>
      <c r="R53163" s="230"/>
      <c r="S53163" s="230"/>
    </row>
    <row r="53164" spans="16:19" x14ac:dyDescent="0.2">
      <c r="P53164" s="230"/>
      <c r="Q53164" s="230"/>
      <c r="R53164" s="230"/>
      <c r="S53164" s="230"/>
    </row>
    <row r="53165" spans="16:19" x14ac:dyDescent="0.2">
      <c r="P53165" s="230"/>
      <c r="Q53165" s="230"/>
      <c r="R53165" s="230"/>
      <c r="S53165" s="230"/>
    </row>
    <row r="53166" spans="16:19" x14ac:dyDescent="0.2">
      <c r="P53166" s="230"/>
      <c r="Q53166" s="230"/>
      <c r="R53166" s="230"/>
      <c r="S53166" s="230"/>
    </row>
    <row r="53167" spans="16:19" x14ac:dyDescent="0.2">
      <c r="P53167" s="230"/>
      <c r="Q53167" s="230"/>
      <c r="R53167" s="230"/>
      <c r="S53167" s="230"/>
    </row>
    <row r="53168" spans="16:19" x14ac:dyDescent="0.2">
      <c r="P53168" s="230"/>
      <c r="Q53168" s="230"/>
      <c r="R53168" s="230"/>
      <c r="S53168" s="230"/>
    </row>
    <row r="53169" spans="16:19" x14ac:dyDescent="0.2">
      <c r="P53169" s="230"/>
      <c r="Q53169" s="230"/>
      <c r="R53169" s="230"/>
      <c r="S53169" s="230"/>
    </row>
    <row r="53170" spans="16:19" x14ac:dyDescent="0.2">
      <c r="P53170" s="230"/>
      <c r="Q53170" s="230"/>
      <c r="R53170" s="230"/>
      <c r="S53170" s="230"/>
    </row>
    <row r="53171" spans="16:19" x14ac:dyDescent="0.2">
      <c r="P53171" s="230"/>
      <c r="Q53171" s="230"/>
      <c r="R53171" s="230"/>
      <c r="S53171" s="230"/>
    </row>
    <row r="53172" spans="16:19" x14ac:dyDescent="0.2">
      <c r="P53172" s="230"/>
      <c r="Q53172" s="230"/>
      <c r="R53172" s="230"/>
      <c r="S53172" s="230"/>
    </row>
    <row r="53173" spans="16:19" x14ac:dyDescent="0.2">
      <c r="P53173" s="230"/>
      <c r="Q53173" s="230"/>
      <c r="R53173" s="230"/>
      <c r="S53173" s="230"/>
    </row>
    <row r="53174" spans="16:19" x14ac:dyDescent="0.2">
      <c r="P53174" s="230"/>
      <c r="Q53174" s="230"/>
      <c r="R53174" s="230"/>
      <c r="S53174" s="230"/>
    </row>
    <row r="53175" spans="16:19" x14ac:dyDescent="0.2">
      <c r="P53175" s="230"/>
      <c r="Q53175" s="230"/>
      <c r="R53175" s="230"/>
      <c r="S53175" s="230"/>
    </row>
    <row r="53176" spans="16:19" x14ac:dyDescent="0.2">
      <c r="P53176" s="230"/>
      <c r="Q53176" s="230"/>
      <c r="R53176" s="230"/>
      <c r="S53176" s="230"/>
    </row>
    <row r="53177" spans="16:19" x14ac:dyDescent="0.2">
      <c r="P53177" s="230"/>
      <c r="Q53177" s="230"/>
      <c r="R53177" s="230"/>
      <c r="S53177" s="230"/>
    </row>
    <row r="53178" spans="16:19" x14ac:dyDescent="0.2">
      <c r="P53178" s="230"/>
      <c r="Q53178" s="230"/>
      <c r="R53178" s="230"/>
      <c r="S53178" s="230"/>
    </row>
    <row r="53179" spans="16:19" x14ac:dyDescent="0.2">
      <c r="P53179" s="230"/>
      <c r="Q53179" s="230"/>
      <c r="R53179" s="230"/>
      <c r="S53179" s="230"/>
    </row>
    <row r="53180" spans="16:19" x14ac:dyDescent="0.2">
      <c r="P53180" s="230"/>
      <c r="Q53180" s="230"/>
      <c r="R53180" s="230"/>
      <c r="S53180" s="230"/>
    </row>
    <row r="53181" spans="16:19" x14ac:dyDescent="0.2">
      <c r="P53181" s="230"/>
      <c r="Q53181" s="230"/>
      <c r="R53181" s="230"/>
      <c r="S53181" s="230"/>
    </row>
    <row r="53182" spans="16:19" x14ac:dyDescent="0.2">
      <c r="P53182" s="230"/>
      <c r="Q53182" s="230"/>
      <c r="R53182" s="230"/>
      <c r="S53182" s="230"/>
    </row>
    <row r="53183" spans="16:19" x14ac:dyDescent="0.2">
      <c r="P53183" s="230"/>
      <c r="Q53183" s="230"/>
      <c r="R53183" s="230"/>
      <c r="S53183" s="230"/>
    </row>
    <row r="53184" spans="16:19" x14ac:dyDescent="0.2">
      <c r="P53184" s="230"/>
      <c r="Q53184" s="230"/>
      <c r="R53184" s="230"/>
      <c r="S53184" s="230"/>
    </row>
    <row r="53185" spans="16:19" x14ac:dyDescent="0.2">
      <c r="P53185" s="230"/>
      <c r="Q53185" s="230"/>
      <c r="R53185" s="230"/>
      <c r="S53185" s="230"/>
    </row>
    <row r="53186" spans="16:19" x14ac:dyDescent="0.2">
      <c r="P53186" s="230"/>
      <c r="Q53186" s="230"/>
      <c r="R53186" s="230"/>
      <c r="S53186" s="230"/>
    </row>
    <row r="53187" spans="16:19" x14ac:dyDescent="0.2">
      <c r="P53187" s="230"/>
      <c r="Q53187" s="230"/>
      <c r="R53187" s="230"/>
      <c r="S53187" s="230"/>
    </row>
    <row r="53188" spans="16:19" x14ac:dyDescent="0.2">
      <c r="P53188" s="230"/>
      <c r="Q53188" s="230"/>
      <c r="R53188" s="230"/>
      <c r="S53188" s="230"/>
    </row>
    <row r="53189" spans="16:19" x14ac:dyDescent="0.2">
      <c r="P53189" s="230"/>
      <c r="Q53189" s="230"/>
      <c r="R53189" s="230"/>
      <c r="S53189" s="230"/>
    </row>
    <row r="53190" spans="16:19" x14ac:dyDescent="0.2">
      <c r="P53190" s="230"/>
      <c r="Q53190" s="230"/>
      <c r="R53190" s="230"/>
      <c r="S53190" s="230"/>
    </row>
    <row r="53191" spans="16:19" x14ac:dyDescent="0.2">
      <c r="P53191" s="230"/>
      <c r="Q53191" s="230"/>
      <c r="R53191" s="230"/>
      <c r="S53191" s="230"/>
    </row>
    <row r="53192" spans="16:19" x14ac:dyDescent="0.2">
      <c r="P53192" s="230"/>
      <c r="Q53192" s="230"/>
      <c r="R53192" s="230"/>
      <c r="S53192" s="230"/>
    </row>
    <row r="53193" spans="16:19" x14ac:dyDescent="0.2">
      <c r="P53193" s="230"/>
      <c r="Q53193" s="230"/>
      <c r="R53193" s="230"/>
      <c r="S53193" s="230"/>
    </row>
    <row r="53194" spans="16:19" x14ac:dyDescent="0.2">
      <c r="P53194" s="230"/>
      <c r="Q53194" s="230"/>
      <c r="R53194" s="230"/>
      <c r="S53194" s="230"/>
    </row>
    <row r="53195" spans="16:19" x14ac:dyDescent="0.2">
      <c r="P53195" s="230"/>
      <c r="Q53195" s="230"/>
      <c r="R53195" s="230"/>
      <c r="S53195" s="230"/>
    </row>
    <row r="53196" spans="16:19" x14ac:dyDescent="0.2">
      <c r="P53196" s="230"/>
      <c r="Q53196" s="230"/>
      <c r="R53196" s="230"/>
      <c r="S53196" s="230"/>
    </row>
    <row r="53197" spans="16:19" x14ac:dyDescent="0.2">
      <c r="P53197" s="230"/>
      <c r="Q53197" s="230"/>
      <c r="R53197" s="230"/>
      <c r="S53197" s="230"/>
    </row>
    <row r="53198" spans="16:19" x14ac:dyDescent="0.2">
      <c r="P53198" s="230"/>
      <c r="Q53198" s="230"/>
      <c r="R53198" s="230"/>
      <c r="S53198" s="230"/>
    </row>
    <row r="53199" spans="16:19" x14ac:dyDescent="0.2">
      <c r="P53199" s="230"/>
      <c r="Q53199" s="230"/>
      <c r="R53199" s="230"/>
      <c r="S53199" s="230"/>
    </row>
    <row r="53200" spans="16:19" x14ac:dyDescent="0.2">
      <c r="P53200" s="230"/>
      <c r="Q53200" s="230"/>
      <c r="R53200" s="230"/>
      <c r="S53200" s="230"/>
    </row>
    <row r="53201" spans="16:19" x14ac:dyDescent="0.2">
      <c r="P53201" s="230"/>
      <c r="Q53201" s="230"/>
      <c r="R53201" s="230"/>
      <c r="S53201" s="230"/>
    </row>
    <row r="53202" spans="16:19" x14ac:dyDescent="0.2">
      <c r="P53202" s="230"/>
      <c r="Q53202" s="230"/>
      <c r="R53202" s="230"/>
      <c r="S53202" s="230"/>
    </row>
    <row r="53203" spans="16:19" x14ac:dyDescent="0.2">
      <c r="P53203" s="230"/>
      <c r="Q53203" s="230"/>
      <c r="R53203" s="230"/>
      <c r="S53203" s="230"/>
    </row>
    <row r="53204" spans="16:19" x14ac:dyDescent="0.2">
      <c r="P53204" s="230"/>
      <c r="Q53204" s="230"/>
      <c r="R53204" s="230"/>
      <c r="S53204" s="230"/>
    </row>
    <row r="53205" spans="16:19" x14ac:dyDescent="0.2">
      <c r="P53205" s="230"/>
      <c r="Q53205" s="230"/>
      <c r="R53205" s="230"/>
      <c r="S53205" s="230"/>
    </row>
    <row r="53206" spans="16:19" x14ac:dyDescent="0.2">
      <c r="P53206" s="230"/>
      <c r="Q53206" s="230"/>
      <c r="R53206" s="230"/>
      <c r="S53206" s="230"/>
    </row>
    <row r="53207" spans="16:19" x14ac:dyDescent="0.2">
      <c r="P53207" s="230"/>
      <c r="Q53207" s="230"/>
      <c r="R53207" s="230"/>
      <c r="S53207" s="230"/>
    </row>
    <row r="53208" spans="16:19" x14ac:dyDescent="0.2">
      <c r="P53208" s="230"/>
      <c r="Q53208" s="230"/>
      <c r="R53208" s="230"/>
      <c r="S53208" s="230"/>
    </row>
    <row r="53209" spans="16:19" x14ac:dyDescent="0.2">
      <c r="P53209" s="230"/>
      <c r="Q53209" s="230"/>
      <c r="R53209" s="230"/>
      <c r="S53209" s="230"/>
    </row>
    <row r="53210" spans="16:19" x14ac:dyDescent="0.2">
      <c r="P53210" s="230"/>
      <c r="Q53210" s="230"/>
      <c r="R53210" s="230"/>
      <c r="S53210" s="230"/>
    </row>
    <row r="53211" spans="16:19" x14ac:dyDescent="0.2">
      <c r="P53211" s="230"/>
      <c r="Q53211" s="230"/>
      <c r="R53211" s="230"/>
      <c r="S53211" s="230"/>
    </row>
    <row r="53212" spans="16:19" x14ac:dyDescent="0.2">
      <c r="P53212" s="230"/>
      <c r="Q53212" s="230"/>
      <c r="R53212" s="230"/>
      <c r="S53212" s="230"/>
    </row>
    <row r="53213" spans="16:19" x14ac:dyDescent="0.2">
      <c r="P53213" s="230"/>
      <c r="Q53213" s="230"/>
      <c r="R53213" s="230"/>
      <c r="S53213" s="230"/>
    </row>
    <row r="53214" spans="16:19" x14ac:dyDescent="0.2">
      <c r="P53214" s="230"/>
      <c r="Q53214" s="230"/>
      <c r="R53214" s="230"/>
      <c r="S53214" s="230"/>
    </row>
    <row r="53215" spans="16:19" x14ac:dyDescent="0.2">
      <c r="P53215" s="230"/>
      <c r="Q53215" s="230"/>
      <c r="R53215" s="230"/>
      <c r="S53215" s="230"/>
    </row>
    <row r="53216" spans="16:19" x14ac:dyDescent="0.2">
      <c r="P53216" s="230"/>
      <c r="Q53216" s="230"/>
      <c r="R53216" s="230"/>
      <c r="S53216" s="230"/>
    </row>
    <row r="53217" spans="16:19" x14ac:dyDescent="0.2">
      <c r="P53217" s="230"/>
      <c r="Q53217" s="230"/>
      <c r="R53217" s="230"/>
      <c r="S53217" s="230"/>
    </row>
    <row r="53218" spans="16:19" x14ac:dyDescent="0.2">
      <c r="P53218" s="230"/>
      <c r="Q53218" s="230"/>
      <c r="R53218" s="230"/>
      <c r="S53218" s="230"/>
    </row>
    <row r="53219" spans="16:19" x14ac:dyDescent="0.2">
      <c r="P53219" s="230"/>
      <c r="Q53219" s="230"/>
      <c r="R53219" s="230"/>
      <c r="S53219" s="230"/>
    </row>
    <row r="53220" spans="16:19" x14ac:dyDescent="0.2">
      <c r="P53220" s="230"/>
      <c r="Q53220" s="230"/>
      <c r="R53220" s="230"/>
      <c r="S53220" s="230"/>
    </row>
    <row r="53221" spans="16:19" x14ac:dyDescent="0.2">
      <c r="P53221" s="230"/>
      <c r="Q53221" s="230"/>
      <c r="R53221" s="230"/>
      <c r="S53221" s="230"/>
    </row>
    <row r="53222" spans="16:19" x14ac:dyDescent="0.2">
      <c r="P53222" s="230"/>
      <c r="Q53222" s="230"/>
      <c r="R53222" s="230"/>
      <c r="S53222" s="230"/>
    </row>
    <row r="53223" spans="16:19" x14ac:dyDescent="0.2">
      <c r="P53223" s="230"/>
      <c r="Q53223" s="230"/>
      <c r="R53223" s="230"/>
      <c r="S53223" s="230"/>
    </row>
    <row r="53224" spans="16:19" x14ac:dyDescent="0.2">
      <c r="P53224" s="230"/>
      <c r="Q53224" s="230"/>
      <c r="R53224" s="230"/>
      <c r="S53224" s="230"/>
    </row>
    <row r="53225" spans="16:19" x14ac:dyDescent="0.2">
      <c r="P53225" s="230"/>
      <c r="Q53225" s="230"/>
      <c r="R53225" s="230"/>
      <c r="S53225" s="230"/>
    </row>
    <row r="53226" spans="16:19" x14ac:dyDescent="0.2">
      <c r="P53226" s="230"/>
      <c r="Q53226" s="230"/>
      <c r="R53226" s="230"/>
      <c r="S53226" s="230"/>
    </row>
    <row r="53227" spans="16:19" x14ac:dyDescent="0.2">
      <c r="P53227" s="230"/>
      <c r="Q53227" s="230"/>
      <c r="R53227" s="230"/>
      <c r="S53227" s="230"/>
    </row>
    <row r="53228" spans="16:19" x14ac:dyDescent="0.2">
      <c r="P53228" s="230"/>
      <c r="Q53228" s="230"/>
      <c r="R53228" s="230"/>
      <c r="S53228" s="230"/>
    </row>
    <row r="53229" spans="16:19" x14ac:dyDescent="0.2">
      <c r="P53229" s="230"/>
      <c r="Q53229" s="230"/>
      <c r="R53229" s="230"/>
      <c r="S53229" s="230"/>
    </row>
    <row r="53230" spans="16:19" x14ac:dyDescent="0.2">
      <c r="P53230" s="230"/>
      <c r="Q53230" s="230"/>
      <c r="R53230" s="230"/>
      <c r="S53230" s="230"/>
    </row>
    <row r="53231" spans="16:19" x14ac:dyDescent="0.2">
      <c r="P53231" s="230"/>
      <c r="Q53231" s="230"/>
      <c r="R53231" s="230"/>
      <c r="S53231" s="230"/>
    </row>
    <row r="53232" spans="16:19" x14ac:dyDescent="0.2">
      <c r="P53232" s="230"/>
      <c r="Q53232" s="230"/>
      <c r="R53232" s="230"/>
      <c r="S53232" s="230"/>
    </row>
    <row r="53233" spans="16:19" x14ac:dyDescent="0.2">
      <c r="P53233" s="230"/>
      <c r="Q53233" s="230"/>
      <c r="R53233" s="230"/>
      <c r="S53233" s="230"/>
    </row>
    <row r="53234" spans="16:19" x14ac:dyDescent="0.2">
      <c r="P53234" s="230"/>
      <c r="Q53234" s="230"/>
      <c r="R53234" s="230"/>
      <c r="S53234" s="230"/>
    </row>
    <row r="53235" spans="16:19" x14ac:dyDescent="0.2">
      <c r="P53235" s="230"/>
      <c r="Q53235" s="230"/>
      <c r="R53235" s="230"/>
      <c r="S53235" s="230"/>
    </row>
    <row r="53236" spans="16:19" x14ac:dyDescent="0.2">
      <c r="P53236" s="230"/>
      <c r="Q53236" s="230"/>
      <c r="R53236" s="230"/>
      <c r="S53236" s="230"/>
    </row>
    <row r="53237" spans="16:19" x14ac:dyDescent="0.2">
      <c r="P53237" s="230"/>
      <c r="Q53237" s="230"/>
      <c r="R53237" s="230"/>
      <c r="S53237" s="230"/>
    </row>
    <row r="53238" spans="16:19" x14ac:dyDescent="0.2">
      <c r="P53238" s="230"/>
      <c r="Q53238" s="230"/>
      <c r="R53238" s="230"/>
      <c r="S53238" s="230"/>
    </row>
    <row r="53239" spans="16:19" x14ac:dyDescent="0.2">
      <c r="P53239" s="230"/>
      <c r="Q53239" s="230"/>
      <c r="R53239" s="230"/>
      <c r="S53239" s="230"/>
    </row>
    <row r="53240" spans="16:19" x14ac:dyDescent="0.2">
      <c r="P53240" s="230"/>
      <c r="Q53240" s="230"/>
      <c r="R53240" s="230"/>
      <c r="S53240" s="230"/>
    </row>
    <row r="53241" spans="16:19" x14ac:dyDescent="0.2">
      <c r="P53241" s="230"/>
      <c r="Q53241" s="230"/>
      <c r="R53241" s="230"/>
      <c r="S53241" s="230"/>
    </row>
    <row r="53242" spans="16:19" x14ac:dyDescent="0.2">
      <c r="P53242" s="230"/>
      <c r="Q53242" s="230"/>
      <c r="R53242" s="230"/>
      <c r="S53242" s="230"/>
    </row>
    <row r="53243" spans="16:19" x14ac:dyDescent="0.2">
      <c r="P53243" s="230"/>
      <c r="Q53243" s="230"/>
      <c r="R53243" s="230"/>
      <c r="S53243" s="230"/>
    </row>
    <row r="53244" spans="16:19" x14ac:dyDescent="0.2">
      <c r="P53244" s="230"/>
      <c r="Q53244" s="230"/>
      <c r="R53244" s="230"/>
      <c r="S53244" s="230"/>
    </row>
    <row r="53245" spans="16:19" x14ac:dyDescent="0.2">
      <c r="P53245" s="230"/>
      <c r="Q53245" s="230"/>
      <c r="R53245" s="230"/>
      <c r="S53245" s="230"/>
    </row>
    <row r="53246" spans="16:19" x14ac:dyDescent="0.2">
      <c r="P53246" s="230"/>
      <c r="Q53246" s="230"/>
      <c r="R53246" s="230"/>
      <c r="S53246" s="230"/>
    </row>
    <row r="53247" spans="16:19" x14ac:dyDescent="0.2">
      <c r="P53247" s="230"/>
      <c r="Q53247" s="230"/>
      <c r="R53247" s="230"/>
      <c r="S53247" s="230"/>
    </row>
    <row r="53248" spans="16:19" x14ac:dyDescent="0.2">
      <c r="P53248" s="230"/>
      <c r="Q53248" s="230"/>
      <c r="R53248" s="230"/>
      <c r="S53248" s="230"/>
    </row>
    <row r="53249" spans="16:19" x14ac:dyDescent="0.2">
      <c r="P53249" s="230"/>
      <c r="Q53249" s="230"/>
      <c r="R53249" s="230"/>
      <c r="S53249" s="230"/>
    </row>
    <row r="53250" spans="16:19" x14ac:dyDescent="0.2">
      <c r="P53250" s="230"/>
      <c r="Q53250" s="230"/>
      <c r="R53250" s="230"/>
      <c r="S53250" s="230"/>
    </row>
    <row r="53251" spans="16:19" x14ac:dyDescent="0.2">
      <c r="P53251" s="230"/>
      <c r="Q53251" s="230"/>
      <c r="R53251" s="230"/>
      <c r="S53251" s="230"/>
    </row>
    <row r="53252" spans="16:19" x14ac:dyDescent="0.2">
      <c r="P53252" s="230"/>
      <c r="Q53252" s="230"/>
      <c r="R53252" s="230"/>
      <c r="S53252" s="230"/>
    </row>
    <row r="53253" spans="16:19" x14ac:dyDescent="0.2">
      <c r="P53253" s="230"/>
      <c r="Q53253" s="230"/>
      <c r="R53253" s="230"/>
      <c r="S53253" s="230"/>
    </row>
    <row r="53254" spans="16:19" x14ac:dyDescent="0.2">
      <c r="P53254" s="230"/>
      <c r="Q53254" s="230"/>
      <c r="R53254" s="230"/>
      <c r="S53254" s="230"/>
    </row>
    <row r="53255" spans="16:19" x14ac:dyDescent="0.2">
      <c r="P53255" s="230"/>
      <c r="Q53255" s="230"/>
      <c r="R53255" s="230"/>
      <c r="S53255" s="230"/>
    </row>
    <row r="53256" spans="16:19" x14ac:dyDescent="0.2">
      <c r="P53256" s="230"/>
      <c r="Q53256" s="230"/>
      <c r="R53256" s="230"/>
      <c r="S53256" s="230"/>
    </row>
    <row r="53257" spans="16:19" x14ac:dyDescent="0.2">
      <c r="P53257" s="230"/>
      <c r="Q53257" s="230"/>
      <c r="R53257" s="230"/>
      <c r="S53257" s="230"/>
    </row>
    <row r="53258" spans="16:19" x14ac:dyDescent="0.2">
      <c r="P53258" s="230"/>
      <c r="Q53258" s="230"/>
      <c r="R53258" s="230"/>
      <c r="S53258" s="230"/>
    </row>
    <row r="53259" spans="16:19" x14ac:dyDescent="0.2">
      <c r="P53259" s="230"/>
      <c r="Q53259" s="230"/>
      <c r="R53259" s="230"/>
      <c r="S53259" s="230"/>
    </row>
    <row r="53260" spans="16:19" x14ac:dyDescent="0.2">
      <c r="P53260" s="230"/>
      <c r="Q53260" s="230"/>
      <c r="R53260" s="230"/>
      <c r="S53260" s="230"/>
    </row>
    <row r="53261" spans="16:19" x14ac:dyDescent="0.2">
      <c r="P53261" s="230"/>
      <c r="Q53261" s="230"/>
      <c r="R53261" s="230"/>
      <c r="S53261" s="230"/>
    </row>
    <row r="53262" spans="16:19" x14ac:dyDescent="0.2">
      <c r="P53262" s="230"/>
      <c r="Q53262" s="230"/>
      <c r="R53262" s="230"/>
      <c r="S53262" s="230"/>
    </row>
    <row r="53263" spans="16:19" x14ac:dyDescent="0.2">
      <c r="P53263" s="230"/>
      <c r="Q53263" s="230"/>
      <c r="R53263" s="230"/>
      <c r="S53263" s="230"/>
    </row>
    <row r="53264" spans="16:19" x14ac:dyDescent="0.2">
      <c r="P53264" s="230"/>
      <c r="Q53264" s="230"/>
      <c r="R53264" s="230"/>
      <c r="S53264" s="230"/>
    </row>
    <row r="53265" spans="16:19" x14ac:dyDescent="0.2">
      <c r="P53265" s="230"/>
      <c r="Q53265" s="230"/>
      <c r="R53265" s="230"/>
      <c r="S53265" s="230"/>
    </row>
    <row r="53266" spans="16:19" x14ac:dyDescent="0.2">
      <c r="P53266" s="230"/>
      <c r="Q53266" s="230"/>
      <c r="R53266" s="230"/>
      <c r="S53266" s="230"/>
    </row>
    <row r="53267" spans="16:19" x14ac:dyDescent="0.2">
      <c r="P53267" s="230"/>
      <c r="Q53267" s="230"/>
      <c r="R53267" s="230"/>
      <c r="S53267" s="230"/>
    </row>
    <row r="53268" spans="16:19" x14ac:dyDescent="0.2">
      <c r="P53268" s="230"/>
      <c r="Q53268" s="230"/>
      <c r="R53268" s="230"/>
      <c r="S53268" s="230"/>
    </row>
    <row r="53269" spans="16:19" x14ac:dyDescent="0.2">
      <c r="P53269" s="230"/>
      <c r="Q53269" s="230"/>
      <c r="R53269" s="230"/>
      <c r="S53269" s="230"/>
    </row>
    <row r="53270" spans="16:19" x14ac:dyDescent="0.2">
      <c r="P53270" s="230"/>
      <c r="Q53270" s="230"/>
      <c r="R53270" s="230"/>
      <c r="S53270" s="230"/>
    </row>
    <row r="53271" spans="16:19" x14ac:dyDescent="0.2">
      <c r="P53271" s="230"/>
      <c r="Q53271" s="230"/>
      <c r="R53271" s="230"/>
      <c r="S53271" s="230"/>
    </row>
    <row r="53272" spans="16:19" x14ac:dyDescent="0.2">
      <c r="P53272" s="230"/>
      <c r="Q53272" s="230"/>
      <c r="R53272" s="230"/>
      <c r="S53272" s="230"/>
    </row>
    <row r="53273" spans="16:19" x14ac:dyDescent="0.2">
      <c r="P53273" s="230"/>
      <c r="Q53273" s="230"/>
      <c r="R53273" s="230"/>
      <c r="S53273" s="230"/>
    </row>
    <row r="53274" spans="16:19" x14ac:dyDescent="0.2">
      <c r="P53274" s="230"/>
      <c r="Q53274" s="230"/>
      <c r="R53274" s="230"/>
      <c r="S53274" s="230"/>
    </row>
    <row r="53275" spans="16:19" x14ac:dyDescent="0.2">
      <c r="P53275" s="230"/>
      <c r="Q53275" s="230"/>
      <c r="R53275" s="230"/>
      <c r="S53275" s="230"/>
    </row>
    <row r="53276" spans="16:19" x14ac:dyDescent="0.2">
      <c r="P53276" s="230"/>
      <c r="Q53276" s="230"/>
      <c r="R53276" s="230"/>
      <c r="S53276" s="230"/>
    </row>
    <row r="53277" spans="16:19" x14ac:dyDescent="0.2">
      <c r="P53277" s="230"/>
      <c r="Q53277" s="230"/>
      <c r="R53277" s="230"/>
      <c r="S53277" s="230"/>
    </row>
    <row r="53278" spans="16:19" x14ac:dyDescent="0.2">
      <c r="P53278" s="230"/>
      <c r="Q53278" s="230"/>
      <c r="R53278" s="230"/>
      <c r="S53278" s="230"/>
    </row>
    <row r="53279" spans="16:19" x14ac:dyDescent="0.2">
      <c r="P53279" s="230"/>
      <c r="Q53279" s="230"/>
      <c r="R53279" s="230"/>
      <c r="S53279" s="230"/>
    </row>
    <row r="53280" spans="16:19" x14ac:dyDescent="0.2">
      <c r="P53280" s="230"/>
      <c r="Q53280" s="230"/>
      <c r="R53280" s="230"/>
      <c r="S53280" s="230"/>
    </row>
    <row r="53281" spans="16:19" x14ac:dyDescent="0.2">
      <c r="P53281" s="230"/>
      <c r="Q53281" s="230"/>
      <c r="R53281" s="230"/>
      <c r="S53281" s="230"/>
    </row>
    <row r="53282" spans="16:19" x14ac:dyDescent="0.2">
      <c r="P53282" s="230"/>
      <c r="Q53282" s="230"/>
      <c r="R53282" s="230"/>
      <c r="S53282" s="230"/>
    </row>
    <row r="53283" spans="16:19" x14ac:dyDescent="0.2">
      <c r="P53283" s="230"/>
      <c r="Q53283" s="230"/>
      <c r="R53283" s="230"/>
      <c r="S53283" s="230"/>
    </row>
    <row r="53284" spans="16:19" x14ac:dyDescent="0.2">
      <c r="P53284" s="230"/>
      <c r="Q53284" s="230"/>
      <c r="R53284" s="230"/>
      <c r="S53284" s="230"/>
    </row>
    <row r="53285" spans="16:19" x14ac:dyDescent="0.2">
      <c r="P53285" s="230"/>
      <c r="Q53285" s="230"/>
      <c r="R53285" s="230"/>
      <c r="S53285" s="230"/>
    </row>
    <row r="53286" spans="16:19" x14ac:dyDescent="0.2">
      <c r="P53286" s="230"/>
      <c r="Q53286" s="230"/>
      <c r="R53286" s="230"/>
      <c r="S53286" s="230"/>
    </row>
    <row r="53287" spans="16:19" x14ac:dyDescent="0.2">
      <c r="P53287" s="230"/>
      <c r="Q53287" s="230"/>
      <c r="R53287" s="230"/>
      <c r="S53287" s="230"/>
    </row>
    <row r="53288" spans="16:19" x14ac:dyDescent="0.2">
      <c r="P53288" s="230"/>
      <c r="Q53288" s="230"/>
      <c r="R53288" s="230"/>
      <c r="S53288" s="230"/>
    </row>
    <row r="53289" spans="16:19" x14ac:dyDescent="0.2">
      <c r="P53289" s="230"/>
      <c r="Q53289" s="230"/>
      <c r="R53289" s="230"/>
      <c r="S53289" s="230"/>
    </row>
    <row r="53290" spans="16:19" x14ac:dyDescent="0.2">
      <c r="P53290" s="230"/>
      <c r="Q53290" s="230"/>
      <c r="R53290" s="230"/>
      <c r="S53290" s="230"/>
    </row>
    <row r="53291" spans="16:19" x14ac:dyDescent="0.2">
      <c r="P53291" s="230"/>
      <c r="Q53291" s="230"/>
      <c r="R53291" s="230"/>
      <c r="S53291" s="230"/>
    </row>
    <row r="53292" spans="16:19" x14ac:dyDescent="0.2">
      <c r="P53292" s="230"/>
      <c r="Q53292" s="230"/>
      <c r="R53292" s="230"/>
      <c r="S53292" s="230"/>
    </row>
    <row r="53293" spans="16:19" x14ac:dyDescent="0.2">
      <c r="P53293" s="230"/>
      <c r="Q53293" s="230"/>
      <c r="R53293" s="230"/>
      <c r="S53293" s="230"/>
    </row>
    <row r="53294" spans="16:19" x14ac:dyDescent="0.2">
      <c r="P53294" s="230"/>
      <c r="Q53294" s="230"/>
      <c r="R53294" s="230"/>
      <c r="S53294" s="230"/>
    </row>
    <row r="53295" spans="16:19" x14ac:dyDescent="0.2">
      <c r="P53295" s="230"/>
      <c r="Q53295" s="230"/>
      <c r="R53295" s="230"/>
      <c r="S53295" s="230"/>
    </row>
    <row r="53296" spans="16:19" x14ac:dyDescent="0.2">
      <c r="P53296" s="230"/>
      <c r="Q53296" s="230"/>
      <c r="R53296" s="230"/>
      <c r="S53296" s="230"/>
    </row>
    <row r="53297" spans="16:19" x14ac:dyDescent="0.2">
      <c r="P53297" s="230"/>
      <c r="Q53297" s="230"/>
      <c r="R53297" s="230"/>
      <c r="S53297" s="230"/>
    </row>
    <row r="53298" spans="16:19" x14ac:dyDescent="0.2">
      <c r="P53298" s="230"/>
      <c r="Q53298" s="230"/>
      <c r="R53298" s="230"/>
      <c r="S53298" s="230"/>
    </row>
    <row r="53299" spans="16:19" x14ac:dyDescent="0.2">
      <c r="P53299" s="230"/>
      <c r="Q53299" s="230"/>
      <c r="R53299" s="230"/>
      <c r="S53299" s="230"/>
    </row>
    <row r="53300" spans="16:19" x14ac:dyDescent="0.2">
      <c r="P53300" s="230"/>
      <c r="Q53300" s="230"/>
      <c r="R53300" s="230"/>
      <c r="S53300" s="230"/>
    </row>
    <row r="53301" spans="16:19" x14ac:dyDescent="0.2">
      <c r="P53301" s="230"/>
      <c r="Q53301" s="230"/>
      <c r="R53301" s="230"/>
      <c r="S53301" s="230"/>
    </row>
    <row r="53302" spans="16:19" x14ac:dyDescent="0.2">
      <c r="P53302" s="230"/>
      <c r="Q53302" s="230"/>
      <c r="R53302" s="230"/>
      <c r="S53302" s="230"/>
    </row>
    <row r="53303" spans="16:19" x14ac:dyDescent="0.2">
      <c r="P53303" s="230"/>
      <c r="Q53303" s="230"/>
      <c r="R53303" s="230"/>
      <c r="S53303" s="230"/>
    </row>
    <row r="53304" spans="16:19" x14ac:dyDescent="0.2">
      <c r="P53304" s="230"/>
      <c r="Q53304" s="230"/>
      <c r="R53304" s="230"/>
      <c r="S53304" s="230"/>
    </row>
    <row r="53305" spans="16:19" x14ac:dyDescent="0.2">
      <c r="P53305" s="230"/>
      <c r="Q53305" s="230"/>
      <c r="R53305" s="230"/>
      <c r="S53305" s="230"/>
    </row>
    <row r="53306" spans="16:19" x14ac:dyDescent="0.2">
      <c r="P53306" s="230"/>
      <c r="Q53306" s="230"/>
      <c r="R53306" s="230"/>
      <c r="S53306" s="230"/>
    </row>
    <row r="53307" spans="16:19" x14ac:dyDescent="0.2">
      <c r="P53307" s="230"/>
      <c r="Q53307" s="230"/>
      <c r="R53307" s="230"/>
      <c r="S53307" s="230"/>
    </row>
    <row r="53308" spans="16:19" x14ac:dyDescent="0.2">
      <c r="P53308" s="230"/>
      <c r="Q53308" s="230"/>
      <c r="R53308" s="230"/>
      <c r="S53308" s="230"/>
    </row>
    <row r="53309" spans="16:19" x14ac:dyDescent="0.2">
      <c r="P53309" s="230"/>
      <c r="Q53309" s="230"/>
      <c r="R53309" s="230"/>
      <c r="S53309" s="230"/>
    </row>
    <row r="53310" spans="16:19" x14ac:dyDescent="0.2">
      <c r="P53310" s="230"/>
      <c r="Q53310" s="230"/>
      <c r="R53310" s="230"/>
      <c r="S53310" s="230"/>
    </row>
    <row r="53311" spans="16:19" x14ac:dyDescent="0.2">
      <c r="P53311" s="230"/>
      <c r="Q53311" s="230"/>
      <c r="R53311" s="230"/>
      <c r="S53311" s="230"/>
    </row>
    <row r="53312" spans="16:19" x14ac:dyDescent="0.2">
      <c r="P53312" s="230"/>
      <c r="Q53312" s="230"/>
      <c r="R53312" s="230"/>
      <c r="S53312" s="230"/>
    </row>
    <row r="53313" spans="16:19" x14ac:dyDescent="0.2">
      <c r="P53313" s="230"/>
      <c r="Q53313" s="230"/>
      <c r="R53313" s="230"/>
      <c r="S53313" s="230"/>
    </row>
    <row r="53314" spans="16:19" x14ac:dyDescent="0.2">
      <c r="P53314" s="230"/>
      <c r="Q53314" s="230"/>
      <c r="R53314" s="230"/>
      <c r="S53314" s="230"/>
    </row>
    <row r="53315" spans="16:19" x14ac:dyDescent="0.2">
      <c r="P53315" s="230"/>
      <c r="Q53315" s="230"/>
      <c r="R53315" s="230"/>
      <c r="S53315" s="230"/>
    </row>
    <row r="53316" spans="16:19" x14ac:dyDescent="0.2">
      <c r="P53316" s="230"/>
      <c r="Q53316" s="230"/>
      <c r="R53316" s="230"/>
      <c r="S53316" s="230"/>
    </row>
    <row r="53317" spans="16:19" x14ac:dyDescent="0.2">
      <c r="P53317" s="230"/>
      <c r="Q53317" s="230"/>
      <c r="R53317" s="230"/>
      <c r="S53317" s="230"/>
    </row>
    <row r="53318" spans="16:19" x14ac:dyDescent="0.2">
      <c r="P53318" s="230"/>
      <c r="Q53318" s="230"/>
      <c r="R53318" s="230"/>
      <c r="S53318" s="230"/>
    </row>
    <row r="53319" spans="16:19" x14ac:dyDescent="0.2">
      <c r="P53319" s="230"/>
      <c r="Q53319" s="230"/>
      <c r="R53319" s="230"/>
      <c r="S53319" s="230"/>
    </row>
    <row r="53320" spans="16:19" x14ac:dyDescent="0.2">
      <c r="P53320" s="230"/>
      <c r="Q53320" s="230"/>
      <c r="R53320" s="230"/>
      <c r="S53320" s="230"/>
    </row>
    <row r="53321" spans="16:19" x14ac:dyDescent="0.2">
      <c r="P53321" s="230"/>
      <c r="Q53321" s="230"/>
      <c r="R53321" s="230"/>
      <c r="S53321" s="230"/>
    </row>
    <row r="53322" spans="16:19" x14ac:dyDescent="0.2">
      <c r="P53322" s="230"/>
      <c r="Q53322" s="230"/>
      <c r="R53322" s="230"/>
      <c r="S53322" s="230"/>
    </row>
    <row r="53323" spans="16:19" x14ac:dyDescent="0.2">
      <c r="P53323" s="230"/>
      <c r="Q53323" s="230"/>
      <c r="R53323" s="230"/>
      <c r="S53323" s="230"/>
    </row>
    <row r="53324" spans="16:19" x14ac:dyDescent="0.2">
      <c r="P53324" s="230"/>
      <c r="Q53324" s="230"/>
      <c r="R53324" s="230"/>
      <c r="S53324" s="230"/>
    </row>
    <row r="53325" spans="16:19" x14ac:dyDescent="0.2">
      <c r="P53325" s="230"/>
      <c r="Q53325" s="230"/>
      <c r="R53325" s="230"/>
      <c r="S53325" s="230"/>
    </row>
    <row r="53326" spans="16:19" x14ac:dyDescent="0.2">
      <c r="P53326" s="230"/>
      <c r="Q53326" s="230"/>
      <c r="R53326" s="230"/>
      <c r="S53326" s="230"/>
    </row>
    <row r="53327" spans="16:19" x14ac:dyDescent="0.2">
      <c r="P53327" s="230"/>
      <c r="Q53327" s="230"/>
      <c r="R53327" s="230"/>
      <c r="S53327" s="230"/>
    </row>
    <row r="53328" spans="16:19" x14ac:dyDescent="0.2">
      <c r="P53328" s="230"/>
      <c r="Q53328" s="230"/>
      <c r="R53328" s="230"/>
      <c r="S53328" s="230"/>
    </row>
    <row r="53329" spans="16:19" x14ac:dyDescent="0.2">
      <c r="P53329" s="230"/>
      <c r="Q53329" s="230"/>
      <c r="R53329" s="230"/>
      <c r="S53329" s="230"/>
    </row>
    <row r="53330" spans="16:19" x14ac:dyDescent="0.2">
      <c r="P53330" s="230"/>
      <c r="Q53330" s="230"/>
      <c r="R53330" s="230"/>
      <c r="S53330" s="230"/>
    </row>
    <row r="53331" spans="16:19" x14ac:dyDescent="0.2">
      <c r="P53331" s="230"/>
      <c r="Q53331" s="230"/>
      <c r="R53331" s="230"/>
      <c r="S53331" s="230"/>
    </row>
    <row r="53332" spans="16:19" x14ac:dyDescent="0.2">
      <c r="P53332" s="230"/>
      <c r="Q53332" s="230"/>
      <c r="R53332" s="230"/>
      <c r="S53332" s="230"/>
    </row>
    <row r="53333" spans="16:19" x14ac:dyDescent="0.2">
      <c r="P53333" s="230"/>
      <c r="Q53333" s="230"/>
      <c r="R53333" s="230"/>
      <c r="S53333" s="230"/>
    </row>
    <row r="53334" spans="16:19" x14ac:dyDescent="0.2">
      <c r="P53334" s="230"/>
      <c r="Q53334" s="230"/>
      <c r="R53334" s="230"/>
      <c r="S53334" s="230"/>
    </row>
    <row r="53335" spans="16:19" x14ac:dyDescent="0.2">
      <c r="P53335" s="230"/>
      <c r="Q53335" s="230"/>
      <c r="R53335" s="230"/>
      <c r="S53335" s="230"/>
    </row>
    <row r="53336" spans="16:19" x14ac:dyDescent="0.2">
      <c r="P53336" s="230"/>
      <c r="Q53336" s="230"/>
      <c r="R53336" s="230"/>
      <c r="S53336" s="230"/>
    </row>
    <row r="53337" spans="16:19" x14ac:dyDescent="0.2">
      <c r="P53337" s="230"/>
      <c r="Q53337" s="230"/>
      <c r="R53337" s="230"/>
      <c r="S53337" s="230"/>
    </row>
    <row r="53338" spans="16:19" x14ac:dyDescent="0.2">
      <c r="P53338" s="230"/>
      <c r="Q53338" s="230"/>
      <c r="R53338" s="230"/>
      <c r="S53338" s="230"/>
    </row>
    <row r="53339" spans="16:19" x14ac:dyDescent="0.2">
      <c r="P53339" s="230"/>
      <c r="Q53339" s="230"/>
      <c r="R53339" s="230"/>
      <c r="S53339" s="230"/>
    </row>
    <row r="53340" spans="16:19" x14ac:dyDescent="0.2">
      <c r="P53340" s="230"/>
      <c r="Q53340" s="230"/>
      <c r="R53340" s="230"/>
      <c r="S53340" s="230"/>
    </row>
    <row r="53341" spans="16:19" x14ac:dyDescent="0.2">
      <c r="P53341" s="230"/>
      <c r="Q53341" s="230"/>
      <c r="R53341" s="230"/>
      <c r="S53341" s="230"/>
    </row>
    <row r="53342" spans="16:19" x14ac:dyDescent="0.2">
      <c r="P53342" s="230"/>
      <c r="Q53342" s="230"/>
      <c r="R53342" s="230"/>
      <c r="S53342" s="230"/>
    </row>
    <row r="53343" spans="16:19" x14ac:dyDescent="0.2">
      <c r="P53343" s="230"/>
      <c r="Q53343" s="230"/>
      <c r="R53343" s="230"/>
      <c r="S53343" s="230"/>
    </row>
    <row r="53344" spans="16:19" x14ac:dyDescent="0.2">
      <c r="P53344" s="230"/>
      <c r="Q53344" s="230"/>
      <c r="R53344" s="230"/>
      <c r="S53344" s="230"/>
    </row>
    <row r="53345" spans="16:19" x14ac:dyDescent="0.2">
      <c r="P53345" s="230"/>
      <c r="Q53345" s="230"/>
      <c r="R53345" s="230"/>
      <c r="S53345" s="230"/>
    </row>
    <row r="53346" spans="16:19" x14ac:dyDescent="0.2">
      <c r="P53346" s="230"/>
      <c r="Q53346" s="230"/>
      <c r="R53346" s="230"/>
      <c r="S53346" s="230"/>
    </row>
    <row r="53347" spans="16:19" x14ac:dyDescent="0.2">
      <c r="P53347" s="230"/>
      <c r="Q53347" s="230"/>
      <c r="R53347" s="230"/>
      <c r="S53347" s="230"/>
    </row>
    <row r="53348" spans="16:19" x14ac:dyDescent="0.2">
      <c r="P53348" s="230"/>
      <c r="Q53348" s="230"/>
      <c r="R53348" s="230"/>
      <c r="S53348" s="230"/>
    </row>
    <row r="53349" spans="16:19" x14ac:dyDescent="0.2">
      <c r="P53349" s="230"/>
      <c r="Q53349" s="230"/>
      <c r="R53349" s="230"/>
      <c r="S53349" s="230"/>
    </row>
    <row r="53350" spans="16:19" x14ac:dyDescent="0.2">
      <c r="P53350" s="230"/>
      <c r="Q53350" s="230"/>
      <c r="R53350" s="230"/>
      <c r="S53350" s="230"/>
    </row>
    <row r="53351" spans="16:19" x14ac:dyDescent="0.2">
      <c r="P53351" s="230"/>
      <c r="Q53351" s="230"/>
      <c r="R53351" s="230"/>
      <c r="S53351" s="230"/>
    </row>
    <row r="53352" spans="16:19" x14ac:dyDescent="0.2">
      <c r="P53352" s="230"/>
      <c r="Q53352" s="230"/>
      <c r="R53352" s="230"/>
      <c r="S53352" s="230"/>
    </row>
    <row r="53353" spans="16:19" x14ac:dyDescent="0.2">
      <c r="P53353" s="230"/>
      <c r="Q53353" s="230"/>
      <c r="R53353" s="230"/>
      <c r="S53353" s="230"/>
    </row>
    <row r="53354" spans="16:19" x14ac:dyDescent="0.2">
      <c r="P53354" s="230"/>
      <c r="Q53354" s="230"/>
      <c r="R53354" s="230"/>
      <c r="S53354" s="230"/>
    </row>
    <row r="53355" spans="16:19" x14ac:dyDescent="0.2">
      <c r="P53355" s="230"/>
      <c r="Q53355" s="230"/>
      <c r="R53355" s="230"/>
      <c r="S53355" s="230"/>
    </row>
    <row r="53356" spans="16:19" x14ac:dyDescent="0.2">
      <c r="P53356" s="230"/>
      <c r="Q53356" s="230"/>
      <c r="R53356" s="230"/>
      <c r="S53356" s="230"/>
    </row>
    <row r="53357" spans="16:19" x14ac:dyDescent="0.2">
      <c r="P53357" s="230"/>
      <c r="Q53357" s="230"/>
      <c r="R53357" s="230"/>
      <c r="S53357" s="230"/>
    </row>
    <row r="53358" spans="16:19" x14ac:dyDescent="0.2">
      <c r="P53358" s="230"/>
      <c r="Q53358" s="230"/>
      <c r="R53358" s="230"/>
      <c r="S53358" s="230"/>
    </row>
    <row r="53359" spans="16:19" x14ac:dyDescent="0.2">
      <c r="P53359" s="230"/>
      <c r="Q53359" s="230"/>
      <c r="R53359" s="230"/>
      <c r="S53359" s="230"/>
    </row>
    <row r="53360" spans="16:19" x14ac:dyDescent="0.2">
      <c r="P53360" s="230"/>
      <c r="Q53360" s="230"/>
      <c r="R53360" s="230"/>
      <c r="S53360" s="230"/>
    </row>
    <row r="53361" spans="16:19" x14ac:dyDescent="0.2">
      <c r="P53361" s="230"/>
      <c r="Q53361" s="230"/>
      <c r="R53361" s="230"/>
      <c r="S53361" s="230"/>
    </row>
    <row r="53362" spans="16:19" x14ac:dyDescent="0.2">
      <c r="P53362" s="230"/>
      <c r="Q53362" s="230"/>
      <c r="R53362" s="230"/>
      <c r="S53362" s="230"/>
    </row>
    <row r="53363" spans="16:19" x14ac:dyDescent="0.2">
      <c r="P53363" s="230"/>
      <c r="Q53363" s="230"/>
      <c r="R53363" s="230"/>
      <c r="S53363" s="230"/>
    </row>
    <row r="53364" spans="16:19" x14ac:dyDescent="0.2">
      <c r="P53364" s="230"/>
      <c r="Q53364" s="230"/>
      <c r="R53364" s="230"/>
      <c r="S53364" s="230"/>
    </row>
    <row r="53365" spans="16:19" x14ac:dyDescent="0.2">
      <c r="P53365" s="230"/>
      <c r="Q53365" s="230"/>
      <c r="R53365" s="230"/>
      <c r="S53365" s="230"/>
    </row>
    <row r="53366" spans="16:19" x14ac:dyDescent="0.2">
      <c r="P53366" s="230"/>
      <c r="Q53366" s="230"/>
      <c r="R53366" s="230"/>
      <c r="S53366" s="230"/>
    </row>
    <row r="53367" spans="16:19" x14ac:dyDescent="0.2">
      <c r="P53367" s="230"/>
      <c r="Q53367" s="230"/>
      <c r="R53367" s="230"/>
      <c r="S53367" s="230"/>
    </row>
    <row r="53368" spans="16:19" x14ac:dyDescent="0.2">
      <c r="P53368" s="230"/>
      <c r="Q53368" s="230"/>
      <c r="R53368" s="230"/>
      <c r="S53368" s="230"/>
    </row>
    <row r="53369" spans="16:19" x14ac:dyDescent="0.2">
      <c r="P53369" s="230"/>
      <c r="Q53369" s="230"/>
      <c r="R53369" s="230"/>
      <c r="S53369" s="230"/>
    </row>
    <row r="53370" spans="16:19" x14ac:dyDescent="0.2">
      <c r="P53370" s="230"/>
      <c r="Q53370" s="230"/>
      <c r="R53370" s="230"/>
      <c r="S53370" s="230"/>
    </row>
    <row r="53371" spans="16:19" x14ac:dyDescent="0.2">
      <c r="P53371" s="230"/>
      <c r="Q53371" s="230"/>
      <c r="R53371" s="230"/>
      <c r="S53371" s="230"/>
    </row>
    <row r="53372" spans="16:19" x14ac:dyDescent="0.2">
      <c r="P53372" s="230"/>
      <c r="Q53372" s="230"/>
      <c r="R53372" s="230"/>
      <c r="S53372" s="230"/>
    </row>
    <row r="53373" spans="16:19" x14ac:dyDescent="0.2">
      <c r="P53373" s="230"/>
      <c r="Q53373" s="230"/>
      <c r="R53373" s="230"/>
      <c r="S53373" s="230"/>
    </row>
    <row r="53374" spans="16:19" x14ac:dyDescent="0.2">
      <c r="P53374" s="230"/>
      <c r="Q53374" s="230"/>
      <c r="R53374" s="230"/>
      <c r="S53374" s="230"/>
    </row>
    <row r="53375" spans="16:19" x14ac:dyDescent="0.2">
      <c r="P53375" s="230"/>
      <c r="Q53375" s="230"/>
      <c r="R53375" s="230"/>
      <c r="S53375" s="230"/>
    </row>
    <row r="53376" spans="16:19" x14ac:dyDescent="0.2">
      <c r="P53376" s="230"/>
      <c r="Q53376" s="230"/>
      <c r="R53376" s="230"/>
      <c r="S53376" s="230"/>
    </row>
    <row r="53377" spans="16:19" x14ac:dyDescent="0.2">
      <c r="P53377" s="230"/>
      <c r="Q53377" s="230"/>
      <c r="R53377" s="230"/>
      <c r="S53377" s="230"/>
    </row>
    <row r="53378" spans="16:19" x14ac:dyDescent="0.2">
      <c r="P53378" s="230"/>
      <c r="Q53378" s="230"/>
      <c r="R53378" s="230"/>
      <c r="S53378" s="230"/>
    </row>
    <row r="53379" spans="16:19" x14ac:dyDescent="0.2">
      <c r="P53379" s="230"/>
      <c r="Q53379" s="230"/>
      <c r="R53379" s="230"/>
      <c r="S53379" s="230"/>
    </row>
    <row r="53380" spans="16:19" x14ac:dyDescent="0.2">
      <c r="P53380" s="230"/>
      <c r="Q53380" s="230"/>
      <c r="R53380" s="230"/>
      <c r="S53380" s="230"/>
    </row>
    <row r="53381" spans="16:19" x14ac:dyDescent="0.2">
      <c r="P53381" s="230"/>
      <c r="Q53381" s="230"/>
      <c r="R53381" s="230"/>
      <c r="S53381" s="230"/>
    </row>
    <row r="53382" spans="16:19" x14ac:dyDescent="0.2">
      <c r="P53382" s="230"/>
      <c r="Q53382" s="230"/>
      <c r="R53382" s="230"/>
      <c r="S53382" s="230"/>
    </row>
    <row r="53383" spans="16:19" x14ac:dyDescent="0.2">
      <c r="P53383" s="230"/>
      <c r="Q53383" s="230"/>
      <c r="R53383" s="230"/>
      <c r="S53383" s="230"/>
    </row>
    <row r="53384" spans="16:19" x14ac:dyDescent="0.2">
      <c r="P53384" s="230"/>
      <c r="Q53384" s="230"/>
      <c r="R53384" s="230"/>
      <c r="S53384" s="230"/>
    </row>
    <row r="53385" spans="16:19" x14ac:dyDescent="0.2">
      <c r="P53385" s="230"/>
      <c r="Q53385" s="230"/>
      <c r="R53385" s="230"/>
      <c r="S53385" s="230"/>
    </row>
    <row r="53386" spans="16:19" x14ac:dyDescent="0.2">
      <c r="P53386" s="230"/>
      <c r="Q53386" s="230"/>
      <c r="R53386" s="230"/>
      <c r="S53386" s="230"/>
    </row>
    <row r="53387" spans="16:19" x14ac:dyDescent="0.2">
      <c r="P53387" s="230"/>
      <c r="Q53387" s="230"/>
      <c r="R53387" s="230"/>
      <c r="S53387" s="230"/>
    </row>
    <row r="53388" spans="16:19" x14ac:dyDescent="0.2">
      <c r="P53388" s="230"/>
      <c r="Q53388" s="230"/>
      <c r="R53388" s="230"/>
      <c r="S53388" s="230"/>
    </row>
    <row r="53389" spans="16:19" x14ac:dyDescent="0.2">
      <c r="P53389" s="230"/>
      <c r="Q53389" s="230"/>
      <c r="R53389" s="230"/>
      <c r="S53389" s="230"/>
    </row>
    <row r="53390" spans="16:19" x14ac:dyDescent="0.2">
      <c r="P53390" s="230"/>
      <c r="Q53390" s="230"/>
      <c r="R53390" s="230"/>
      <c r="S53390" s="230"/>
    </row>
    <row r="53391" spans="16:19" x14ac:dyDescent="0.2">
      <c r="P53391" s="230"/>
      <c r="Q53391" s="230"/>
      <c r="R53391" s="230"/>
      <c r="S53391" s="230"/>
    </row>
    <row r="53392" spans="16:19" x14ac:dyDescent="0.2">
      <c r="P53392" s="230"/>
      <c r="Q53392" s="230"/>
      <c r="R53392" s="230"/>
      <c r="S53392" s="230"/>
    </row>
    <row r="53393" spans="16:19" x14ac:dyDescent="0.2">
      <c r="P53393" s="230"/>
      <c r="Q53393" s="230"/>
      <c r="R53393" s="230"/>
      <c r="S53393" s="230"/>
    </row>
    <row r="53394" spans="16:19" x14ac:dyDescent="0.2">
      <c r="P53394" s="230"/>
      <c r="Q53394" s="230"/>
      <c r="R53394" s="230"/>
      <c r="S53394" s="230"/>
    </row>
    <row r="53395" spans="16:19" x14ac:dyDescent="0.2">
      <c r="P53395" s="230"/>
      <c r="Q53395" s="230"/>
      <c r="R53395" s="230"/>
      <c r="S53395" s="230"/>
    </row>
    <row r="53396" spans="16:19" x14ac:dyDescent="0.2">
      <c r="P53396" s="230"/>
      <c r="Q53396" s="230"/>
      <c r="R53396" s="230"/>
      <c r="S53396" s="230"/>
    </row>
    <row r="53397" spans="16:19" x14ac:dyDescent="0.2">
      <c r="P53397" s="230"/>
      <c r="Q53397" s="230"/>
      <c r="R53397" s="230"/>
      <c r="S53397" s="230"/>
    </row>
    <row r="53398" spans="16:19" x14ac:dyDescent="0.2">
      <c r="P53398" s="230"/>
      <c r="Q53398" s="230"/>
      <c r="R53398" s="230"/>
      <c r="S53398" s="230"/>
    </row>
    <row r="53399" spans="16:19" x14ac:dyDescent="0.2">
      <c r="P53399" s="230"/>
      <c r="Q53399" s="230"/>
      <c r="R53399" s="230"/>
      <c r="S53399" s="230"/>
    </row>
    <row r="53400" spans="16:19" x14ac:dyDescent="0.2">
      <c r="P53400" s="230"/>
      <c r="Q53400" s="230"/>
      <c r="R53400" s="230"/>
      <c r="S53400" s="230"/>
    </row>
    <row r="53401" spans="16:19" x14ac:dyDescent="0.2">
      <c r="P53401" s="230"/>
      <c r="Q53401" s="230"/>
      <c r="R53401" s="230"/>
      <c r="S53401" s="230"/>
    </row>
    <row r="53402" spans="16:19" x14ac:dyDescent="0.2">
      <c r="P53402" s="230"/>
      <c r="Q53402" s="230"/>
      <c r="R53402" s="230"/>
      <c r="S53402" s="230"/>
    </row>
    <row r="53403" spans="16:19" x14ac:dyDescent="0.2">
      <c r="P53403" s="230"/>
      <c r="Q53403" s="230"/>
      <c r="R53403" s="230"/>
      <c r="S53403" s="230"/>
    </row>
    <row r="53404" spans="16:19" x14ac:dyDescent="0.2">
      <c r="P53404" s="230"/>
      <c r="Q53404" s="230"/>
      <c r="R53404" s="230"/>
      <c r="S53404" s="230"/>
    </row>
    <row r="53405" spans="16:19" x14ac:dyDescent="0.2">
      <c r="P53405" s="230"/>
      <c r="Q53405" s="230"/>
      <c r="R53405" s="230"/>
      <c r="S53405" s="230"/>
    </row>
    <row r="53406" spans="16:19" x14ac:dyDescent="0.2">
      <c r="P53406" s="230"/>
      <c r="Q53406" s="230"/>
      <c r="R53406" s="230"/>
      <c r="S53406" s="230"/>
    </row>
    <row r="53407" spans="16:19" x14ac:dyDescent="0.2">
      <c r="P53407" s="230"/>
      <c r="Q53407" s="230"/>
      <c r="R53407" s="230"/>
      <c r="S53407" s="230"/>
    </row>
    <row r="53408" spans="16:19" x14ac:dyDescent="0.2">
      <c r="P53408" s="230"/>
      <c r="Q53408" s="230"/>
      <c r="R53408" s="230"/>
      <c r="S53408" s="230"/>
    </row>
    <row r="53409" spans="16:19" x14ac:dyDescent="0.2">
      <c r="P53409" s="230"/>
      <c r="Q53409" s="230"/>
      <c r="R53409" s="230"/>
      <c r="S53409" s="230"/>
    </row>
    <row r="53410" spans="16:19" x14ac:dyDescent="0.2">
      <c r="P53410" s="230"/>
      <c r="Q53410" s="230"/>
      <c r="R53410" s="230"/>
      <c r="S53410" s="230"/>
    </row>
    <row r="53411" spans="16:19" x14ac:dyDescent="0.2">
      <c r="P53411" s="230"/>
      <c r="Q53411" s="230"/>
      <c r="R53411" s="230"/>
      <c r="S53411" s="230"/>
    </row>
    <row r="53412" spans="16:19" x14ac:dyDescent="0.2">
      <c r="P53412" s="230"/>
      <c r="Q53412" s="230"/>
      <c r="R53412" s="230"/>
      <c r="S53412" s="230"/>
    </row>
    <row r="53413" spans="16:19" x14ac:dyDescent="0.2">
      <c r="P53413" s="230"/>
      <c r="Q53413" s="230"/>
      <c r="R53413" s="230"/>
      <c r="S53413" s="230"/>
    </row>
    <row r="53414" spans="16:19" x14ac:dyDescent="0.2">
      <c r="P53414" s="230"/>
      <c r="Q53414" s="230"/>
      <c r="R53414" s="230"/>
      <c r="S53414" s="230"/>
    </row>
    <row r="53415" spans="16:19" x14ac:dyDescent="0.2">
      <c r="P53415" s="230"/>
      <c r="Q53415" s="230"/>
      <c r="R53415" s="230"/>
      <c r="S53415" s="230"/>
    </row>
    <row r="53416" spans="16:19" x14ac:dyDescent="0.2">
      <c r="P53416" s="230"/>
      <c r="Q53416" s="230"/>
      <c r="R53416" s="230"/>
      <c r="S53416" s="230"/>
    </row>
    <row r="53417" spans="16:19" x14ac:dyDescent="0.2">
      <c r="P53417" s="230"/>
      <c r="Q53417" s="230"/>
      <c r="R53417" s="230"/>
      <c r="S53417" s="230"/>
    </row>
    <row r="53418" spans="16:19" x14ac:dyDescent="0.2">
      <c r="P53418" s="230"/>
      <c r="Q53418" s="230"/>
      <c r="R53418" s="230"/>
      <c r="S53418" s="230"/>
    </row>
    <row r="53419" spans="16:19" x14ac:dyDescent="0.2">
      <c r="P53419" s="230"/>
      <c r="Q53419" s="230"/>
      <c r="R53419" s="230"/>
      <c r="S53419" s="230"/>
    </row>
    <row r="53420" spans="16:19" x14ac:dyDescent="0.2">
      <c r="P53420" s="230"/>
      <c r="Q53420" s="230"/>
      <c r="R53420" s="230"/>
      <c r="S53420" s="230"/>
    </row>
    <row r="53421" spans="16:19" x14ac:dyDescent="0.2">
      <c r="P53421" s="230"/>
      <c r="Q53421" s="230"/>
      <c r="R53421" s="230"/>
      <c r="S53421" s="230"/>
    </row>
    <row r="53422" spans="16:19" x14ac:dyDescent="0.2">
      <c r="P53422" s="230"/>
      <c r="Q53422" s="230"/>
      <c r="R53422" s="230"/>
      <c r="S53422" s="230"/>
    </row>
    <row r="53423" spans="16:19" x14ac:dyDescent="0.2">
      <c r="P53423" s="230"/>
      <c r="Q53423" s="230"/>
      <c r="R53423" s="230"/>
      <c r="S53423" s="230"/>
    </row>
    <row r="53424" spans="16:19" x14ac:dyDescent="0.2">
      <c r="P53424" s="230"/>
      <c r="Q53424" s="230"/>
      <c r="R53424" s="230"/>
      <c r="S53424" s="230"/>
    </row>
    <row r="53425" spans="16:19" x14ac:dyDescent="0.2">
      <c r="P53425" s="230"/>
      <c r="Q53425" s="230"/>
      <c r="R53425" s="230"/>
      <c r="S53425" s="230"/>
    </row>
    <row r="53426" spans="16:19" x14ac:dyDescent="0.2">
      <c r="P53426" s="230"/>
      <c r="Q53426" s="230"/>
      <c r="R53426" s="230"/>
      <c r="S53426" s="230"/>
    </row>
    <row r="53427" spans="16:19" x14ac:dyDescent="0.2">
      <c r="P53427" s="230"/>
      <c r="Q53427" s="230"/>
      <c r="R53427" s="230"/>
      <c r="S53427" s="230"/>
    </row>
    <row r="53428" spans="16:19" x14ac:dyDescent="0.2">
      <c r="P53428" s="230"/>
      <c r="Q53428" s="230"/>
      <c r="R53428" s="230"/>
      <c r="S53428" s="230"/>
    </row>
    <row r="53429" spans="16:19" x14ac:dyDescent="0.2">
      <c r="P53429" s="230"/>
      <c r="Q53429" s="230"/>
      <c r="R53429" s="230"/>
      <c r="S53429" s="230"/>
    </row>
    <row r="53430" spans="16:19" x14ac:dyDescent="0.2">
      <c r="P53430" s="230"/>
      <c r="Q53430" s="230"/>
      <c r="R53430" s="230"/>
      <c r="S53430" s="230"/>
    </row>
    <row r="53431" spans="16:19" x14ac:dyDescent="0.2">
      <c r="P53431" s="230"/>
      <c r="Q53431" s="230"/>
      <c r="R53431" s="230"/>
      <c r="S53431" s="230"/>
    </row>
    <row r="53432" spans="16:19" x14ac:dyDescent="0.2">
      <c r="P53432" s="230"/>
      <c r="Q53432" s="230"/>
      <c r="R53432" s="230"/>
      <c r="S53432" s="230"/>
    </row>
    <row r="53433" spans="16:19" x14ac:dyDescent="0.2">
      <c r="P53433" s="230"/>
      <c r="Q53433" s="230"/>
      <c r="R53433" s="230"/>
      <c r="S53433" s="230"/>
    </row>
    <row r="53434" spans="16:19" x14ac:dyDescent="0.2">
      <c r="P53434" s="230"/>
      <c r="Q53434" s="230"/>
      <c r="R53434" s="230"/>
      <c r="S53434" s="230"/>
    </row>
    <row r="53435" spans="16:19" x14ac:dyDescent="0.2">
      <c r="P53435" s="230"/>
      <c r="Q53435" s="230"/>
      <c r="R53435" s="230"/>
      <c r="S53435" s="230"/>
    </row>
    <row r="53436" spans="16:19" x14ac:dyDescent="0.2">
      <c r="P53436" s="230"/>
      <c r="Q53436" s="230"/>
      <c r="R53436" s="230"/>
      <c r="S53436" s="230"/>
    </row>
    <row r="53437" spans="16:19" x14ac:dyDescent="0.2">
      <c r="P53437" s="230"/>
      <c r="Q53437" s="230"/>
      <c r="R53437" s="230"/>
      <c r="S53437" s="230"/>
    </row>
    <row r="53438" spans="16:19" x14ac:dyDescent="0.2">
      <c r="P53438" s="230"/>
      <c r="Q53438" s="230"/>
      <c r="R53438" s="230"/>
      <c r="S53438" s="230"/>
    </row>
    <row r="53439" spans="16:19" x14ac:dyDescent="0.2">
      <c r="P53439" s="230"/>
      <c r="Q53439" s="230"/>
      <c r="R53439" s="230"/>
      <c r="S53439" s="230"/>
    </row>
    <row r="53440" spans="16:19" x14ac:dyDescent="0.2">
      <c r="P53440" s="230"/>
      <c r="Q53440" s="230"/>
      <c r="R53440" s="230"/>
      <c r="S53440" s="230"/>
    </row>
    <row r="53441" spans="16:19" x14ac:dyDescent="0.2">
      <c r="P53441" s="230"/>
      <c r="Q53441" s="230"/>
      <c r="R53441" s="230"/>
      <c r="S53441" s="230"/>
    </row>
    <row r="53442" spans="16:19" x14ac:dyDescent="0.2">
      <c r="P53442" s="230"/>
      <c r="Q53442" s="230"/>
      <c r="R53442" s="230"/>
      <c r="S53442" s="230"/>
    </row>
    <row r="53443" spans="16:19" x14ac:dyDescent="0.2">
      <c r="P53443" s="230"/>
      <c r="Q53443" s="230"/>
      <c r="R53443" s="230"/>
      <c r="S53443" s="230"/>
    </row>
    <row r="53444" spans="16:19" x14ac:dyDescent="0.2">
      <c r="P53444" s="230"/>
      <c r="Q53444" s="230"/>
      <c r="R53444" s="230"/>
      <c r="S53444" s="230"/>
    </row>
    <row r="53445" spans="16:19" x14ac:dyDescent="0.2">
      <c r="P53445" s="230"/>
      <c r="Q53445" s="230"/>
      <c r="R53445" s="230"/>
      <c r="S53445" s="230"/>
    </row>
    <row r="53446" spans="16:19" x14ac:dyDescent="0.2">
      <c r="P53446" s="230"/>
      <c r="Q53446" s="230"/>
      <c r="R53446" s="230"/>
      <c r="S53446" s="230"/>
    </row>
    <row r="53447" spans="16:19" x14ac:dyDescent="0.2">
      <c r="P53447" s="230"/>
      <c r="Q53447" s="230"/>
      <c r="R53447" s="230"/>
      <c r="S53447" s="230"/>
    </row>
    <row r="53448" spans="16:19" x14ac:dyDescent="0.2">
      <c r="P53448" s="230"/>
      <c r="Q53448" s="230"/>
      <c r="R53448" s="230"/>
      <c r="S53448" s="230"/>
    </row>
    <row r="53449" spans="16:19" x14ac:dyDescent="0.2">
      <c r="P53449" s="230"/>
      <c r="Q53449" s="230"/>
      <c r="R53449" s="230"/>
      <c r="S53449" s="230"/>
    </row>
    <row r="53450" spans="16:19" x14ac:dyDescent="0.2">
      <c r="P53450" s="230"/>
      <c r="Q53450" s="230"/>
      <c r="R53450" s="230"/>
      <c r="S53450" s="230"/>
    </row>
    <row r="53451" spans="16:19" x14ac:dyDescent="0.2">
      <c r="P53451" s="230"/>
      <c r="Q53451" s="230"/>
      <c r="R53451" s="230"/>
      <c r="S53451" s="230"/>
    </row>
    <row r="53452" spans="16:19" x14ac:dyDescent="0.2">
      <c r="P53452" s="230"/>
      <c r="Q53452" s="230"/>
      <c r="R53452" s="230"/>
      <c r="S53452" s="230"/>
    </row>
    <row r="53453" spans="16:19" x14ac:dyDescent="0.2">
      <c r="P53453" s="230"/>
      <c r="Q53453" s="230"/>
      <c r="R53453" s="230"/>
      <c r="S53453" s="230"/>
    </row>
    <row r="53454" spans="16:19" x14ac:dyDescent="0.2">
      <c r="P53454" s="230"/>
      <c r="Q53454" s="230"/>
      <c r="R53454" s="230"/>
      <c r="S53454" s="230"/>
    </row>
    <row r="53455" spans="16:19" x14ac:dyDescent="0.2">
      <c r="P53455" s="230"/>
      <c r="Q53455" s="230"/>
      <c r="R53455" s="230"/>
      <c r="S53455" s="230"/>
    </row>
    <row r="53456" spans="16:19" x14ac:dyDescent="0.2">
      <c r="P53456" s="230"/>
      <c r="Q53456" s="230"/>
      <c r="R53456" s="230"/>
      <c r="S53456" s="230"/>
    </row>
    <row r="53457" spans="16:19" x14ac:dyDescent="0.2">
      <c r="P53457" s="230"/>
      <c r="Q53457" s="230"/>
      <c r="R53457" s="230"/>
      <c r="S53457" s="230"/>
    </row>
    <row r="53458" spans="16:19" x14ac:dyDescent="0.2">
      <c r="P53458" s="230"/>
      <c r="Q53458" s="230"/>
      <c r="R53458" s="230"/>
      <c r="S53458" s="230"/>
    </row>
    <row r="53459" spans="16:19" x14ac:dyDescent="0.2">
      <c r="P53459" s="230"/>
      <c r="Q53459" s="230"/>
      <c r="R53459" s="230"/>
      <c r="S53459" s="230"/>
    </row>
    <row r="53460" spans="16:19" x14ac:dyDescent="0.2">
      <c r="P53460" s="230"/>
      <c r="Q53460" s="230"/>
      <c r="R53460" s="230"/>
      <c r="S53460" s="230"/>
    </row>
    <row r="53461" spans="16:19" x14ac:dyDescent="0.2">
      <c r="P53461" s="230"/>
      <c r="Q53461" s="230"/>
      <c r="R53461" s="230"/>
      <c r="S53461" s="230"/>
    </row>
    <row r="53462" spans="16:19" x14ac:dyDescent="0.2">
      <c r="P53462" s="230"/>
      <c r="Q53462" s="230"/>
      <c r="R53462" s="230"/>
      <c r="S53462" s="230"/>
    </row>
    <row r="53463" spans="16:19" x14ac:dyDescent="0.2">
      <c r="P53463" s="230"/>
      <c r="Q53463" s="230"/>
      <c r="R53463" s="230"/>
      <c r="S53463" s="230"/>
    </row>
    <row r="53464" spans="16:19" x14ac:dyDescent="0.2">
      <c r="P53464" s="230"/>
      <c r="Q53464" s="230"/>
      <c r="R53464" s="230"/>
      <c r="S53464" s="230"/>
    </row>
    <row r="53465" spans="16:19" x14ac:dyDescent="0.2">
      <c r="P53465" s="230"/>
      <c r="Q53465" s="230"/>
      <c r="R53465" s="230"/>
      <c r="S53465" s="230"/>
    </row>
    <row r="53466" spans="16:19" x14ac:dyDescent="0.2">
      <c r="P53466" s="230"/>
      <c r="Q53466" s="230"/>
      <c r="R53466" s="230"/>
      <c r="S53466" s="230"/>
    </row>
    <row r="53467" spans="16:19" x14ac:dyDescent="0.2">
      <c r="P53467" s="230"/>
      <c r="Q53467" s="230"/>
      <c r="R53467" s="230"/>
      <c r="S53467" s="230"/>
    </row>
    <row r="53468" spans="16:19" x14ac:dyDescent="0.2">
      <c r="P53468" s="230"/>
      <c r="Q53468" s="230"/>
      <c r="R53468" s="230"/>
      <c r="S53468" s="230"/>
    </row>
    <row r="53469" spans="16:19" x14ac:dyDescent="0.2">
      <c r="P53469" s="230"/>
      <c r="Q53469" s="230"/>
      <c r="R53469" s="230"/>
      <c r="S53469" s="230"/>
    </row>
    <row r="53470" spans="16:19" x14ac:dyDescent="0.2">
      <c r="P53470" s="230"/>
      <c r="Q53470" s="230"/>
      <c r="R53470" s="230"/>
      <c r="S53470" s="230"/>
    </row>
    <row r="53471" spans="16:19" x14ac:dyDescent="0.2">
      <c r="P53471" s="230"/>
      <c r="Q53471" s="230"/>
      <c r="R53471" s="230"/>
      <c r="S53471" s="230"/>
    </row>
    <row r="53472" spans="16:19" x14ac:dyDescent="0.2">
      <c r="P53472" s="230"/>
      <c r="Q53472" s="230"/>
      <c r="R53472" s="230"/>
      <c r="S53472" s="230"/>
    </row>
    <row r="53473" spans="16:19" x14ac:dyDescent="0.2">
      <c r="P53473" s="230"/>
      <c r="Q53473" s="230"/>
      <c r="R53473" s="230"/>
      <c r="S53473" s="230"/>
    </row>
    <row r="53474" spans="16:19" x14ac:dyDescent="0.2">
      <c r="P53474" s="230"/>
      <c r="Q53474" s="230"/>
      <c r="R53474" s="230"/>
      <c r="S53474" s="230"/>
    </row>
    <row r="53475" spans="16:19" x14ac:dyDescent="0.2">
      <c r="P53475" s="230"/>
      <c r="Q53475" s="230"/>
      <c r="R53475" s="230"/>
      <c r="S53475" s="230"/>
    </row>
    <row r="53476" spans="16:19" x14ac:dyDescent="0.2">
      <c r="P53476" s="230"/>
      <c r="Q53476" s="230"/>
      <c r="R53476" s="230"/>
      <c r="S53476" s="230"/>
    </row>
    <row r="53477" spans="16:19" x14ac:dyDescent="0.2">
      <c r="P53477" s="230"/>
      <c r="Q53477" s="230"/>
      <c r="R53477" s="230"/>
      <c r="S53477" s="230"/>
    </row>
    <row r="53478" spans="16:19" x14ac:dyDescent="0.2">
      <c r="P53478" s="230"/>
      <c r="Q53478" s="230"/>
      <c r="R53478" s="230"/>
      <c r="S53478" s="230"/>
    </row>
    <row r="53479" spans="16:19" x14ac:dyDescent="0.2">
      <c r="P53479" s="230"/>
      <c r="Q53479" s="230"/>
      <c r="R53479" s="230"/>
      <c r="S53479" s="230"/>
    </row>
    <row r="53480" spans="16:19" x14ac:dyDescent="0.2">
      <c r="P53480" s="230"/>
      <c r="Q53480" s="230"/>
      <c r="R53480" s="230"/>
      <c r="S53480" s="230"/>
    </row>
    <row r="53481" spans="16:19" x14ac:dyDescent="0.2">
      <c r="P53481" s="230"/>
      <c r="Q53481" s="230"/>
      <c r="R53481" s="230"/>
      <c r="S53481" s="230"/>
    </row>
    <row r="53482" spans="16:19" x14ac:dyDescent="0.2">
      <c r="P53482" s="230"/>
      <c r="Q53482" s="230"/>
      <c r="R53482" s="230"/>
      <c r="S53482" s="230"/>
    </row>
    <row r="53483" spans="16:19" x14ac:dyDescent="0.2">
      <c r="P53483" s="230"/>
      <c r="Q53483" s="230"/>
      <c r="R53483" s="230"/>
      <c r="S53483" s="230"/>
    </row>
    <row r="53484" spans="16:19" x14ac:dyDescent="0.2">
      <c r="P53484" s="230"/>
      <c r="Q53484" s="230"/>
      <c r="R53484" s="230"/>
      <c r="S53484" s="230"/>
    </row>
    <row r="53485" spans="16:19" x14ac:dyDescent="0.2">
      <c r="P53485" s="230"/>
      <c r="Q53485" s="230"/>
      <c r="R53485" s="230"/>
      <c r="S53485" s="230"/>
    </row>
    <row r="53486" spans="16:19" x14ac:dyDescent="0.2">
      <c r="P53486" s="230"/>
      <c r="Q53486" s="230"/>
      <c r="R53486" s="230"/>
      <c r="S53486" s="230"/>
    </row>
    <row r="53487" spans="16:19" x14ac:dyDescent="0.2">
      <c r="P53487" s="230"/>
      <c r="Q53487" s="230"/>
      <c r="R53487" s="230"/>
      <c r="S53487" s="230"/>
    </row>
    <row r="53488" spans="16:19" x14ac:dyDescent="0.2">
      <c r="P53488" s="230"/>
      <c r="Q53488" s="230"/>
      <c r="R53488" s="230"/>
      <c r="S53488" s="230"/>
    </row>
    <row r="53489" spans="16:19" x14ac:dyDescent="0.2">
      <c r="P53489" s="230"/>
      <c r="Q53489" s="230"/>
      <c r="R53489" s="230"/>
      <c r="S53489" s="230"/>
    </row>
    <row r="53490" spans="16:19" x14ac:dyDescent="0.2">
      <c r="P53490" s="230"/>
      <c r="Q53490" s="230"/>
      <c r="R53490" s="230"/>
      <c r="S53490" s="230"/>
    </row>
    <row r="53491" spans="16:19" x14ac:dyDescent="0.2">
      <c r="P53491" s="230"/>
      <c r="Q53491" s="230"/>
      <c r="R53491" s="230"/>
      <c r="S53491" s="230"/>
    </row>
    <row r="53492" spans="16:19" x14ac:dyDescent="0.2">
      <c r="P53492" s="230"/>
      <c r="Q53492" s="230"/>
      <c r="R53492" s="230"/>
      <c r="S53492" s="230"/>
    </row>
    <row r="53493" spans="16:19" x14ac:dyDescent="0.2">
      <c r="P53493" s="230"/>
      <c r="Q53493" s="230"/>
      <c r="R53493" s="230"/>
      <c r="S53493" s="230"/>
    </row>
    <row r="53494" spans="16:19" x14ac:dyDescent="0.2">
      <c r="P53494" s="230"/>
      <c r="Q53494" s="230"/>
      <c r="R53494" s="230"/>
      <c r="S53494" s="230"/>
    </row>
    <row r="53495" spans="16:19" x14ac:dyDescent="0.2">
      <c r="P53495" s="230"/>
      <c r="Q53495" s="230"/>
      <c r="R53495" s="230"/>
      <c r="S53495" s="230"/>
    </row>
    <row r="53496" spans="16:19" x14ac:dyDescent="0.2">
      <c r="P53496" s="230"/>
      <c r="Q53496" s="230"/>
      <c r="R53496" s="230"/>
      <c r="S53496" s="230"/>
    </row>
    <row r="53497" spans="16:19" x14ac:dyDescent="0.2">
      <c r="P53497" s="230"/>
      <c r="Q53497" s="230"/>
      <c r="R53497" s="230"/>
      <c r="S53497" s="230"/>
    </row>
    <row r="53498" spans="16:19" x14ac:dyDescent="0.2">
      <c r="P53498" s="230"/>
      <c r="Q53498" s="230"/>
      <c r="R53498" s="230"/>
      <c r="S53498" s="230"/>
    </row>
    <row r="53499" spans="16:19" x14ac:dyDescent="0.2">
      <c r="P53499" s="230"/>
      <c r="Q53499" s="230"/>
      <c r="R53499" s="230"/>
      <c r="S53499" s="230"/>
    </row>
    <row r="53500" spans="16:19" x14ac:dyDescent="0.2">
      <c r="P53500" s="230"/>
      <c r="Q53500" s="230"/>
      <c r="R53500" s="230"/>
      <c r="S53500" s="230"/>
    </row>
    <row r="53501" spans="16:19" x14ac:dyDescent="0.2">
      <c r="P53501" s="230"/>
      <c r="Q53501" s="230"/>
      <c r="R53501" s="230"/>
      <c r="S53501" s="230"/>
    </row>
    <row r="53502" spans="16:19" x14ac:dyDescent="0.2">
      <c r="P53502" s="230"/>
      <c r="Q53502" s="230"/>
      <c r="R53502" s="230"/>
      <c r="S53502" s="230"/>
    </row>
    <row r="53503" spans="16:19" x14ac:dyDescent="0.2">
      <c r="P53503" s="230"/>
      <c r="Q53503" s="230"/>
      <c r="R53503" s="230"/>
      <c r="S53503" s="230"/>
    </row>
    <row r="53504" spans="16:19" x14ac:dyDescent="0.2">
      <c r="P53504" s="230"/>
      <c r="Q53504" s="230"/>
      <c r="R53504" s="230"/>
      <c r="S53504" s="230"/>
    </row>
    <row r="53505" spans="16:19" x14ac:dyDescent="0.2">
      <c r="P53505" s="230"/>
      <c r="Q53505" s="230"/>
      <c r="R53505" s="230"/>
      <c r="S53505" s="230"/>
    </row>
    <row r="53506" spans="16:19" x14ac:dyDescent="0.2">
      <c r="P53506" s="230"/>
      <c r="Q53506" s="230"/>
      <c r="R53506" s="230"/>
      <c r="S53506" s="230"/>
    </row>
    <row r="53507" spans="16:19" x14ac:dyDescent="0.2">
      <c r="P53507" s="230"/>
      <c r="Q53507" s="230"/>
      <c r="R53507" s="230"/>
      <c r="S53507" s="230"/>
    </row>
    <row r="53508" spans="16:19" x14ac:dyDescent="0.2">
      <c r="P53508" s="230"/>
      <c r="Q53508" s="230"/>
      <c r="R53508" s="230"/>
      <c r="S53508" s="230"/>
    </row>
    <row r="53509" spans="16:19" x14ac:dyDescent="0.2">
      <c r="P53509" s="230"/>
      <c r="Q53509" s="230"/>
      <c r="R53509" s="230"/>
      <c r="S53509" s="230"/>
    </row>
    <row r="53510" spans="16:19" x14ac:dyDescent="0.2">
      <c r="P53510" s="230"/>
      <c r="Q53510" s="230"/>
      <c r="R53510" s="230"/>
      <c r="S53510" s="230"/>
    </row>
    <row r="53511" spans="16:19" x14ac:dyDescent="0.2">
      <c r="P53511" s="230"/>
      <c r="Q53511" s="230"/>
      <c r="R53511" s="230"/>
      <c r="S53511" s="230"/>
    </row>
    <row r="53512" spans="16:19" x14ac:dyDescent="0.2">
      <c r="P53512" s="230"/>
      <c r="Q53512" s="230"/>
      <c r="R53512" s="230"/>
      <c r="S53512" s="230"/>
    </row>
    <row r="53513" spans="16:19" x14ac:dyDescent="0.2">
      <c r="P53513" s="230"/>
      <c r="Q53513" s="230"/>
      <c r="R53513" s="230"/>
      <c r="S53513" s="230"/>
    </row>
    <row r="53514" spans="16:19" x14ac:dyDescent="0.2">
      <c r="P53514" s="230"/>
      <c r="Q53514" s="230"/>
      <c r="R53514" s="230"/>
      <c r="S53514" s="230"/>
    </row>
    <row r="53515" spans="16:19" x14ac:dyDescent="0.2">
      <c r="P53515" s="230"/>
      <c r="Q53515" s="230"/>
      <c r="R53515" s="230"/>
      <c r="S53515" s="230"/>
    </row>
    <row r="53516" spans="16:19" x14ac:dyDescent="0.2">
      <c r="P53516" s="230"/>
      <c r="Q53516" s="230"/>
      <c r="R53516" s="230"/>
      <c r="S53516" s="230"/>
    </row>
    <row r="53517" spans="16:19" x14ac:dyDescent="0.2">
      <c r="P53517" s="230"/>
      <c r="Q53517" s="230"/>
      <c r="R53517" s="230"/>
      <c r="S53517" s="230"/>
    </row>
    <row r="53518" spans="16:19" x14ac:dyDescent="0.2">
      <c r="P53518" s="230"/>
      <c r="Q53518" s="230"/>
      <c r="R53518" s="230"/>
      <c r="S53518" s="230"/>
    </row>
    <row r="53519" spans="16:19" x14ac:dyDescent="0.2">
      <c r="P53519" s="230"/>
      <c r="Q53519" s="230"/>
      <c r="R53519" s="230"/>
      <c r="S53519" s="230"/>
    </row>
    <row r="53520" spans="16:19" x14ac:dyDescent="0.2">
      <c r="P53520" s="230"/>
      <c r="Q53520" s="230"/>
      <c r="R53520" s="230"/>
      <c r="S53520" s="230"/>
    </row>
    <row r="53521" spans="16:19" x14ac:dyDescent="0.2">
      <c r="P53521" s="230"/>
      <c r="Q53521" s="230"/>
      <c r="R53521" s="230"/>
      <c r="S53521" s="230"/>
    </row>
    <row r="53522" spans="16:19" x14ac:dyDescent="0.2">
      <c r="P53522" s="230"/>
      <c r="Q53522" s="230"/>
      <c r="R53522" s="230"/>
      <c r="S53522" s="230"/>
    </row>
    <row r="53523" spans="16:19" x14ac:dyDescent="0.2">
      <c r="P53523" s="230"/>
      <c r="Q53523" s="230"/>
      <c r="R53523" s="230"/>
      <c r="S53523" s="230"/>
    </row>
    <row r="53524" spans="16:19" x14ac:dyDescent="0.2">
      <c r="P53524" s="230"/>
      <c r="Q53524" s="230"/>
      <c r="R53524" s="230"/>
      <c r="S53524" s="230"/>
    </row>
    <row r="53525" spans="16:19" x14ac:dyDescent="0.2">
      <c r="P53525" s="230"/>
      <c r="Q53525" s="230"/>
      <c r="R53525" s="230"/>
      <c r="S53525" s="230"/>
    </row>
    <row r="53526" spans="16:19" x14ac:dyDescent="0.2">
      <c r="P53526" s="230"/>
      <c r="Q53526" s="230"/>
      <c r="R53526" s="230"/>
      <c r="S53526" s="230"/>
    </row>
    <row r="53527" spans="16:19" x14ac:dyDescent="0.2">
      <c r="P53527" s="230"/>
      <c r="Q53527" s="230"/>
      <c r="R53527" s="230"/>
      <c r="S53527" s="230"/>
    </row>
    <row r="53528" spans="16:19" x14ac:dyDescent="0.2">
      <c r="P53528" s="230"/>
      <c r="Q53528" s="230"/>
      <c r="R53528" s="230"/>
      <c r="S53528" s="230"/>
    </row>
    <row r="53529" spans="16:19" x14ac:dyDescent="0.2">
      <c r="P53529" s="230"/>
      <c r="Q53529" s="230"/>
      <c r="R53529" s="230"/>
      <c r="S53529" s="230"/>
    </row>
    <row r="53530" spans="16:19" x14ac:dyDescent="0.2">
      <c r="P53530" s="230"/>
      <c r="Q53530" s="230"/>
      <c r="R53530" s="230"/>
      <c r="S53530" s="230"/>
    </row>
    <row r="53531" spans="16:19" x14ac:dyDescent="0.2">
      <c r="P53531" s="230"/>
      <c r="Q53531" s="230"/>
      <c r="R53531" s="230"/>
      <c r="S53531" s="230"/>
    </row>
    <row r="53532" spans="16:19" x14ac:dyDescent="0.2">
      <c r="P53532" s="230"/>
      <c r="Q53532" s="230"/>
      <c r="R53532" s="230"/>
      <c r="S53532" s="230"/>
    </row>
    <row r="53533" spans="16:19" x14ac:dyDescent="0.2">
      <c r="P53533" s="230"/>
      <c r="Q53533" s="230"/>
      <c r="R53533" s="230"/>
      <c r="S53533" s="230"/>
    </row>
    <row r="53534" spans="16:19" x14ac:dyDescent="0.2">
      <c r="P53534" s="230"/>
      <c r="Q53534" s="230"/>
      <c r="R53534" s="230"/>
      <c r="S53534" s="230"/>
    </row>
    <row r="53535" spans="16:19" x14ac:dyDescent="0.2">
      <c r="P53535" s="230"/>
      <c r="Q53535" s="230"/>
      <c r="R53535" s="230"/>
      <c r="S53535" s="230"/>
    </row>
    <row r="53536" spans="16:19" x14ac:dyDescent="0.2">
      <c r="P53536" s="230"/>
      <c r="Q53536" s="230"/>
      <c r="R53536" s="230"/>
      <c r="S53536" s="230"/>
    </row>
    <row r="53537" spans="16:19" x14ac:dyDescent="0.2">
      <c r="P53537" s="230"/>
      <c r="Q53537" s="230"/>
      <c r="R53537" s="230"/>
      <c r="S53537" s="230"/>
    </row>
    <row r="53538" spans="16:19" x14ac:dyDescent="0.2">
      <c r="P53538" s="230"/>
      <c r="Q53538" s="230"/>
      <c r="R53538" s="230"/>
      <c r="S53538" s="230"/>
    </row>
    <row r="53539" spans="16:19" x14ac:dyDescent="0.2">
      <c r="P53539" s="230"/>
      <c r="Q53539" s="230"/>
      <c r="R53539" s="230"/>
      <c r="S53539" s="230"/>
    </row>
    <row r="53540" spans="16:19" x14ac:dyDescent="0.2">
      <c r="P53540" s="230"/>
      <c r="Q53540" s="230"/>
      <c r="R53540" s="230"/>
      <c r="S53540" s="230"/>
    </row>
    <row r="53541" spans="16:19" x14ac:dyDescent="0.2">
      <c r="P53541" s="230"/>
      <c r="Q53541" s="230"/>
      <c r="R53541" s="230"/>
      <c r="S53541" s="230"/>
    </row>
    <row r="53542" spans="16:19" x14ac:dyDescent="0.2">
      <c r="P53542" s="230"/>
      <c r="Q53542" s="230"/>
      <c r="R53542" s="230"/>
      <c r="S53542" s="230"/>
    </row>
    <row r="53543" spans="16:19" x14ac:dyDescent="0.2">
      <c r="P53543" s="230"/>
      <c r="Q53543" s="230"/>
      <c r="R53543" s="230"/>
      <c r="S53543" s="230"/>
    </row>
    <row r="53544" spans="16:19" x14ac:dyDescent="0.2">
      <c r="P53544" s="230"/>
      <c r="Q53544" s="230"/>
      <c r="R53544" s="230"/>
      <c r="S53544" s="230"/>
    </row>
    <row r="53545" spans="16:19" x14ac:dyDescent="0.2">
      <c r="P53545" s="230"/>
      <c r="Q53545" s="230"/>
      <c r="R53545" s="230"/>
      <c r="S53545" s="230"/>
    </row>
    <row r="53546" spans="16:19" x14ac:dyDescent="0.2">
      <c r="P53546" s="230"/>
      <c r="Q53546" s="230"/>
      <c r="R53546" s="230"/>
      <c r="S53546" s="230"/>
    </row>
    <row r="53547" spans="16:19" x14ac:dyDescent="0.2">
      <c r="P53547" s="230"/>
      <c r="Q53547" s="230"/>
      <c r="R53547" s="230"/>
      <c r="S53547" s="230"/>
    </row>
    <row r="53548" spans="16:19" x14ac:dyDescent="0.2">
      <c r="P53548" s="230"/>
      <c r="Q53548" s="230"/>
      <c r="R53548" s="230"/>
      <c r="S53548" s="230"/>
    </row>
    <row r="53549" spans="16:19" x14ac:dyDescent="0.2">
      <c r="P53549" s="230"/>
      <c r="Q53549" s="230"/>
      <c r="R53549" s="230"/>
      <c r="S53549" s="230"/>
    </row>
    <row r="53550" spans="16:19" x14ac:dyDescent="0.2">
      <c r="P53550" s="230"/>
      <c r="Q53550" s="230"/>
      <c r="R53550" s="230"/>
      <c r="S53550" s="230"/>
    </row>
    <row r="53551" spans="16:19" x14ac:dyDescent="0.2">
      <c r="P53551" s="230"/>
      <c r="Q53551" s="230"/>
      <c r="R53551" s="230"/>
      <c r="S53551" s="230"/>
    </row>
    <row r="53552" spans="16:19" x14ac:dyDescent="0.2">
      <c r="P53552" s="230"/>
      <c r="Q53552" s="230"/>
      <c r="R53552" s="230"/>
      <c r="S53552" s="230"/>
    </row>
    <row r="53553" spans="16:19" x14ac:dyDescent="0.2">
      <c r="P53553" s="230"/>
      <c r="Q53553" s="230"/>
      <c r="R53553" s="230"/>
      <c r="S53553" s="230"/>
    </row>
    <row r="53554" spans="16:19" x14ac:dyDescent="0.2">
      <c r="P53554" s="230"/>
      <c r="Q53554" s="230"/>
      <c r="R53554" s="230"/>
      <c r="S53554" s="230"/>
    </row>
    <row r="53555" spans="16:19" x14ac:dyDescent="0.2">
      <c r="P53555" s="230"/>
      <c r="Q53555" s="230"/>
      <c r="R53555" s="230"/>
      <c r="S53555" s="230"/>
    </row>
    <row r="53556" spans="16:19" x14ac:dyDescent="0.2">
      <c r="P53556" s="230"/>
      <c r="Q53556" s="230"/>
      <c r="R53556" s="230"/>
      <c r="S53556" s="230"/>
    </row>
    <row r="53557" spans="16:19" x14ac:dyDescent="0.2">
      <c r="P53557" s="230"/>
      <c r="Q53557" s="230"/>
      <c r="R53557" s="230"/>
      <c r="S53557" s="230"/>
    </row>
    <row r="53558" spans="16:19" x14ac:dyDescent="0.2">
      <c r="P53558" s="230"/>
      <c r="Q53558" s="230"/>
      <c r="R53558" s="230"/>
      <c r="S53558" s="230"/>
    </row>
    <row r="53559" spans="16:19" x14ac:dyDescent="0.2">
      <c r="P53559" s="230"/>
      <c r="Q53559" s="230"/>
      <c r="R53559" s="230"/>
      <c r="S53559" s="230"/>
    </row>
    <row r="53560" spans="16:19" x14ac:dyDescent="0.2">
      <c r="P53560" s="230"/>
      <c r="Q53560" s="230"/>
      <c r="R53560" s="230"/>
      <c r="S53560" s="230"/>
    </row>
    <row r="53561" spans="16:19" x14ac:dyDescent="0.2">
      <c r="P53561" s="230"/>
      <c r="Q53561" s="230"/>
      <c r="R53561" s="230"/>
      <c r="S53561" s="230"/>
    </row>
    <row r="53562" spans="16:19" x14ac:dyDescent="0.2">
      <c r="P53562" s="230"/>
      <c r="Q53562" s="230"/>
      <c r="R53562" s="230"/>
      <c r="S53562" s="230"/>
    </row>
    <row r="53563" spans="16:19" x14ac:dyDescent="0.2">
      <c r="P53563" s="230"/>
      <c r="Q53563" s="230"/>
      <c r="R53563" s="230"/>
      <c r="S53563" s="230"/>
    </row>
    <row r="53564" spans="16:19" x14ac:dyDescent="0.2">
      <c r="P53564" s="230"/>
      <c r="Q53564" s="230"/>
      <c r="R53564" s="230"/>
      <c r="S53564" s="230"/>
    </row>
    <row r="53565" spans="16:19" x14ac:dyDescent="0.2">
      <c r="P53565" s="230"/>
      <c r="Q53565" s="230"/>
      <c r="R53565" s="230"/>
      <c r="S53565" s="230"/>
    </row>
    <row r="53566" spans="16:19" x14ac:dyDescent="0.2">
      <c r="P53566" s="230"/>
      <c r="Q53566" s="230"/>
      <c r="R53566" s="230"/>
      <c r="S53566" s="230"/>
    </row>
    <row r="53567" spans="16:19" x14ac:dyDescent="0.2">
      <c r="P53567" s="230"/>
      <c r="Q53567" s="230"/>
      <c r="R53567" s="230"/>
      <c r="S53567" s="230"/>
    </row>
    <row r="53568" spans="16:19" x14ac:dyDescent="0.2">
      <c r="P53568" s="230"/>
      <c r="Q53568" s="230"/>
      <c r="R53568" s="230"/>
      <c r="S53568" s="230"/>
    </row>
    <row r="53569" spans="16:19" x14ac:dyDescent="0.2">
      <c r="P53569" s="230"/>
      <c r="Q53569" s="230"/>
      <c r="R53569" s="230"/>
      <c r="S53569" s="230"/>
    </row>
    <row r="53570" spans="16:19" x14ac:dyDescent="0.2">
      <c r="P53570" s="230"/>
      <c r="Q53570" s="230"/>
      <c r="R53570" s="230"/>
      <c r="S53570" s="230"/>
    </row>
    <row r="53571" spans="16:19" x14ac:dyDescent="0.2">
      <c r="P53571" s="230"/>
      <c r="Q53571" s="230"/>
      <c r="R53571" s="230"/>
      <c r="S53571" s="230"/>
    </row>
    <row r="53572" spans="16:19" x14ac:dyDescent="0.2">
      <c r="P53572" s="230"/>
      <c r="Q53572" s="230"/>
      <c r="R53572" s="230"/>
      <c r="S53572" s="230"/>
    </row>
    <row r="53573" spans="16:19" x14ac:dyDescent="0.2">
      <c r="P53573" s="230"/>
      <c r="Q53573" s="230"/>
      <c r="R53573" s="230"/>
      <c r="S53573" s="230"/>
    </row>
    <row r="53574" spans="16:19" x14ac:dyDescent="0.2">
      <c r="P53574" s="230"/>
      <c r="Q53574" s="230"/>
      <c r="R53574" s="230"/>
      <c r="S53574" s="230"/>
    </row>
    <row r="53575" spans="16:19" x14ac:dyDescent="0.2">
      <c r="P53575" s="230"/>
      <c r="Q53575" s="230"/>
      <c r="R53575" s="230"/>
      <c r="S53575" s="230"/>
    </row>
    <row r="53576" spans="16:19" x14ac:dyDescent="0.2">
      <c r="P53576" s="230"/>
      <c r="Q53576" s="230"/>
      <c r="R53576" s="230"/>
      <c r="S53576" s="230"/>
    </row>
    <row r="53577" spans="16:19" x14ac:dyDescent="0.2">
      <c r="P53577" s="230"/>
      <c r="Q53577" s="230"/>
      <c r="R53577" s="230"/>
      <c r="S53577" s="230"/>
    </row>
    <row r="53578" spans="16:19" x14ac:dyDescent="0.2">
      <c r="P53578" s="230"/>
      <c r="Q53578" s="230"/>
      <c r="R53578" s="230"/>
      <c r="S53578" s="230"/>
    </row>
    <row r="53579" spans="16:19" x14ac:dyDescent="0.2">
      <c r="P53579" s="230"/>
      <c r="Q53579" s="230"/>
      <c r="R53579" s="230"/>
      <c r="S53579" s="230"/>
    </row>
    <row r="53580" spans="16:19" x14ac:dyDescent="0.2">
      <c r="P53580" s="230"/>
      <c r="Q53580" s="230"/>
      <c r="R53580" s="230"/>
      <c r="S53580" s="230"/>
    </row>
    <row r="53581" spans="16:19" x14ac:dyDescent="0.2">
      <c r="P53581" s="230"/>
      <c r="Q53581" s="230"/>
      <c r="R53581" s="230"/>
      <c r="S53581" s="230"/>
    </row>
    <row r="53582" spans="16:19" x14ac:dyDescent="0.2">
      <c r="P53582" s="230"/>
      <c r="Q53582" s="230"/>
      <c r="R53582" s="230"/>
      <c r="S53582" s="230"/>
    </row>
    <row r="53583" spans="16:19" x14ac:dyDescent="0.2">
      <c r="P53583" s="230"/>
      <c r="Q53583" s="230"/>
      <c r="R53583" s="230"/>
      <c r="S53583" s="230"/>
    </row>
    <row r="53584" spans="16:19" x14ac:dyDescent="0.2">
      <c r="P53584" s="230"/>
      <c r="Q53584" s="230"/>
      <c r="R53584" s="230"/>
      <c r="S53584" s="230"/>
    </row>
    <row r="53585" spans="16:19" x14ac:dyDescent="0.2">
      <c r="P53585" s="230"/>
      <c r="Q53585" s="230"/>
      <c r="R53585" s="230"/>
      <c r="S53585" s="230"/>
    </row>
    <row r="53586" spans="16:19" x14ac:dyDescent="0.2">
      <c r="P53586" s="230"/>
      <c r="Q53586" s="230"/>
      <c r="R53586" s="230"/>
      <c r="S53586" s="230"/>
    </row>
    <row r="53587" spans="16:19" x14ac:dyDescent="0.2">
      <c r="P53587" s="230"/>
      <c r="Q53587" s="230"/>
      <c r="R53587" s="230"/>
      <c r="S53587" s="230"/>
    </row>
    <row r="53588" spans="16:19" x14ac:dyDescent="0.2">
      <c r="P53588" s="230"/>
      <c r="Q53588" s="230"/>
      <c r="R53588" s="230"/>
      <c r="S53588" s="230"/>
    </row>
    <row r="53589" spans="16:19" x14ac:dyDescent="0.2">
      <c r="P53589" s="230"/>
      <c r="Q53589" s="230"/>
      <c r="R53589" s="230"/>
      <c r="S53589" s="230"/>
    </row>
    <row r="53590" spans="16:19" x14ac:dyDescent="0.2">
      <c r="P53590" s="230"/>
      <c r="Q53590" s="230"/>
      <c r="R53590" s="230"/>
      <c r="S53590" s="230"/>
    </row>
    <row r="53591" spans="16:19" x14ac:dyDescent="0.2">
      <c r="P53591" s="230"/>
      <c r="Q53591" s="230"/>
      <c r="R53591" s="230"/>
      <c r="S53591" s="230"/>
    </row>
    <row r="53592" spans="16:19" x14ac:dyDescent="0.2">
      <c r="P53592" s="230"/>
      <c r="Q53592" s="230"/>
      <c r="R53592" s="230"/>
      <c r="S53592" s="230"/>
    </row>
    <row r="53593" spans="16:19" x14ac:dyDescent="0.2">
      <c r="P53593" s="230"/>
      <c r="Q53593" s="230"/>
      <c r="R53593" s="230"/>
      <c r="S53593" s="230"/>
    </row>
    <row r="53594" spans="16:19" x14ac:dyDescent="0.2">
      <c r="P53594" s="230"/>
      <c r="Q53594" s="230"/>
      <c r="R53594" s="230"/>
      <c r="S53594" s="230"/>
    </row>
    <row r="53595" spans="16:19" x14ac:dyDescent="0.2">
      <c r="P53595" s="230"/>
      <c r="Q53595" s="230"/>
      <c r="R53595" s="230"/>
      <c r="S53595" s="230"/>
    </row>
    <row r="53596" spans="16:19" x14ac:dyDescent="0.2">
      <c r="P53596" s="230"/>
      <c r="Q53596" s="230"/>
      <c r="R53596" s="230"/>
      <c r="S53596" s="230"/>
    </row>
    <row r="53597" spans="16:19" x14ac:dyDescent="0.2">
      <c r="P53597" s="230"/>
      <c r="Q53597" s="230"/>
      <c r="R53597" s="230"/>
      <c r="S53597" s="230"/>
    </row>
    <row r="53598" spans="16:19" x14ac:dyDescent="0.2">
      <c r="P53598" s="230"/>
      <c r="Q53598" s="230"/>
      <c r="R53598" s="230"/>
      <c r="S53598" s="230"/>
    </row>
    <row r="53599" spans="16:19" x14ac:dyDescent="0.2">
      <c r="P53599" s="230"/>
      <c r="Q53599" s="230"/>
      <c r="R53599" s="230"/>
      <c r="S53599" s="230"/>
    </row>
    <row r="53600" spans="16:19" x14ac:dyDescent="0.2">
      <c r="P53600" s="230"/>
      <c r="Q53600" s="230"/>
      <c r="R53600" s="230"/>
      <c r="S53600" s="230"/>
    </row>
    <row r="53601" spans="16:19" x14ac:dyDescent="0.2">
      <c r="P53601" s="230"/>
      <c r="Q53601" s="230"/>
      <c r="R53601" s="230"/>
      <c r="S53601" s="230"/>
    </row>
    <row r="53602" spans="16:19" x14ac:dyDescent="0.2">
      <c r="P53602" s="230"/>
      <c r="Q53602" s="230"/>
      <c r="R53602" s="230"/>
      <c r="S53602" s="230"/>
    </row>
    <row r="53603" spans="16:19" x14ac:dyDescent="0.2">
      <c r="P53603" s="230"/>
      <c r="Q53603" s="230"/>
      <c r="R53603" s="230"/>
      <c r="S53603" s="230"/>
    </row>
    <row r="53604" spans="16:19" x14ac:dyDescent="0.2">
      <c r="P53604" s="230"/>
      <c r="Q53604" s="230"/>
      <c r="R53604" s="230"/>
      <c r="S53604" s="230"/>
    </row>
    <row r="53605" spans="16:19" x14ac:dyDescent="0.2">
      <c r="P53605" s="230"/>
      <c r="Q53605" s="230"/>
      <c r="R53605" s="230"/>
      <c r="S53605" s="230"/>
    </row>
    <row r="53606" spans="16:19" x14ac:dyDescent="0.2">
      <c r="P53606" s="230"/>
      <c r="Q53606" s="230"/>
      <c r="R53606" s="230"/>
      <c r="S53606" s="230"/>
    </row>
    <row r="53607" spans="16:19" x14ac:dyDescent="0.2">
      <c r="P53607" s="230"/>
      <c r="Q53607" s="230"/>
      <c r="R53607" s="230"/>
      <c r="S53607" s="230"/>
    </row>
    <row r="53608" spans="16:19" x14ac:dyDescent="0.2">
      <c r="P53608" s="230"/>
      <c r="Q53608" s="230"/>
      <c r="R53608" s="230"/>
      <c r="S53608" s="230"/>
    </row>
    <row r="53609" spans="16:19" x14ac:dyDescent="0.2">
      <c r="P53609" s="230"/>
      <c r="Q53609" s="230"/>
      <c r="R53609" s="230"/>
      <c r="S53609" s="230"/>
    </row>
    <row r="53610" spans="16:19" x14ac:dyDescent="0.2">
      <c r="P53610" s="230"/>
      <c r="Q53610" s="230"/>
      <c r="R53610" s="230"/>
      <c r="S53610" s="230"/>
    </row>
    <row r="53611" spans="16:19" x14ac:dyDescent="0.2">
      <c r="P53611" s="230"/>
      <c r="Q53611" s="230"/>
      <c r="R53611" s="230"/>
      <c r="S53611" s="230"/>
    </row>
    <row r="53612" spans="16:19" x14ac:dyDescent="0.2">
      <c r="P53612" s="230"/>
      <c r="Q53612" s="230"/>
      <c r="R53612" s="230"/>
      <c r="S53612" s="230"/>
    </row>
    <row r="53613" spans="16:19" x14ac:dyDescent="0.2">
      <c r="P53613" s="230"/>
      <c r="Q53613" s="230"/>
      <c r="R53613" s="230"/>
      <c r="S53613" s="230"/>
    </row>
    <row r="53614" spans="16:19" x14ac:dyDescent="0.2">
      <c r="P53614" s="230"/>
      <c r="Q53614" s="230"/>
      <c r="R53614" s="230"/>
      <c r="S53614" s="230"/>
    </row>
    <row r="53615" spans="16:19" x14ac:dyDescent="0.2">
      <c r="P53615" s="230"/>
      <c r="Q53615" s="230"/>
      <c r="R53615" s="230"/>
      <c r="S53615" s="230"/>
    </row>
    <row r="53616" spans="16:19" x14ac:dyDescent="0.2">
      <c r="P53616" s="230"/>
      <c r="Q53616" s="230"/>
      <c r="R53616" s="230"/>
      <c r="S53616" s="230"/>
    </row>
    <row r="53617" spans="16:19" x14ac:dyDescent="0.2">
      <c r="P53617" s="230"/>
      <c r="Q53617" s="230"/>
      <c r="R53617" s="230"/>
      <c r="S53617" s="230"/>
    </row>
    <row r="53618" spans="16:19" x14ac:dyDescent="0.2">
      <c r="P53618" s="230"/>
      <c r="Q53618" s="230"/>
      <c r="R53618" s="230"/>
      <c r="S53618" s="230"/>
    </row>
    <row r="53619" spans="16:19" x14ac:dyDescent="0.2">
      <c r="P53619" s="230"/>
      <c r="Q53619" s="230"/>
      <c r="R53619" s="230"/>
      <c r="S53619" s="230"/>
    </row>
    <row r="53620" spans="16:19" x14ac:dyDescent="0.2">
      <c r="P53620" s="230"/>
      <c r="Q53620" s="230"/>
      <c r="R53620" s="230"/>
      <c r="S53620" s="230"/>
    </row>
    <row r="53621" spans="16:19" x14ac:dyDescent="0.2">
      <c r="P53621" s="230"/>
      <c r="Q53621" s="230"/>
      <c r="R53621" s="230"/>
      <c r="S53621" s="230"/>
    </row>
    <row r="53622" spans="16:19" x14ac:dyDescent="0.2">
      <c r="P53622" s="230"/>
      <c r="Q53622" s="230"/>
      <c r="R53622" s="230"/>
      <c r="S53622" s="230"/>
    </row>
    <row r="53623" spans="16:19" x14ac:dyDescent="0.2">
      <c r="P53623" s="230"/>
      <c r="Q53623" s="230"/>
      <c r="R53623" s="230"/>
      <c r="S53623" s="230"/>
    </row>
    <row r="53624" spans="16:19" x14ac:dyDescent="0.2">
      <c r="P53624" s="230"/>
      <c r="Q53624" s="230"/>
      <c r="R53624" s="230"/>
      <c r="S53624" s="230"/>
    </row>
    <row r="53625" spans="16:19" x14ac:dyDescent="0.2">
      <c r="P53625" s="230"/>
      <c r="Q53625" s="230"/>
      <c r="R53625" s="230"/>
      <c r="S53625" s="230"/>
    </row>
    <row r="53626" spans="16:19" x14ac:dyDescent="0.2">
      <c r="P53626" s="230"/>
      <c r="Q53626" s="230"/>
      <c r="R53626" s="230"/>
      <c r="S53626" s="230"/>
    </row>
    <row r="53627" spans="16:19" x14ac:dyDescent="0.2">
      <c r="P53627" s="230"/>
      <c r="Q53627" s="230"/>
      <c r="R53627" s="230"/>
      <c r="S53627" s="230"/>
    </row>
    <row r="53628" spans="16:19" x14ac:dyDescent="0.2">
      <c r="P53628" s="230"/>
      <c r="Q53628" s="230"/>
      <c r="R53628" s="230"/>
      <c r="S53628" s="230"/>
    </row>
    <row r="53629" spans="16:19" x14ac:dyDescent="0.2">
      <c r="P53629" s="230"/>
      <c r="Q53629" s="230"/>
      <c r="R53629" s="230"/>
      <c r="S53629" s="230"/>
    </row>
    <row r="53630" spans="16:19" x14ac:dyDescent="0.2">
      <c r="P53630" s="230"/>
      <c r="Q53630" s="230"/>
      <c r="R53630" s="230"/>
      <c r="S53630" s="230"/>
    </row>
    <row r="53631" spans="16:19" x14ac:dyDescent="0.2">
      <c r="P53631" s="230"/>
      <c r="Q53631" s="230"/>
      <c r="R53631" s="230"/>
      <c r="S53631" s="230"/>
    </row>
    <row r="53632" spans="16:19" x14ac:dyDescent="0.2">
      <c r="P53632" s="230"/>
      <c r="Q53632" s="230"/>
      <c r="R53632" s="230"/>
      <c r="S53632" s="230"/>
    </row>
    <row r="53633" spans="16:19" x14ac:dyDescent="0.2">
      <c r="P53633" s="230"/>
      <c r="Q53633" s="230"/>
      <c r="R53633" s="230"/>
      <c r="S53633" s="230"/>
    </row>
    <row r="53634" spans="16:19" x14ac:dyDescent="0.2">
      <c r="P53634" s="230"/>
      <c r="Q53634" s="230"/>
      <c r="R53634" s="230"/>
      <c r="S53634" s="230"/>
    </row>
    <row r="53635" spans="16:19" x14ac:dyDescent="0.2">
      <c r="P53635" s="230"/>
      <c r="Q53635" s="230"/>
      <c r="R53635" s="230"/>
      <c r="S53635" s="230"/>
    </row>
    <row r="53636" spans="16:19" x14ac:dyDescent="0.2">
      <c r="P53636" s="230"/>
      <c r="Q53636" s="230"/>
      <c r="R53636" s="230"/>
      <c r="S53636" s="230"/>
    </row>
    <row r="53637" spans="16:19" x14ac:dyDescent="0.2">
      <c r="P53637" s="230"/>
      <c r="Q53637" s="230"/>
      <c r="R53637" s="230"/>
      <c r="S53637" s="230"/>
    </row>
    <row r="53638" spans="16:19" x14ac:dyDescent="0.2">
      <c r="P53638" s="230"/>
      <c r="Q53638" s="230"/>
      <c r="R53638" s="230"/>
      <c r="S53638" s="230"/>
    </row>
    <row r="53639" spans="16:19" x14ac:dyDescent="0.2">
      <c r="P53639" s="230"/>
      <c r="Q53639" s="230"/>
      <c r="R53639" s="230"/>
      <c r="S53639" s="230"/>
    </row>
    <row r="53640" spans="16:19" x14ac:dyDescent="0.2">
      <c r="P53640" s="230"/>
      <c r="Q53640" s="230"/>
      <c r="R53640" s="230"/>
      <c r="S53640" s="230"/>
    </row>
    <row r="53641" spans="16:19" x14ac:dyDescent="0.2">
      <c r="P53641" s="230"/>
      <c r="Q53641" s="230"/>
      <c r="R53641" s="230"/>
      <c r="S53641" s="230"/>
    </row>
    <row r="53642" spans="16:19" x14ac:dyDescent="0.2">
      <c r="P53642" s="230"/>
      <c r="Q53642" s="230"/>
      <c r="R53642" s="230"/>
      <c r="S53642" s="230"/>
    </row>
    <row r="53643" spans="16:19" x14ac:dyDescent="0.2">
      <c r="P53643" s="230"/>
      <c r="Q53643" s="230"/>
      <c r="R53643" s="230"/>
      <c r="S53643" s="230"/>
    </row>
    <row r="53644" spans="16:19" x14ac:dyDescent="0.2">
      <c r="P53644" s="230"/>
      <c r="Q53644" s="230"/>
      <c r="R53644" s="230"/>
      <c r="S53644" s="230"/>
    </row>
    <row r="53645" spans="16:19" x14ac:dyDescent="0.2">
      <c r="P53645" s="230"/>
      <c r="Q53645" s="230"/>
      <c r="R53645" s="230"/>
      <c r="S53645" s="230"/>
    </row>
    <row r="53646" spans="16:19" x14ac:dyDescent="0.2">
      <c r="P53646" s="230"/>
      <c r="Q53646" s="230"/>
      <c r="R53646" s="230"/>
      <c r="S53646" s="230"/>
    </row>
    <row r="53647" spans="16:19" x14ac:dyDescent="0.2">
      <c r="P53647" s="230"/>
      <c r="Q53647" s="230"/>
      <c r="R53647" s="230"/>
      <c r="S53647" s="230"/>
    </row>
    <row r="53648" spans="16:19" x14ac:dyDescent="0.2">
      <c r="P53648" s="230"/>
      <c r="Q53648" s="230"/>
      <c r="R53648" s="230"/>
      <c r="S53648" s="230"/>
    </row>
    <row r="53649" spans="16:19" x14ac:dyDescent="0.2">
      <c r="P53649" s="230"/>
      <c r="Q53649" s="230"/>
      <c r="R53649" s="230"/>
      <c r="S53649" s="230"/>
    </row>
    <row r="53650" spans="16:19" x14ac:dyDescent="0.2">
      <c r="P53650" s="230"/>
      <c r="Q53650" s="230"/>
      <c r="R53650" s="230"/>
      <c r="S53650" s="230"/>
    </row>
    <row r="53651" spans="16:19" x14ac:dyDescent="0.2">
      <c r="P53651" s="230"/>
      <c r="Q53651" s="230"/>
      <c r="R53651" s="230"/>
      <c r="S53651" s="230"/>
    </row>
    <row r="53652" spans="16:19" x14ac:dyDescent="0.2">
      <c r="P53652" s="230"/>
      <c r="Q53652" s="230"/>
      <c r="R53652" s="230"/>
      <c r="S53652" s="230"/>
    </row>
    <row r="53653" spans="16:19" x14ac:dyDescent="0.2">
      <c r="P53653" s="230"/>
      <c r="Q53653" s="230"/>
      <c r="R53653" s="230"/>
      <c r="S53653" s="230"/>
    </row>
    <row r="53654" spans="16:19" x14ac:dyDescent="0.2">
      <c r="P53654" s="230"/>
      <c r="Q53654" s="230"/>
      <c r="R53654" s="230"/>
      <c r="S53654" s="230"/>
    </row>
    <row r="53655" spans="16:19" x14ac:dyDescent="0.2">
      <c r="P53655" s="230"/>
      <c r="Q53655" s="230"/>
      <c r="R53655" s="230"/>
      <c r="S53655" s="230"/>
    </row>
    <row r="53656" spans="16:19" x14ac:dyDescent="0.2">
      <c r="P53656" s="230"/>
      <c r="Q53656" s="230"/>
      <c r="R53656" s="230"/>
      <c r="S53656" s="230"/>
    </row>
    <row r="53657" spans="16:19" x14ac:dyDescent="0.2">
      <c r="P53657" s="230"/>
      <c r="Q53657" s="230"/>
      <c r="R53657" s="230"/>
      <c r="S53657" s="230"/>
    </row>
    <row r="53658" spans="16:19" x14ac:dyDescent="0.2">
      <c r="P53658" s="230"/>
      <c r="Q53658" s="230"/>
      <c r="R53658" s="230"/>
      <c r="S53658" s="230"/>
    </row>
    <row r="53659" spans="16:19" x14ac:dyDescent="0.2">
      <c r="P53659" s="230"/>
      <c r="Q53659" s="230"/>
      <c r="R53659" s="230"/>
      <c r="S53659" s="230"/>
    </row>
    <row r="53660" spans="16:19" x14ac:dyDescent="0.2">
      <c r="P53660" s="230"/>
      <c r="Q53660" s="230"/>
      <c r="R53660" s="230"/>
      <c r="S53660" s="230"/>
    </row>
    <row r="53661" spans="16:19" x14ac:dyDescent="0.2">
      <c r="P53661" s="230"/>
      <c r="Q53661" s="230"/>
      <c r="R53661" s="230"/>
      <c r="S53661" s="230"/>
    </row>
    <row r="53662" spans="16:19" x14ac:dyDescent="0.2">
      <c r="P53662" s="230"/>
      <c r="Q53662" s="230"/>
      <c r="R53662" s="230"/>
      <c r="S53662" s="230"/>
    </row>
    <row r="53663" spans="16:19" x14ac:dyDescent="0.2">
      <c r="P53663" s="230"/>
      <c r="Q53663" s="230"/>
      <c r="R53663" s="230"/>
      <c r="S53663" s="230"/>
    </row>
    <row r="53664" spans="16:19" x14ac:dyDescent="0.2">
      <c r="P53664" s="230"/>
      <c r="Q53664" s="230"/>
      <c r="R53664" s="230"/>
      <c r="S53664" s="230"/>
    </row>
    <row r="53665" spans="16:19" x14ac:dyDescent="0.2">
      <c r="P53665" s="230"/>
      <c r="Q53665" s="230"/>
      <c r="R53665" s="230"/>
      <c r="S53665" s="230"/>
    </row>
    <row r="53666" spans="16:19" x14ac:dyDescent="0.2">
      <c r="P53666" s="230"/>
      <c r="Q53666" s="230"/>
      <c r="R53666" s="230"/>
      <c r="S53666" s="230"/>
    </row>
    <row r="53667" spans="16:19" x14ac:dyDescent="0.2">
      <c r="P53667" s="230"/>
      <c r="Q53667" s="230"/>
      <c r="R53667" s="230"/>
      <c r="S53667" s="230"/>
    </row>
    <row r="53668" spans="16:19" x14ac:dyDescent="0.2">
      <c r="P53668" s="230"/>
      <c r="Q53668" s="230"/>
      <c r="R53668" s="230"/>
      <c r="S53668" s="230"/>
    </row>
    <row r="53669" spans="16:19" x14ac:dyDescent="0.2">
      <c r="P53669" s="230"/>
      <c r="Q53669" s="230"/>
      <c r="R53669" s="230"/>
      <c r="S53669" s="230"/>
    </row>
    <row r="53670" spans="16:19" x14ac:dyDescent="0.2">
      <c r="P53670" s="230"/>
      <c r="Q53670" s="230"/>
      <c r="R53670" s="230"/>
      <c r="S53670" s="230"/>
    </row>
    <row r="53671" spans="16:19" x14ac:dyDescent="0.2">
      <c r="P53671" s="230"/>
      <c r="Q53671" s="230"/>
      <c r="R53671" s="230"/>
      <c r="S53671" s="230"/>
    </row>
    <row r="53672" spans="16:19" x14ac:dyDescent="0.2">
      <c r="P53672" s="230"/>
      <c r="Q53672" s="230"/>
      <c r="R53672" s="230"/>
      <c r="S53672" s="230"/>
    </row>
    <row r="53673" spans="16:19" x14ac:dyDescent="0.2">
      <c r="P53673" s="230"/>
      <c r="Q53673" s="230"/>
      <c r="R53673" s="230"/>
      <c r="S53673" s="230"/>
    </row>
    <row r="53674" spans="16:19" x14ac:dyDescent="0.2">
      <c r="P53674" s="230"/>
      <c r="Q53674" s="230"/>
      <c r="R53674" s="230"/>
      <c r="S53674" s="230"/>
    </row>
    <row r="53675" spans="16:19" x14ac:dyDescent="0.2">
      <c r="P53675" s="230"/>
      <c r="Q53675" s="230"/>
      <c r="R53675" s="230"/>
      <c r="S53675" s="230"/>
    </row>
    <row r="53676" spans="16:19" x14ac:dyDescent="0.2">
      <c r="P53676" s="230"/>
      <c r="Q53676" s="230"/>
      <c r="R53676" s="230"/>
      <c r="S53676" s="230"/>
    </row>
    <row r="53677" spans="16:19" x14ac:dyDescent="0.2">
      <c r="P53677" s="230"/>
      <c r="Q53677" s="230"/>
      <c r="R53677" s="230"/>
      <c r="S53677" s="230"/>
    </row>
    <row r="53678" spans="16:19" x14ac:dyDescent="0.2">
      <c r="P53678" s="230"/>
      <c r="Q53678" s="230"/>
      <c r="R53678" s="230"/>
      <c r="S53678" s="230"/>
    </row>
    <row r="53679" spans="16:19" x14ac:dyDescent="0.2">
      <c r="P53679" s="230"/>
      <c r="Q53679" s="230"/>
      <c r="R53679" s="230"/>
      <c r="S53679" s="230"/>
    </row>
    <row r="53680" spans="16:19" x14ac:dyDescent="0.2">
      <c r="P53680" s="230"/>
      <c r="Q53680" s="230"/>
      <c r="R53680" s="230"/>
      <c r="S53680" s="230"/>
    </row>
    <row r="53681" spans="16:19" x14ac:dyDescent="0.2">
      <c r="P53681" s="230"/>
      <c r="Q53681" s="230"/>
      <c r="R53681" s="230"/>
      <c r="S53681" s="230"/>
    </row>
    <row r="53682" spans="16:19" x14ac:dyDescent="0.2">
      <c r="P53682" s="230"/>
      <c r="Q53682" s="230"/>
      <c r="R53682" s="230"/>
      <c r="S53682" s="230"/>
    </row>
    <row r="53683" spans="16:19" x14ac:dyDescent="0.2">
      <c r="P53683" s="230"/>
      <c r="Q53683" s="230"/>
      <c r="R53683" s="230"/>
      <c r="S53683" s="230"/>
    </row>
    <row r="53684" spans="16:19" x14ac:dyDescent="0.2">
      <c r="P53684" s="230"/>
      <c r="Q53684" s="230"/>
      <c r="R53684" s="230"/>
      <c r="S53684" s="230"/>
    </row>
    <row r="53685" spans="16:19" x14ac:dyDescent="0.2">
      <c r="P53685" s="230"/>
      <c r="Q53685" s="230"/>
      <c r="R53685" s="230"/>
      <c r="S53685" s="230"/>
    </row>
    <row r="53686" spans="16:19" x14ac:dyDescent="0.2">
      <c r="P53686" s="230"/>
      <c r="Q53686" s="230"/>
      <c r="R53686" s="230"/>
      <c r="S53686" s="230"/>
    </row>
    <row r="53687" spans="16:19" x14ac:dyDescent="0.2">
      <c r="P53687" s="230"/>
      <c r="Q53687" s="230"/>
      <c r="R53687" s="230"/>
      <c r="S53687" s="230"/>
    </row>
    <row r="53688" spans="16:19" x14ac:dyDescent="0.2">
      <c r="P53688" s="230"/>
      <c r="Q53688" s="230"/>
      <c r="R53688" s="230"/>
      <c r="S53688" s="230"/>
    </row>
    <row r="53689" spans="16:19" x14ac:dyDescent="0.2">
      <c r="P53689" s="230"/>
      <c r="Q53689" s="230"/>
      <c r="R53689" s="230"/>
      <c r="S53689" s="230"/>
    </row>
    <row r="53690" spans="16:19" x14ac:dyDescent="0.2">
      <c r="P53690" s="230"/>
      <c r="Q53690" s="230"/>
      <c r="R53690" s="230"/>
      <c r="S53690" s="230"/>
    </row>
    <row r="53691" spans="16:19" x14ac:dyDescent="0.2">
      <c r="P53691" s="230"/>
      <c r="Q53691" s="230"/>
      <c r="R53691" s="230"/>
      <c r="S53691" s="230"/>
    </row>
    <row r="53692" spans="16:19" x14ac:dyDescent="0.2">
      <c r="P53692" s="230"/>
      <c r="Q53692" s="230"/>
      <c r="R53692" s="230"/>
      <c r="S53692" s="230"/>
    </row>
    <row r="53693" spans="16:19" x14ac:dyDescent="0.2">
      <c r="P53693" s="230"/>
      <c r="Q53693" s="230"/>
      <c r="R53693" s="230"/>
      <c r="S53693" s="230"/>
    </row>
    <row r="53694" spans="16:19" x14ac:dyDescent="0.2">
      <c r="P53694" s="230"/>
      <c r="Q53694" s="230"/>
      <c r="R53694" s="230"/>
      <c r="S53694" s="230"/>
    </row>
    <row r="53695" spans="16:19" x14ac:dyDescent="0.2">
      <c r="P53695" s="230"/>
      <c r="Q53695" s="230"/>
      <c r="R53695" s="230"/>
      <c r="S53695" s="230"/>
    </row>
    <row r="53696" spans="16:19" x14ac:dyDescent="0.2">
      <c r="P53696" s="230"/>
      <c r="Q53696" s="230"/>
      <c r="R53696" s="230"/>
      <c r="S53696" s="230"/>
    </row>
    <row r="53697" spans="16:19" x14ac:dyDescent="0.2">
      <c r="P53697" s="230"/>
      <c r="Q53697" s="230"/>
      <c r="R53697" s="230"/>
      <c r="S53697" s="230"/>
    </row>
    <row r="53698" spans="16:19" x14ac:dyDescent="0.2">
      <c r="P53698" s="230"/>
      <c r="Q53698" s="230"/>
      <c r="R53698" s="230"/>
      <c r="S53698" s="230"/>
    </row>
    <row r="53699" spans="16:19" x14ac:dyDescent="0.2">
      <c r="P53699" s="230"/>
      <c r="Q53699" s="230"/>
      <c r="R53699" s="230"/>
      <c r="S53699" s="230"/>
    </row>
    <row r="53700" spans="16:19" x14ac:dyDescent="0.2">
      <c r="P53700" s="230"/>
      <c r="Q53700" s="230"/>
      <c r="R53700" s="230"/>
      <c r="S53700" s="230"/>
    </row>
    <row r="53701" spans="16:19" x14ac:dyDescent="0.2">
      <c r="P53701" s="230"/>
      <c r="Q53701" s="230"/>
      <c r="R53701" s="230"/>
      <c r="S53701" s="230"/>
    </row>
    <row r="53702" spans="16:19" x14ac:dyDescent="0.2">
      <c r="P53702" s="230"/>
      <c r="Q53702" s="230"/>
      <c r="R53702" s="230"/>
      <c r="S53702" s="230"/>
    </row>
    <row r="53703" spans="16:19" x14ac:dyDescent="0.2">
      <c r="P53703" s="230"/>
      <c r="Q53703" s="230"/>
      <c r="R53703" s="230"/>
      <c r="S53703" s="230"/>
    </row>
    <row r="53704" spans="16:19" x14ac:dyDescent="0.2">
      <c r="P53704" s="230"/>
      <c r="Q53704" s="230"/>
      <c r="R53704" s="230"/>
      <c r="S53704" s="230"/>
    </row>
    <row r="53705" spans="16:19" x14ac:dyDescent="0.2">
      <c r="P53705" s="230"/>
      <c r="Q53705" s="230"/>
      <c r="R53705" s="230"/>
      <c r="S53705" s="230"/>
    </row>
    <row r="53706" spans="16:19" x14ac:dyDescent="0.2">
      <c r="P53706" s="230"/>
      <c r="Q53706" s="230"/>
      <c r="R53706" s="230"/>
      <c r="S53706" s="230"/>
    </row>
    <row r="53707" spans="16:19" x14ac:dyDescent="0.2">
      <c r="P53707" s="230"/>
      <c r="Q53707" s="230"/>
      <c r="R53707" s="230"/>
      <c r="S53707" s="230"/>
    </row>
    <row r="53708" spans="16:19" x14ac:dyDescent="0.2">
      <c r="P53708" s="230"/>
      <c r="Q53708" s="230"/>
      <c r="R53708" s="230"/>
      <c r="S53708" s="230"/>
    </row>
    <row r="53709" spans="16:19" x14ac:dyDescent="0.2">
      <c r="P53709" s="230"/>
      <c r="Q53709" s="230"/>
      <c r="R53709" s="230"/>
      <c r="S53709" s="230"/>
    </row>
    <row r="53710" spans="16:19" x14ac:dyDescent="0.2">
      <c r="P53710" s="230"/>
      <c r="Q53710" s="230"/>
      <c r="R53710" s="230"/>
      <c r="S53710" s="230"/>
    </row>
    <row r="53711" spans="16:19" x14ac:dyDescent="0.2">
      <c r="P53711" s="230"/>
      <c r="Q53711" s="230"/>
      <c r="R53711" s="230"/>
      <c r="S53711" s="230"/>
    </row>
    <row r="53712" spans="16:19" x14ac:dyDescent="0.2">
      <c r="P53712" s="230"/>
      <c r="Q53712" s="230"/>
      <c r="R53712" s="230"/>
      <c r="S53712" s="230"/>
    </row>
    <row r="53713" spans="16:19" x14ac:dyDescent="0.2">
      <c r="P53713" s="230"/>
      <c r="Q53713" s="230"/>
      <c r="R53713" s="230"/>
      <c r="S53713" s="230"/>
    </row>
    <row r="53714" spans="16:19" x14ac:dyDescent="0.2">
      <c r="P53714" s="230"/>
      <c r="Q53714" s="230"/>
      <c r="R53714" s="230"/>
      <c r="S53714" s="230"/>
    </row>
    <row r="53715" spans="16:19" x14ac:dyDescent="0.2">
      <c r="P53715" s="230"/>
      <c r="Q53715" s="230"/>
      <c r="R53715" s="230"/>
      <c r="S53715" s="230"/>
    </row>
    <row r="53716" spans="16:19" x14ac:dyDescent="0.2">
      <c r="P53716" s="230"/>
      <c r="Q53716" s="230"/>
      <c r="R53716" s="230"/>
      <c r="S53716" s="230"/>
    </row>
    <row r="53717" spans="16:19" x14ac:dyDescent="0.2">
      <c r="P53717" s="230"/>
      <c r="Q53717" s="230"/>
      <c r="R53717" s="230"/>
      <c r="S53717" s="230"/>
    </row>
    <row r="53718" spans="16:19" x14ac:dyDescent="0.2">
      <c r="P53718" s="230"/>
      <c r="Q53718" s="230"/>
      <c r="R53718" s="230"/>
      <c r="S53718" s="230"/>
    </row>
    <row r="53719" spans="16:19" x14ac:dyDescent="0.2">
      <c r="P53719" s="230"/>
      <c r="Q53719" s="230"/>
      <c r="R53719" s="230"/>
      <c r="S53719" s="230"/>
    </row>
    <row r="53720" spans="16:19" x14ac:dyDescent="0.2">
      <c r="P53720" s="230"/>
      <c r="Q53720" s="230"/>
      <c r="R53720" s="230"/>
      <c r="S53720" s="230"/>
    </row>
    <row r="53721" spans="16:19" x14ac:dyDescent="0.2">
      <c r="P53721" s="230"/>
      <c r="Q53721" s="230"/>
      <c r="R53721" s="230"/>
      <c r="S53721" s="230"/>
    </row>
    <row r="53722" spans="16:19" x14ac:dyDescent="0.2">
      <c r="P53722" s="230"/>
      <c r="Q53722" s="230"/>
      <c r="R53722" s="230"/>
      <c r="S53722" s="230"/>
    </row>
    <row r="53723" spans="16:19" x14ac:dyDescent="0.2">
      <c r="P53723" s="230"/>
      <c r="Q53723" s="230"/>
      <c r="R53723" s="230"/>
      <c r="S53723" s="230"/>
    </row>
    <row r="53724" spans="16:19" x14ac:dyDescent="0.2">
      <c r="P53724" s="230"/>
      <c r="Q53724" s="230"/>
      <c r="R53724" s="230"/>
      <c r="S53724" s="230"/>
    </row>
    <row r="53725" spans="16:19" x14ac:dyDescent="0.2">
      <c r="P53725" s="230"/>
      <c r="Q53725" s="230"/>
      <c r="R53725" s="230"/>
      <c r="S53725" s="230"/>
    </row>
    <row r="53726" spans="16:19" x14ac:dyDescent="0.2">
      <c r="P53726" s="230"/>
      <c r="Q53726" s="230"/>
      <c r="R53726" s="230"/>
      <c r="S53726" s="230"/>
    </row>
    <row r="53727" spans="16:19" x14ac:dyDescent="0.2">
      <c r="P53727" s="230"/>
      <c r="Q53727" s="230"/>
      <c r="R53727" s="230"/>
      <c r="S53727" s="230"/>
    </row>
    <row r="53728" spans="16:19" x14ac:dyDescent="0.2">
      <c r="P53728" s="230"/>
      <c r="Q53728" s="230"/>
      <c r="R53728" s="230"/>
      <c r="S53728" s="230"/>
    </row>
    <row r="53729" spans="16:19" x14ac:dyDescent="0.2">
      <c r="P53729" s="230"/>
      <c r="Q53729" s="230"/>
      <c r="R53729" s="230"/>
      <c r="S53729" s="230"/>
    </row>
    <row r="53730" spans="16:19" x14ac:dyDescent="0.2">
      <c r="P53730" s="230"/>
      <c r="Q53730" s="230"/>
      <c r="R53730" s="230"/>
      <c r="S53730" s="230"/>
    </row>
    <row r="53731" spans="16:19" x14ac:dyDescent="0.2">
      <c r="P53731" s="230"/>
      <c r="Q53731" s="230"/>
      <c r="R53731" s="230"/>
      <c r="S53731" s="230"/>
    </row>
    <row r="53732" spans="16:19" x14ac:dyDescent="0.2">
      <c r="P53732" s="230"/>
      <c r="Q53732" s="230"/>
      <c r="R53732" s="230"/>
      <c r="S53732" s="230"/>
    </row>
    <row r="53733" spans="16:19" x14ac:dyDescent="0.2">
      <c r="P53733" s="230"/>
      <c r="Q53733" s="230"/>
      <c r="R53733" s="230"/>
      <c r="S53733" s="230"/>
    </row>
    <row r="53734" spans="16:19" x14ac:dyDescent="0.2">
      <c r="P53734" s="230"/>
      <c r="Q53734" s="230"/>
      <c r="R53734" s="230"/>
      <c r="S53734" s="230"/>
    </row>
    <row r="53735" spans="16:19" x14ac:dyDescent="0.2">
      <c r="P53735" s="230"/>
      <c r="Q53735" s="230"/>
      <c r="R53735" s="230"/>
      <c r="S53735" s="230"/>
    </row>
    <row r="53736" spans="16:19" x14ac:dyDescent="0.2">
      <c r="P53736" s="230"/>
      <c r="Q53736" s="230"/>
      <c r="R53736" s="230"/>
      <c r="S53736" s="230"/>
    </row>
    <row r="53737" spans="16:19" x14ac:dyDescent="0.2">
      <c r="P53737" s="230"/>
      <c r="Q53737" s="230"/>
      <c r="R53737" s="230"/>
      <c r="S53737" s="230"/>
    </row>
    <row r="53738" spans="16:19" x14ac:dyDescent="0.2">
      <c r="P53738" s="230"/>
      <c r="Q53738" s="230"/>
      <c r="R53738" s="230"/>
      <c r="S53738" s="230"/>
    </row>
    <row r="53739" spans="16:19" x14ac:dyDescent="0.2">
      <c r="P53739" s="230"/>
      <c r="Q53739" s="230"/>
      <c r="R53739" s="230"/>
      <c r="S53739" s="230"/>
    </row>
    <row r="53740" spans="16:19" x14ac:dyDescent="0.2">
      <c r="P53740" s="230"/>
      <c r="Q53740" s="230"/>
      <c r="R53740" s="230"/>
      <c r="S53740" s="230"/>
    </row>
    <row r="53741" spans="16:19" x14ac:dyDescent="0.2">
      <c r="P53741" s="230"/>
      <c r="Q53741" s="230"/>
      <c r="R53741" s="230"/>
      <c r="S53741" s="230"/>
    </row>
    <row r="53742" spans="16:19" x14ac:dyDescent="0.2">
      <c r="P53742" s="230"/>
      <c r="Q53742" s="230"/>
      <c r="R53742" s="230"/>
      <c r="S53742" s="230"/>
    </row>
    <row r="53743" spans="16:19" x14ac:dyDescent="0.2">
      <c r="P53743" s="230"/>
      <c r="Q53743" s="230"/>
      <c r="R53743" s="230"/>
      <c r="S53743" s="230"/>
    </row>
    <row r="53744" spans="16:19" x14ac:dyDescent="0.2">
      <c r="P53744" s="230"/>
      <c r="Q53744" s="230"/>
      <c r="R53744" s="230"/>
      <c r="S53744" s="230"/>
    </row>
    <row r="53745" spans="16:19" x14ac:dyDescent="0.2">
      <c r="P53745" s="230"/>
      <c r="Q53745" s="230"/>
      <c r="R53745" s="230"/>
      <c r="S53745" s="230"/>
    </row>
    <row r="53746" spans="16:19" x14ac:dyDescent="0.2">
      <c r="P53746" s="230"/>
      <c r="Q53746" s="230"/>
      <c r="R53746" s="230"/>
      <c r="S53746" s="230"/>
    </row>
    <row r="53747" spans="16:19" x14ac:dyDescent="0.2">
      <c r="P53747" s="230"/>
      <c r="Q53747" s="230"/>
      <c r="R53747" s="230"/>
      <c r="S53747" s="230"/>
    </row>
    <row r="53748" spans="16:19" x14ac:dyDescent="0.2">
      <c r="P53748" s="230"/>
      <c r="Q53748" s="230"/>
      <c r="R53748" s="230"/>
      <c r="S53748" s="230"/>
    </row>
    <row r="53749" spans="16:19" x14ac:dyDescent="0.2">
      <c r="P53749" s="230"/>
      <c r="Q53749" s="230"/>
      <c r="R53749" s="230"/>
      <c r="S53749" s="230"/>
    </row>
    <row r="53750" spans="16:19" x14ac:dyDescent="0.2">
      <c r="P53750" s="230"/>
      <c r="Q53750" s="230"/>
      <c r="R53750" s="230"/>
      <c r="S53750" s="230"/>
    </row>
    <row r="53751" spans="16:19" x14ac:dyDescent="0.2">
      <c r="P53751" s="230"/>
      <c r="Q53751" s="230"/>
      <c r="R53751" s="230"/>
      <c r="S53751" s="230"/>
    </row>
    <row r="53752" spans="16:19" x14ac:dyDescent="0.2">
      <c r="P53752" s="230"/>
      <c r="Q53752" s="230"/>
      <c r="R53752" s="230"/>
      <c r="S53752" s="230"/>
    </row>
    <row r="53753" spans="16:19" x14ac:dyDescent="0.2">
      <c r="P53753" s="230"/>
      <c r="Q53753" s="230"/>
      <c r="R53753" s="230"/>
      <c r="S53753" s="230"/>
    </row>
    <row r="53754" spans="16:19" x14ac:dyDescent="0.2">
      <c r="P53754" s="230"/>
      <c r="Q53754" s="230"/>
      <c r="R53754" s="230"/>
      <c r="S53754" s="230"/>
    </row>
    <row r="53755" spans="16:19" x14ac:dyDescent="0.2">
      <c r="P53755" s="230"/>
      <c r="Q53755" s="230"/>
      <c r="R53755" s="230"/>
      <c r="S53755" s="230"/>
    </row>
    <row r="53756" spans="16:19" x14ac:dyDescent="0.2">
      <c r="P53756" s="230"/>
      <c r="Q53756" s="230"/>
      <c r="R53756" s="230"/>
      <c r="S53756" s="230"/>
    </row>
    <row r="53757" spans="16:19" x14ac:dyDescent="0.2">
      <c r="P53757" s="230"/>
      <c r="Q53757" s="230"/>
      <c r="R53757" s="230"/>
      <c r="S53757" s="230"/>
    </row>
    <row r="53758" spans="16:19" x14ac:dyDescent="0.2">
      <c r="P53758" s="230"/>
      <c r="Q53758" s="230"/>
      <c r="R53758" s="230"/>
      <c r="S53758" s="230"/>
    </row>
    <row r="53759" spans="16:19" x14ac:dyDescent="0.2">
      <c r="P53759" s="230"/>
      <c r="Q53759" s="230"/>
      <c r="R53759" s="230"/>
      <c r="S53759" s="230"/>
    </row>
    <row r="53760" spans="16:19" x14ac:dyDescent="0.2">
      <c r="P53760" s="230"/>
      <c r="Q53760" s="230"/>
      <c r="R53760" s="230"/>
      <c r="S53760" s="230"/>
    </row>
    <row r="53761" spans="16:19" x14ac:dyDescent="0.2">
      <c r="P53761" s="230"/>
      <c r="Q53761" s="230"/>
      <c r="R53761" s="230"/>
      <c r="S53761" s="230"/>
    </row>
    <row r="53762" spans="16:19" x14ac:dyDescent="0.2">
      <c r="P53762" s="230"/>
      <c r="Q53762" s="230"/>
      <c r="R53762" s="230"/>
      <c r="S53762" s="230"/>
    </row>
    <row r="53763" spans="16:19" x14ac:dyDescent="0.2">
      <c r="P53763" s="230"/>
      <c r="Q53763" s="230"/>
      <c r="R53763" s="230"/>
      <c r="S53763" s="230"/>
    </row>
    <row r="53764" spans="16:19" x14ac:dyDescent="0.2">
      <c r="P53764" s="230"/>
      <c r="Q53764" s="230"/>
      <c r="R53764" s="230"/>
      <c r="S53764" s="230"/>
    </row>
    <row r="53765" spans="16:19" x14ac:dyDescent="0.2">
      <c r="P53765" s="230"/>
      <c r="Q53765" s="230"/>
      <c r="R53765" s="230"/>
      <c r="S53765" s="230"/>
    </row>
    <row r="53766" spans="16:19" x14ac:dyDescent="0.2">
      <c r="P53766" s="230"/>
      <c r="Q53766" s="230"/>
      <c r="R53766" s="230"/>
      <c r="S53766" s="230"/>
    </row>
    <row r="53767" spans="16:19" x14ac:dyDescent="0.2">
      <c r="P53767" s="230"/>
      <c r="Q53767" s="230"/>
      <c r="R53767" s="230"/>
      <c r="S53767" s="230"/>
    </row>
    <row r="53768" spans="16:19" x14ac:dyDescent="0.2">
      <c r="P53768" s="230"/>
      <c r="Q53768" s="230"/>
      <c r="R53768" s="230"/>
      <c r="S53768" s="230"/>
    </row>
    <row r="53769" spans="16:19" x14ac:dyDescent="0.2">
      <c r="P53769" s="230"/>
      <c r="Q53769" s="230"/>
      <c r="R53769" s="230"/>
      <c r="S53769" s="230"/>
    </row>
    <row r="53770" spans="16:19" x14ac:dyDescent="0.2">
      <c r="P53770" s="230"/>
      <c r="Q53770" s="230"/>
      <c r="R53770" s="230"/>
      <c r="S53770" s="230"/>
    </row>
    <row r="53771" spans="16:19" x14ac:dyDescent="0.2">
      <c r="P53771" s="230"/>
      <c r="Q53771" s="230"/>
      <c r="R53771" s="230"/>
      <c r="S53771" s="230"/>
    </row>
    <row r="53772" spans="16:19" x14ac:dyDescent="0.2">
      <c r="P53772" s="230"/>
      <c r="Q53772" s="230"/>
      <c r="R53772" s="230"/>
      <c r="S53772" s="230"/>
    </row>
    <row r="53773" spans="16:19" x14ac:dyDescent="0.2">
      <c r="P53773" s="230"/>
      <c r="Q53773" s="230"/>
      <c r="R53773" s="230"/>
      <c r="S53773" s="230"/>
    </row>
    <row r="53774" spans="16:19" x14ac:dyDescent="0.2">
      <c r="P53774" s="230"/>
      <c r="Q53774" s="230"/>
      <c r="R53774" s="230"/>
      <c r="S53774" s="230"/>
    </row>
    <row r="53775" spans="16:19" x14ac:dyDescent="0.2">
      <c r="P53775" s="230"/>
      <c r="Q53775" s="230"/>
      <c r="R53775" s="230"/>
      <c r="S53775" s="230"/>
    </row>
    <row r="53776" spans="16:19" x14ac:dyDescent="0.2">
      <c r="P53776" s="230"/>
      <c r="Q53776" s="230"/>
      <c r="R53776" s="230"/>
      <c r="S53776" s="230"/>
    </row>
    <row r="53777" spans="16:19" x14ac:dyDescent="0.2">
      <c r="P53777" s="230"/>
      <c r="Q53777" s="230"/>
      <c r="R53777" s="230"/>
      <c r="S53777" s="230"/>
    </row>
    <row r="53778" spans="16:19" x14ac:dyDescent="0.2">
      <c r="P53778" s="230"/>
      <c r="Q53778" s="230"/>
      <c r="R53778" s="230"/>
      <c r="S53778" s="230"/>
    </row>
    <row r="53779" spans="16:19" x14ac:dyDescent="0.2">
      <c r="P53779" s="230"/>
      <c r="Q53779" s="230"/>
      <c r="R53779" s="230"/>
      <c r="S53779" s="230"/>
    </row>
    <row r="53780" spans="16:19" x14ac:dyDescent="0.2">
      <c r="P53780" s="230"/>
      <c r="Q53780" s="230"/>
      <c r="R53780" s="230"/>
      <c r="S53780" s="230"/>
    </row>
    <row r="53781" spans="16:19" x14ac:dyDescent="0.2">
      <c r="P53781" s="230"/>
      <c r="Q53781" s="230"/>
      <c r="R53781" s="230"/>
      <c r="S53781" s="230"/>
    </row>
    <row r="53782" spans="16:19" x14ac:dyDescent="0.2">
      <c r="P53782" s="230"/>
      <c r="Q53782" s="230"/>
      <c r="R53782" s="230"/>
      <c r="S53782" s="230"/>
    </row>
    <row r="53783" spans="16:19" x14ac:dyDescent="0.2">
      <c r="P53783" s="230"/>
      <c r="Q53783" s="230"/>
      <c r="R53783" s="230"/>
      <c r="S53783" s="230"/>
    </row>
    <row r="53784" spans="16:19" x14ac:dyDescent="0.2">
      <c r="P53784" s="230"/>
      <c r="Q53784" s="230"/>
      <c r="R53784" s="230"/>
      <c r="S53784" s="230"/>
    </row>
    <row r="53785" spans="16:19" x14ac:dyDescent="0.2">
      <c r="P53785" s="230"/>
      <c r="Q53785" s="230"/>
      <c r="R53785" s="230"/>
      <c r="S53785" s="230"/>
    </row>
    <row r="53786" spans="16:19" x14ac:dyDescent="0.2">
      <c r="P53786" s="230"/>
      <c r="Q53786" s="230"/>
      <c r="R53786" s="230"/>
      <c r="S53786" s="230"/>
    </row>
    <row r="53787" spans="16:19" x14ac:dyDescent="0.2">
      <c r="P53787" s="230"/>
      <c r="Q53787" s="230"/>
      <c r="R53787" s="230"/>
      <c r="S53787" s="230"/>
    </row>
    <row r="53788" spans="16:19" x14ac:dyDescent="0.2">
      <c r="P53788" s="230"/>
      <c r="Q53788" s="230"/>
      <c r="R53788" s="230"/>
      <c r="S53788" s="230"/>
    </row>
    <row r="53789" spans="16:19" x14ac:dyDescent="0.2">
      <c r="P53789" s="230"/>
      <c r="Q53789" s="230"/>
      <c r="R53789" s="230"/>
      <c r="S53789" s="230"/>
    </row>
    <row r="53790" spans="16:19" x14ac:dyDescent="0.2">
      <c r="P53790" s="230"/>
      <c r="Q53790" s="230"/>
      <c r="R53790" s="230"/>
      <c r="S53790" s="230"/>
    </row>
    <row r="53791" spans="16:19" x14ac:dyDescent="0.2">
      <c r="P53791" s="230"/>
      <c r="Q53791" s="230"/>
      <c r="R53791" s="230"/>
      <c r="S53791" s="230"/>
    </row>
    <row r="53792" spans="16:19" x14ac:dyDescent="0.2">
      <c r="P53792" s="230"/>
      <c r="Q53792" s="230"/>
      <c r="R53792" s="230"/>
      <c r="S53792" s="230"/>
    </row>
    <row r="53793" spans="16:19" x14ac:dyDescent="0.2">
      <c r="P53793" s="230"/>
      <c r="Q53793" s="230"/>
      <c r="R53793" s="230"/>
      <c r="S53793" s="230"/>
    </row>
    <row r="53794" spans="16:19" x14ac:dyDescent="0.2">
      <c r="P53794" s="230"/>
      <c r="Q53794" s="230"/>
      <c r="R53794" s="230"/>
      <c r="S53794" s="230"/>
    </row>
    <row r="53795" spans="16:19" x14ac:dyDescent="0.2">
      <c r="P53795" s="230"/>
      <c r="Q53795" s="230"/>
      <c r="R53795" s="230"/>
      <c r="S53795" s="230"/>
    </row>
    <row r="53796" spans="16:19" x14ac:dyDescent="0.2">
      <c r="P53796" s="230"/>
      <c r="Q53796" s="230"/>
      <c r="R53796" s="230"/>
      <c r="S53796" s="230"/>
    </row>
    <row r="53797" spans="16:19" x14ac:dyDescent="0.2">
      <c r="P53797" s="230"/>
      <c r="Q53797" s="230"/>
      <c r="R53797" s="230"/>
      <c r="S53797" s="230"/>
    </row>
    <row r="53798" spans="16:19" x14ac:dyDescent="0.2">
      <c r="P53798" s="230"/>
      <c r="Q53798" s="230"/>
      <c r="R53798" s="230"/>
      <c r="S53798" s="230"/>
    </row>
    <row r="53799" spans="16:19" x14ac:dyDescent="0.2">
      <c r="P53799" s="230"/>
      <c r="Q53799" s="230"/>
      <c r="R53799" s="230"/>
      <c r="S53799" s="230"/>
    </row>
    <row r="53800" spans="16:19" x14ac:dyDescent="0.2">
      <c r="P53800" s="230"/>
      <c r="Q53800" s="230"/>
      <c r="R53800" s="230"/>
      <c r="S53800" s="230"/>
    </row>
    <row r="53801" spans="16:19" x14ac:dyDescent="0.2">
      <c r="P53801" s="230"/>
      <c r="Q53801" s="230"/>
      <c r="R53801" s="230"/>
      <c r="S53801" s="230"/>
    </row>
    <row r="53802" spans="16:19" x14ac:dyDescent="0.2">
      <c r="P53802" s="230"/>
      <c r="Q53802" s="230"/>
      <c r="R53802" s="230"/>
      <c r="S53802" s="230"/>
    </row>
    <row r="53803" spans="16:19" x14ac:dyDescent="0.2">
      <c r="P53803" s="230"/>
      <c r="Q53803" s="230"/>
      <c r="R53803" s="230"/>
      <c r="S53803" s="230"/>
    </row>
    <row r="53804" spans="16:19" x14ac:dyDescent="0.2">
      <c r="P53804" s="230"/>
      <c r="Q53804" s="230"/>
      <c r="R53804" s="230"/>
      <c r="S53804" s="230"/>
    </row>
    <row r="53805" spans="16:19" x14ac:dyDescent="0.2">
      <c r="P53805" s="230"/>
      <c r="Q53805" s="230"/>
      <c r="R53805" s="230"/>
      <c r="S53805" s="230"/>
    </row>
    <row r="53806" spans="16:19" x14ac:dyDescent="0.2">
      <c r="P53806" s="230"/>
      <c r="Q53806" s="230"/>
      <c r="R53806" s="230"/>
      <c r="S53806" s="230"/>
    </row>
    <row r="53807" spans="16:19" x14ac:dyDescent="0.2">
      <c r="P53807" s="230"/>
      <c r="Q53807" s="230"/>
      <c r="R53807" s="230"/>
      <c r="S53807" s="230"/>
    </row>
    <row r="53808" spans="16:19" x14ac:dyDescent="0.2">
      <c r="P53808" s="230"/>
      <c r="Q53808" s="230"/>
      <c r="R53808" s="230"/>
      <c r="S53808" s="230"/>
    </row>
    <row r="53809" spans="16:19" x14ac:dyDescent="0.2">
      <c r="P53809" s="230"/>
      <c r="Q53809" s="230"/>
      <c r="R53809" s="230"/>
      <c r="S53809" s="230"/>
    </row>
    <row r="53810" spans="16:19" x14ac:dyDescent="0.2">
      <c r="P53810" s="230"/>
      <c r="Q53810" s="230"/>
      <c r="R53810" s="230"/>
      <c r="S53810" s="230"/>
    </row>
    <row r="53811" spans="16:19" x14ac:dyDescent="0.2">
      <c r="P53811" s="230"/>
      <c r="Q53811" s="230"/>
      <c r="R53811" s="230"/>
      <c r="S53811" s="230"/>
    </row>
    <row r="53812" spans="16:19" x14ac:dyDescent="0.2">
      <c r="P53812" s="230"/>
      <c r="Q53812" s="230"/>
      <c r="R53812" s="230"/>
      <c r="S53812" s="230"/>
    </row>
    <row r="53813" spans="16:19" x14ac:dyDescent="0.2">
      <c r="P53813" s="230"/>
      <c r="Q53813" s="230"/>
      <c r="R53813" s="230"/>
      <c r="S53813" s="230"/>
    </row>
    <row r="53814" spans="16:19" x14ac:dyDescent="0.2">
      <c r="P53814" s="230"/>
      <c r="Q53814" s="230"/>
      <c r="R53814" s="230"/>
      <c r="S53814" s="230"/>
    </row>
    <row r="53815" spans="16:19" x14ac:dyDescent="0.2">
      <c r="P53815" s="230"/>
      <c r="Q53815" s="230"/>
      <c r="R53815" s="230"/>
      <c r="S53815" s="230"/>
    </row>
    <row r="53816" spans="16:19" x14ac:dyDescent="0.2">
      <c r="P53816" s="230"/>
      <c r="Q53816" s="230"/>
      <c r="R53816" s="230"/>
      <c r="S53816" s="230"/>
    </row>
    <row r="53817" spans="16:19" x14ac:dyDescent="0.2">
      <c r="P53817" s="230"/>
      <c r="Q53817" s="230"/>
      <c r="R53817" s="230"/>
      <c r="S53817" s="230"/>
    </row>
    <row r="53818" spans="16:19" x14ac:dyDescent="0.2">
      <c r="P53818" s="230"/>
      <c r="Q53818" s="230"/>
      <c r="R53818" s="230"/>
      <c r="S53818" s="230"/>
    </row>
    <row r="53819" spans="16:19" x14ac:dyDescent="0.2">
      <c r="P53819" s="230"/>
      <c r="Q53819" s="230"/>
      <c r="R53819" s="230"/>
      <c r="S53819" s="230"/>
    </row>
    <row r="53820" spans="16:19" x14ac:dyDescent="0.2">
      <c r="P53820" s="230"/>
      <c r="Q53820" s="230"/>
      <c r="R53820" s="230"/>
      <c r="S53820" s="230"/>
    </row>
    <row r="53821" spans="16:19" x14ac:dyDescent="0.2">
      <c r="P53821" s="230"/>
      <c r="Q53821" s="230"/>
      <c r="R53821" s="230"/>
      <c r="S53821" s="230"/>
    </row>
    <row r="53822" spans="16:19" x14ac:dyDescent="0.2">
      <c r="P53822" s="230"/>
      <c r="Q53822" s="230"/>
      <c r="R53822" s="230"/>
      <c r="S53822" s="230"/>
    </row>
    <row r="53823" spans="16:19" x14ac:dyDescent="0.2">
      <c r="P53823" s="230"/>
      <c r="Q53823" s="230"/>
      <c r="R53823" s="230"/>
      <c r="S53823" s="230"/>
    </row>
    <row r="53824" spans="16:19" x14ac:dyDescent="0.2">
      <c r="P53824" s="230"/>
      <c r="Q53824" s="230"/>
      <c r="R53824" s="230"/>
      <c r="S53824" s="230"/>
    </row>
    <row r="53825" spans="16:19" x14ac:dyDescent="0.2">
      <c r="P53825" s="230"/>
      <c r="Q53825" s="230"/>
      <c r="R53825" s="230"/>
      <c r="S53825" s="230"/>
    </row>
    <row r="53826" spans="16:19" x14ac:dyDescent="0.2">
      <c r="P53826" s="230"/>
      <c r="Q53826" s="230"/>
      <c r="R53826" s="230"/>
      <c r="S53826" s="230"/>
    </row>
    <row r="53827" spans="16:19" x14ac:dyDescent="0.2">
      <c r="P53827" s="230"/>
      <c r="Q53827" s="230"/>
      <c r="R53827" s="230"/>
      <c r="S53827" s="230"/>
    </row>
    <row r="53828" spans="16:19" x14ac:dyDescent="0.2">
      <c r="P53828" s="230"/>
      <c r="Q53828" s="230"/>
      <c r="R53828" s="230"/>
      <c r="S53828" s="230"/>
    </row>
    <row r="53829" spans="16:19" x14ac:dyDescent="0.2">
      <c r="P53829" s="230"/>
      <c r="Q53829" s="230"/>
      <c r="R53829" s="230"/>
      <c r="S53829" s="230"/>
    </row>
    <row r="53830" spans="16:19" x14ac:dyDescent="0.2">
      <c r="P53830" s="230"/>
      <c r="Q53830" s="230"/>
      <c r="R53830" s="230"/>
      <c r="S53830" s="230"/>
    </row>
    <row r="53831" spans="16:19" x14ac:dyDescent="0.2">
      <c r="P53831" s="230"/>
      <c r="Q53831" s="230"/>
      <c r="R53831" s="230"/>
      <c r="S53831" s="230"/>
    </row>
    <row r="53832" spans="16:19" x14ac:dyDescent="0.2">
      <c r="P53832" s="230"/>
      <c r="Q53832" s="230"/>
      <c r="R53832" s="230"/>
      <c r="S53832" s="230"/>
    </row>
    <row r="53833" spans="16:19" x14ac:dyDescent="0.2">
      <c r="P53833" s="230"/>
      <c r="Q53833" s="230"/>
      <c r="R53833" s="230"/>
      <c r="S53833" s="230"/>
    </row>
    <row r="53834" spans="16:19" x14ac:dyDescent="0.2">
      <c r="P53834" s="230"/>
      <c r="Q53834" s="230"/>
      <c r="R53834" s="230"/>
      <c r="S53834" s="230"/>
    </row>
    <row r="53835" spans="16:19" x14ac:dyDescent="0.2">
      <c r="P53835" s="230"/>
      <c r="Q53835" s="230"/>
      <c r="R53835" s="230"/>
      <c r="S53835" s="230"/>
    </row>
    <row r="53836" spans="16:19" x14ac:dyDescent="0.2">
      <c r="P53836" s="230"/>
      <c r="Q53836" s="230"/>
      <c r="R53836" s="230"/>
      <c r="S53836" s="230"/>
    </row>
    <row r="53837" spans="16:19" x14ac:dyDescent="0.2">
      <c r="P53837" s="230"/>
      <c r="Q53837" s="230"/>
      <c r="R53837" s="230"/>
      <c r="S53837" s="230"/>
    </row>
    <row r="53838" spans="16:19" x14ac:dyDescent="0.2">
      <c r="P53838" s="230"/>
      <c r="Q53838" s="230"/>
      <c r="R53838" s="230"/>
      <c r="S53838" s="230"/>
    </row>
    <row r="53839" spans="16:19" x14ac:dyDescent="0.2">
      <c r="P53839" s="230"/>
      <c r="Q53839" s="230"/>
      <c r="R53839" s="230"/>
      <c r="S53839" s="230"/>
    </row>
    <row r="53840" spans="16:19" x14ac:dyDescent="0.2">
      <c r="P53840" s="230"/>
      <c r="Q53840" s="230"/>
      <c r="R53840" s="230"/>
      <c r="S53840" s="230"/>
    </row>
    <row r="53841" spans="16:19" x14ac:dyDescent="0.2">
      <c r="P53841" s="230"/>
      <c r="Q53841" s="230"/>
      <c r="R53841" s="230"/>
      <c r="S53841" s="230"/>
    </row>
    <row r="53842" spans="16:19" x14ac:dyDescent="0.2">
      <c r="P53842" s="230"/>
      <c r="Q53842" s="230"/>
      <c r="R53842" s="230"/>
      <c r="S53842" s="230"/>
    </row>
    <row r="53843" spans="16:19" x14ac:dyDescent="0.2">
      <c r="P53843" s="230"/>
      <c r="Q53843" s="230"/>
      <c r="R53843" s="230"/>
      <c r="S53843" s="230"/>
    </row>
    <row r="53844" spans="16:19" x14ac:dyDescent="0.2">
      <c r="P53844" s="230"/>
      <c r="Q53844" s="230"/>
      <c r="R53844" s="230"/>
      <c r="S53844" s="230"/>
    </row>
    <row r="53845" spans="16:19" x14ac:dyDescent="0.2">
      <c r="P53845" s="230"/>
      <c r="Q53845" s="230"/>
      <c r="R53845" s="230"/>
      <c r="S53845" s="230"/>
    </row>
    <row r="53846" spans="16:19" x14ac:dyDescent="0.2">
      <c r="P53846" s="230"/>
      <c r="Q53846" s="230"/>
      <c r="R53846" s="230"/>
      <c r="S53846" s="230"/>
    </row>
    <row r="53847" spans="16:19" x14ac:dyDescent="0.2">
      <c r="P53847" s="230"/>
      <c r="Q53847" s="230"/>
      <c r="R53847" s="230"/>
      <c r="S53847" s="230"/>
    </row>
    <row r="53848" spans="16:19" x14ac:dyDescent="0.2">
      <c r="P53848" s="230"/>
      <c r="Q53848" s="230"/>
      <c r="R53848" s="230"/>
      <c r="S53848" s="230"/>
    </row>
    <row r="53849" spans="16:19" x14ac:dyDescent="0.2">
      <c r="P53849" s="230"/>
      <c r="Q53849" s="230"/>
      <c r="R53849" s="230"/>
      <c r="S53849" s="230"/>
    </row>
    <row r="53850" spans="16:19" x14ac:dyDescent="0.2">
      <c r="P53850" s="230"/>
      <c r="Q53850" s="230"/>
      <c r="R53850" s="230"/>
      <c r="S53850" s="230"/>
    </row>
    <row r="53851" spans="16:19" x14ac:dyDescent="0.2">
      <c r="P53851" s="230"/>
      <c r="Q53851" s="230"/>
      <c r="R53851" s="230"/>
      <c r="S53851" s="230"/>
    </row>
    <row r="53852" spans="16:19" x14ac:dyDescent="0.2">
      <c r="P53852" s="230"/>
      <c r="Q53852" s="230"/>
      <c r="R53852" s="230"/>
      <c r="S53852" s="230"/>
    </row>
    <row r="53853" spans="16:19" x14ac:dyDescent="0.2">
      <c r="P53853" s="230"/>
      <c r="Q53853" s="230"/>
      <c r="R53853" s="230"/>
      <c r="S53853" s="230"/>
    </row>
    <row r="53854" spans="16:19" x14ac:dyDescent="0.2">
      <c r="P53854" s="230"/>
      <c r="Q53854" s="230"/>
      <c r="R53854" s="230"/>
      <c r="S53854" s="230"/>
    </row>
    <row r="53855" spans="16:19" x14ac:dyDescent="0.2">
      <c r="P53855" s="230"/>
      <c r="Q53855" s="230"/>
      <c r="R53855" s="230"/>
      <c r="S53855" s="230"/>
    </row>
    <row r="53856" spans="16:19" x14ac:dyDescent="0.2">
      <c r="P53856" s="230"/>
      <c r="Q53856" s="230"/>
      <c r="R53856" s="230"/>
      <c r="S53856" s="230"/>
    </row>
    <row r="53857" spans="16:19" x14ac:dyDescent="0.2">
      <c r="P53857" s="230"/>
      <c r="Q53857" s="230"/>
      <c r="R53857" s="230"/>
      <c r="S53857" s="230"/>
    </row>
    <row r="53858" spans="16:19" x14ac:dyDescent="0.2">
      <c r="P53858" s="230"/>
      <c r="Q53858" s="230"/>
      <c r="R53858" s="230"/>
      <c r="S53858" s="230"/>
    </row>
    <row r="53859" spans="16:19" x14ac:dyDescent="0.2">
      <c r="P53859" s="230"/>
      <c r="Q53859" s="230"/>
      <c r="R53859" s="230"/>
      <c r="S53859" s="230"/>
    </row>
    <row r="53860" spans="16:19" x14ac:dyDescent="0.2">
      <c r="P53860" s="230"/>
      <c r="Q53860" s="230"/>
      <c r="R53860" s="230"/>
      <c r="S53860" s="230"/>
    </row>
    <row r="53861" spans="16:19" x14ac:dyDescent="0.2">
      <c r="P53861" s="230"/>
      <c r="Q53861" s="230"/>
      <c r="R53861" s="230"/>
      <c r="S53861" s="230"/>
    </row>
    <row r="53862" spans="16:19" x14ac:dyDescent="0.2">
      <c r="P53862" s="230"/>
      <c r="Q53862" s="230"/>
      <c r="R53862" s="230"/>
      <c r="S53862" s="230"/>
    </row>
    <row r="53863" spans="16:19" x14ac:dyDescent="0.2">
      <c r="P53863" s="230"/>
      <c r="Q53863" s="230"/>
      <c r="R53863" s="230"/>
      <c r="S53863" s="230"/>
    </row>
    <row r="53864" spans="16:19" x14ac:dyDescent="0.2">
      <c r="P53864" s="230"/>
      <c r="Q53864" s="230"/>
      <c r="R53864" s="230"/>
      <c r="S53864" s="230"/>
    </row>
    <row r="53865" spans="16:19" x14ac:dyDescent="0.2">
      <c r="P53865" s="230"/>
      <c r="Q53865" s="230"/>
      <c r="R53865" s="230"/>
      <c r="S53865" s="230"/>
    </row>
    <row r="53866" spans="16:19" x14ac:dyDescent="0.2">
      <c r="P53866" s="230"/>
      <c r="Q53866" s="230"/>
      <c r="R53866" s="230"/>
      <c r="S53866" s="230"/>
    </row>
    <row r="53867" spans="16:19" x14ac:dyDescent="0.2">
      <c r="P53867" s="230"/>
      <c r="Q53867" s="230"/>
      <c r="R53867" s="230"/>
      <c r="S53867" s="230"/>
    </row>
    <row r="53868" spans="16:19" x14ac:dyDescent="0.2">
      <c r="P53868" s="230"/>
      <c r="Q53868" s="230"/>
      <c r="R53868" s="230"/>
      <c r="S53868" s="230"/>
    </row>
    <row r="53869" spans="16:19" x14ac:dyDescent="0.2">
      <c r="P53869" s="230"/>
      <c r="Q53869" s="230"/>
      <c r="R53869" s="230"/>
      <c r="S53869" s="230"/>
    </row>
    <row r="53870" spans="16:19" x14ac:dyDescent="0.2">
      <c r="P53870" s="230"/>
      <c r="Q53870" s="230"/>
      <c r="R53870" s="230"/>
      <c r="S53870" s="230"/>
    </row>
    <row r="53871" spans="16:19" x14ac:dyDescent="0.2">
      <c r="P53871" s="230"/>
      <c r="Q53871" s="230"/>
      <c r="R53871" s="230"/>
      <c r="S53871" s="230"/>
    </row>
    <row r="53872" spans="16:19" x14ac:dyDescent="0.2">
      <c r="P53872" s="230"/>
      <c r="Q53872" s="230"/>
      <c r="R53872" s="230"/>
      <c r="S53872" s="230"/>
    </row>
    <row r="53873" spans="16:19" x14ac:dyDescent="0.2">
      <c r="P53873" s="230"/>
      <c r="Q53873" s="230"/>
      <c r="R53873" s="230"/>
      <c r="S53873" s="230"/>
    </row>
    <row r="53874" spans="16:19" x14ac:dyDescent="0.2">
      <c r="P53874" s="230"/>
      <c r="Q53874" s="230"/>
      <c r="R53874" s="230"/>
      <c r="S53874" s="230"/>
    </row>
    <row r="53875" spans="16:19" x14ac:dyDescent="0.2">
      <c r="P53875" s="230"/>
      <c r="Q53875" s="230"/>
      <c r="R53875" s="230"/>
      <c r="S53875" s="230"/>
    </row>
    <row r="53876" spans="16:19" x14ac:dyDescent="0.2">
      <c r="P53876" s="230"/>
      <c r="Q53876" s="230"/>
      <c r="R53876" s="230"/>
      <c r="S53876" s="230"/>
    </row>
    <row r="53877" spans="16:19" x14ac:dyDescent="0.2">
      <c r="P53877" s="230"/>
      <c r="Q53877" s="230"/>
      <c r="R53877" s="230"/>
      <c r="S53877" s="230"/>
    </row>
    <row r="53878" spans="16:19" x14ac:dyDescent="0.2">
      <c r="P53878" s="230"/>
      <c r="Q53878" s="230"/>
      <c r="R53878" s="230"/>
      <c r="S53878" s="230"/>
    </row>
    <row r="53879" spans="16:19" x14ac:dyDescent="0.2">
      <c r="P53879" s="230"/>
      <c r="Q53879" s="230"/>
      <c r="R53879" s="230"/>
      <c r="S53879" s="230"/>
    </row>
    <row r="53880" spans="16:19" x14ac:dyDescent="0.2">
      <c r="P53880" s="230"/>
      <c r="Q53880" s="230"/>
      <c r="R53880" s="230"/>
      <c r="S53880" s="230"/>
    </row>
    <row r="53881" spans="16:19" x14ac:dyDescent="0.2">
      <c r="P53881" s="230"/>
      <c r="Q53881" s="230"/>
      <c r="R53881" s="230"/>
      <c r="S53881" s="230"/>
    </row>
    <row r="53882" spans="16:19" x14ac:dyDescent="0.2">
      <c r="P53882" s="230"/>
      <c r="Q53882" s="230"/>
      <c r="R53882" s="230"/>
      <c r="S53882" s="230"/>
    </row>
    <row r="53883" spans="16:19" x14ac:dyDescent="0.2">
      <c r="P53883" s="230"/>
      <c r="Q53883" s="230"/>
      <c r="R53883" s="230"/>
      <c r="S53883" s="230"/>
    </row>
    <row r="53884" spans="16:19" x14ac:dyDescent="0.2">
      <c r="P53884" s="230"/>
      <c r="Q53884" s="230"/>
      <c r="R53884" s="230"/>
      <c r="S53884" s="230"/>
    </row>
    <row r="53885" spans="16:19" x14ac:dyDescent="0.2">
      <c r="P53885" s="230"/>
      <c r="Q53885" s="230"/>
      <c r="R53885" s="230"/>
      <c r="S53885" s="230"/>
    </row>
    <row r="53886" spans="16:19" x14ac:dyDescent="0.2">
      <c r="P53886" s="230"/>
      <c r="Q53886" s="230"/>
      <c r="R53886" s="230"/>
      <c r="S53886" s="230"/>
    </row>
    <row r="53887" spans="16:19" x14ac:dyDescent="0.2">
      <c r="P53887" s="230"/>
      <c r="Q53887" s="230"/>
      <c r="R53887" s="230"/>
      <c r="S53887" s="230"/>
    </row>
    <row r="53888" spans="16:19" x14ac:dyDescent="0.2">
      <c r="P53888" s="230"/>
      <c r="Q53888" s="230"/>
      <c r="R53888" s="230"/>
      <c r="S53888" s="230"/>
    </row>
    <row r="53889" spans="16:19" x14ac:dyDescent="0.2">
      <c r="P53889" s="230"/>
      <c r="Q53889" s="230"/>
      <c r="R53889" s="230"/>
      <c r="S53889" s="230"/>
    </row>
    <row r="53890" spans="16:19" x14ac:dyDescent="0.2">
      <c r="P53890" s="230"/>
      <c r="Q53890" s="230"/>
      <c r="R53890" s="230"/>
      <c r="S53890" s="230"/>
    </row>
    <row r="53891" spans="16:19" x14ac:dyDescent="0.2">
      <c r="P53891" s="230"/>
      <c r="Q53891" s="230"/>
      <c r="R53891" s="230"/>
      <c r="S53891" s="230"/>
    </row>
    <row r="53892" spans="16:19" x14ac:dyDescent="0.2">
      <c r="P53892" s="230"/>
      <c r="Q53892" s="230"/>
      <c r="R53892" s="230"/>
      <c r="S53892" s="230"/>
    </row>
    <row r="53893" spans="16:19" x14ac:dyDescent="0.2">
      <c r="P53893" s="230"/>
      <c r="Q53893" s="230"/>
      <c r="R53893" s="230"/>
      <c r="S53893" s="230"/>
    </row>
    <row r="53894" spans="16:19" x14ac:dyDescent="0.2">
      <c r="P53894" s="230"/>
      <c r="Q53894" s="230"/>
      <c r="R53894" s="230"/>
      <c r="S53894" s="230"/>
    </row>
    <row r="53895" spans="16:19" x14ac:dyDescent="0.2">
      <c r="P53895" s="230"/>
      <c r="Q53895" s="230"/>
      <c r="R53895" s="230"/>
      <c r="S53895" s="230"/>
    </row>
    <row r="53896" spans="16:19" x14ac:dyDescent="0.2">
      <c r="P53896" s="230"/>
      <c r="Q53896" s="230"/>
      <c r="R53896" s="230"/>
      <c r="S53896" s="230"/>
    </row>
    <row r="53897" spans="16:19" x14ac:dyDescent="0.2">
      <c r="P53897" s="230"/>
      <c r="Q53897" s="230"/>
      <c r="R53897" s="230"/>
      <c r="S53897" s="230"/>
    </row>
    <row r="53898" spans="16:19" x14ac:dyDescent="0.2">
      <c r="P53898" s="230"/>
      <c r="Q53898" s="230"/>
      <c r="R53898" s="230"/>
      <c r="S53898" s="230"/>
    </row>
    <row r="53899" spans="16:19" x14ac:dyDescent="0.2">
      <c r="P53899" s="230"/>
      <c r="Q53899" s="230"/>
      <c r="R53899" s="230"/>
      <c r="S53899" s="230"/>
    </row>
    <row r="53900" spans="16:19" x14ac:dyDescent="0.2">
      <c r="P53900" s="230"/>
      <c r="Q53900" s="230"/>
      <c r="R53900" s="230"/>
      <c r="S53900" s="230"/>
    </row>
    <row r="53901" spans="16:19" x14ac:dyDescent="0.2">
      <c r="P53901" s="230"/>
      <c r="Q53901" s="230"/>
      <c r="R53901" s="230"/>
      <c r="S53901" s="230"/>
    </row>
    <row r="53902" spans="16:19" x14ac:dyDescent="0.2">
      <c r="P53902" s="230"/>
      <c r="Q53902" s="230"/>
      <c r="R53902" s="230"/>
      <c r="S53902" s="230"/>
    </row>
    <row r="53903" spans="16:19" x14ac:dyDescent="0.2">
      <c r="P53903" s="230"/>
      <c r="Q53903" s="230"/>
      <c r="R53903" s="230"/>
      <c r="S53903" s="230"/>
    </row>
    <row r="53904" spans="16:19" x14ac:dyDescent="0.2">
      <c r="P53904" s="230"/>
      <c r="Q53904" s="230"/>
      <c r="R53904" s="230"/>
      <c r="S53904" s="230"/>
    </row>
    <row r="53905" spans="16:19" x14ac:dyDescent="0.2">
      <c r="P53905" s="230"/>
      <c r="Q53905" s="230"/>
      <c r="R53905" s="230"/>
      <c r="S53905" s="230"/>
    </row>
    <row r="53906" spans="16:19" x14ac:dyDescent="0.2">
      <c r="P53906" s="230"/>
      <c r="Q53906" s="230"/>
      <c r="R53906" s="230"/>
      <c r="S53906" s="230"/>
    </row>
    <row r="53907" spans="16:19" x14ac:dyDescent="0.2">
      <c r="P53907" s="230"/>
      <c r="Q53907" s="230"/>
      <c r="R53907" s="230"/>
      <c r="S53907" s="230"/>
    </row>
    <row r="53908" spans="16:19" x14ac:dyDescent="0.2">
      <c r="P53908" s="230"/>
      <c r="Q53908" s="230"/>
      <c r="R53908" s="230"/>
      <c r="S53908" s="230"/>
    </row>
    <row r="53909" spans="16:19" x14ac:dyDescent="0.2">
      <c r="P53909" s="230"/>
      <c r="Q53909" s="230"/>
      <c r="R53909" s="230"/>
      <c r="S53909" s="230"/>
    </row>
    <row r="53910" spans="16:19" x14ac:dyDescent="0.2">
      <c r="P53910" s="230"/>
      <c r="Q53910" s="230"/>
      <c r="R53910" s="230"/>
      <c r="S53910" s="230"/>
    </row>
    <row r="53911" spans="16:19" x14ac:dyDescent="0.2">
      <c r="P53911" s="230"/>
      <c r="Q53911" s="230"/>
      <c r="R53911" s="230"/>
      <c r="S53911" s="230"/>
    </row>
    <row r="53912" spans="16:19" x14ac:dyDescent="0.2">
      <c r="P53912" s="230"/>
      <c r="Q53912" s="230"/>
      <c r="R53912" s="230"/>
      <c r="S53912" s="230"/>
    </row>
    <row r="53913" spans="16:19" x14ac:dyDescent="0.2">
      <c r="P53913" s="230"/>
      <c r="Q53913" s="230"/>
      <c r="R53913" s="230"/>
      <c r="S53913" s="230"/>
    </row>
    <row r="53914" spans="16:19" x14ac:dyDescent="0.2">
      <c r="P53914" s="230"/>
      <c r="Q53914" s="230"/>
      <c r="R53914" s="230"/>
      <c r="S53914" s="230"/>
    </row>
    <row r="53915" spans="16:19" x14ac:dyDescent="0.2">
      <c r="P53915" s="230"/>
      <c r="Q53915" s="230"/>
      <c r="R53915" s="230"/>
      <c r="S53915" s="230"/>
    </row>
    <row r="53916" spans="16:19" x14ac:dyDescent="0.2">
      <c r="P53916" s="230"/>
      <c r="Q53916" s="230"/>
      <c r="R53916" s="230"/>
      <c r="S53916" s="230"/>
    </row>
    <row r="53917" spans="16:19" x14ac:dyDescent="0.2">
      <c r="P53917" s="230"/>
      <c r="Q53917" s="230"/>
      <c r="R53917" s="230"/>
      <c r="S53917" s="230"/>
    </row>
    <row r="53918" spans="16:19" x14ac:dyDescent="0.2">
      <c r="P53918" s="230"/>
      <c r="Q53918" s="230"/>
      <c r="R53918" s="230"/>
      <c r="S53918" s="230"/>
    </row>
    <row r="53919" spans="16:19" x14ac:dyDescent="0.2">
      <c r="P53919" s="230"/>
      <c r="Q53919" s="230"/>
      <c r="R53919" s="230"/>
      <c r="S53919" s="230"/>
    </row>
    <row r="53920" spans="16:19" x14ac:dyDescent="0.2">
      <c r="P53920" s="230"/>
      <c r="Q53920" s="230"/>
      <c r="R53920" s="230"/>
      <c r="S53920" s="230"/>
    </row>
    <row r="53921" spans="16:19" x14ac:dyDescent="0.2">
      <c r="P53921" s="230"/>
      <c r="Q53921" s="230"/>
      <c r="R53921" s="230"/>
      <c r="S53921" s="230"/>
    </row>
    <row r="53922" spans="16:19" x14ac:dyDescent="0.2">
      <c r="P53922" s="230"/>
      <c r="Q53922" s="230"/>
      <c r="R53922" s="230"/>
      <c r="S53922" s="230"/>
    </row>
    <row r="53923" spans="16:19" x14ac:dyDescent="0.2">
      <c r="P53923" s="230"/>
      <c r="Q53923" s="230"/>
      <c r="R53923" s="230"/>
      <c r="S53923" s="230"/>
    </row>
    <row r="53924" spans="16:19" x14ac:dyDescent="0.2">
      <c r="P53924" s="230"/>
      <c r="Q53924" s="230"/>
      <c r="R53924" s="230"/>
      <c r="S53924" s="230"/>
    </row>
    <row r="53925" spans="16:19" x14ac:dyDescent="0.2">
      <c r="P53925" s="230"/>
      <c r="Q53925" s="230"/>
      <c r="R53925" s="230"/>
      <c r="S53925" s="230"/>
    </row>
    <row r="53926" spans="16:19" x14ac:dyDescent="0.2">
      <c r="P53926" s="230"/>
      <c r="Q53926" s="230"/>
      <c r="R53926" s="230"/>
      <c r="S53926" s="230"/>
    </row>
    <row r="53927" spans="16:19" x14ac:dyDescent="0.2">
      <c r="P53927" s="230"/>
      <c r="Q53927" s="230"/>
      <c r="R53927" s="230"/>
      <c r="S53927" s="230"/>
    </row>
    <row r="53928" spans="16:19" x14ac:dyDescent="0.2">
      <c r="P53928" s="230"/>
      <c r="Q53928" s="230"/>
      <c r="R53928" s="230"/>
      <c r="S53928" s="230"/>
    </row>
    <row r="53929" spans="16:19" x14ac:dyDescent="0.2">
      <c r="P53929" s="230"/>
      <c r="Q53929" s="230"/>
      <c r="R53929" s="230"/>
      <c r="S53929" s="230"/>
    </row>
    <row r="53930" spans="16:19" x14ac:dyDescent="0.2">
      <c r="P53930" s="230"/>
      <c r="Q53930" s="230"/>
      <c r="R53930" s="230"/>
      <c r="S53930" s="230"/>
    </row>
    <row r="53931" spans="16:19" x14ac:dyDescent="0.2">
      <c r="P53931" s="230"/>
      <c r="Q53931" s="230"/>
      <c r="R53931" s="230"/>
      <c r="S53931" s="230"/>
    </row>
    <row r="53932" spans="16:19" x14ac:dyDescent="0.2">
      <c r="P53932" s="230"/>
      <c r="Q53932" s="230"/>
      <c r="R53932" s="230"/>
      <c r="S53932" s="230"/>
    </row>
    <row r="53933" spans="16:19" x14ac:dyDescent="0.2">
      <c r="P53933" s="230"/>
      <c r="Q53933" s="230"/>
      <c r="R53933" s="230"/>
      <c r="S53933" s="230"/>
    </row>
    <row r="53934" spans="16:19" x14ac:dyDescent="0.2">
      <c r="P53934" s="230"/>
      <c r="Q53934" s="230"/>
      <c r="R53934" s="230"/>
      <c r="S53934" s="230"/>
    </row>
    <row r="53935" spans="16:19" x14ac:dyDescent="0.2">
      <c r="P53935" s="230"/>
      <c r="Q53935" s="230"/>
      <c r="R53935" s="230"/>
      <c r="S53935" s="230"/>
    </row>
    <row r="53936" spans="16:19" x14ac:dyDescent="0.2">
      <c r="P53936" s="230"/>
      <c r="Q53936" s="230"/>
      <c r="R53936" s="230"/>
      <c r="S53936" s="230"/>
    </row>
    <row r="53937" spans="16:19" x14ac:dyDescent="0.2">
      <c r="P53937" s="230"/>
      <c r="Q53937" s="230"/>
      <c r="R53937" s="230"/>
      <c r="S53937" s="230"/>
    </row>
    <row r="53938" spans="16:19" x14ac:dyDescent="0.2">
      <c r="P53938" s="230"/>
      <c r="Q53938" s="230"/>
      <c r="R53938" s="230"/>
      <c r="S53938" s="230"/>
    </row>
    <row r="53939" spans="16:19" x14ac:dyDescent="0.2">
      <c r="P53939" s="230"/>
      <c r="Q53939" s="230"/>
      <c r="R53939" s="230"/>
      <c r="S53939" s="230"/>
    </row>
    <row r="53940" spans="16:19" x14ac:dyDescent="0.2">
      <c r="P53940" s="230"/>
      <c r="Q53940" s="230"/>
      <c r="R53940" s="230"/>
      <c r="S53940" s="230"/>
    </row>
    <row r="53941" spans="16:19" x14ac:dyDescent="0.2">
      <c r="P53941" s="230"/>
      <c r="Q53941" s="230"/>
      <c r="R53941" s="230"/>
      <c r="S53941" s="230"/>
    </row>
    <row r="53942" spans="16:19" x14ac:dyDescent="0.2">
      <c r="P53942" s="230"/>
      <c r="Q53942" s="230"/>
      <c r="R53942" s="230"/>
      <c r="S53942" s="230"/>
    </row>
    <row r="53943" spans="16:19" x14ac:dyDescent="0.2">
      <c r="P53943" s="230"/>
      <c r="Q53943" s="230"/>
      <c r="R53943" s="230"/>
      <c r="S53943" s="230"/>
    </row>
    <row r="53944" spans="16:19" x14ac:dyDescent="0.2">
      <c r="P53944" s="230"/>
      <c r="Q53944" s="230"/>
      <c r="R53944" s="230"/>
      <c r="S53944" s="230"/>
    </row>
    <row r="53945" spans="16:19" x14ac:dyDescent="0.2">
      <c r="P53945" s="230"/>
      <c r="Q53945" s="230"/>
      <c r="R53945" s="230"/>
      <c r="S53945" s="230"/>
    </row>
    <row r="53946" spans="16:19" x14ac:dyDescent="0.2">
      <c r="P53946" s="230"/>
      <c r="Q53946" s="230"/>
      <c r="R53946" s="230"/>
      <c r="S53946" s="230"/>
    </row>
    <row r="53947" spans="16:19" x14ac:dyDescent="0.2">
      <c r="P53947" s="230"/>
      <c r="Q53947" s="230"/>
      <c r="R53947" s="230"/>
      <c r="S53947" s="230"/>
    </row>
    <row r="53948" spans="16:19" x14ac:dyDescent="0.2">
      <c r="P53948" s="230"/>
      <c r="Q53948" s="230"/>
      <c r="R53948" s="230"/>
      <c r="S53948" s="230"/>
    </row>
    <row r="53949" spans="16:19" x14ac:dyDescent="0.2">
      <c r="P53949" s="230"/>
      <c r="Q53949" s="230"/>
      <c r="R53949" s="230"/>
      <c r="S53949" s="230"/>
    </row>
    <row r="53950" spans="16:19" x14ac:dyDescent="0.2">
      <c r="P53950" s="230"/>
      <c r="Q53950" s="230"/>
      <c r="R53950" s="230"/>
      <c r="S53950" s="230"/>
    </row>
    <row r="53951" spans="16:19" x14ac:dyDescent="0.2">
      <c r="P53951" s="230"/>
      <c r="Q53951" s="230"/>
      <c r="R53951" s="230"/>
      <c r="S53951" s="230"/>
    </row>
    <row r="53952" spans="16:19" x14ac:dyDescent="0.2">
      <c r="P53952" s="230"/>
      <c r="Q53952" s="230"/>
      <c r="R53952" s="230"/>
      <c r="S53952" s="230"/>
    </row>
    <row r="53953" spans="16:19" x14ac:dyDescent="0.2">
      <c r="P53953" s="230"/>
      <c r="Q53953" s="230"/>
      <c r="R53953" s="230"/>
      <c r="S53953" s="230"/>
    </row>
    <row r="53954" spans="16:19" x14ac:dyDescent="0.2">
      <c r="P53954" s="230"/>
      <c r="Q53954" s="230"/>
      <c r="R53954" s="230"/>
      <c r="S53954" s="230"/>
    </row>
    <row r="53955" spans="16:19" x14ac:dyDescent="0.2">
      <c r="P53955" s="230"/>
      <c r="Q53955" s="230"/>
      <c r="R53955" s="230"/>
      <c r="S53955" s="230"/>
    </row>
    <row r="53956" spans="16:19" x14ac:dyDescent="0.2">
      <c r="P53956" s="230"/>
      <c r="Q53956" s="230"/>
      <c r="R53956" s="230"/>
      <c r="S53956" s="230"/>
    </row>
    <row r="53957" spans="16:19" x14ac:dyDescent="0.2">
      <c r="P53957" s="230"/>
      <c r="Q53957" s="230"/>
      <c r="R53957" s="230"/>
      <c r="S53957" s="230"/>
    </row>
    <row r="53958" spans="16:19" x14ac:dyDescent="0.2">
      <c r="P53958" s="230"/>
      <c r="Q53958" s="230"/>
      <c r="R53958" s="230"/>
      <c r="S53958" s="230"/>
    </row>
    <row r="53959" spans="16:19" x14ac:dyDescent="0.2">
      <c r="P53959" s="230"/>
      <c r="Q53959" s="230"/>
      <c r="R53959" s="230"/>
      <c r="S53959" s="230"/>
    </row>
    <row r="53960" spans="16:19" x14ac:dyDescent="0.2">
      <c r="P53960" s="230"/>
      <c r="Q53960" s="230"/>
      <c r="R53960" s="230"/>
      <c r="S53960" s="230"/>
    </row>
    <row r="53961" spans="16:19" x14ac:dyDescent="0.2">
      <c r="P53961" s="230"/>
      <c r="Q53961" s="230"/>
      <c r="R53961" s="230"/>
      <c r="S53961" s="230"/>
    </row>
    <row r="53962" spans="16:19" x14ac:dyDescent="0.2">
      <c r="P53962" s="230"/>
      <c r="Q53962" s="230"/>
      <c r="R53962" s="230"/>
      <c r="S53962" s="230"/>
    </row>
    <row r="53963" spans="16:19" x14ac:dyDescent="0.2">
      <c r="P53963" s="230"/>
      <c r="Q53963" s="230"/>
      <c r="R53963" s="230"/>
      <c r="S53963" s="230"/>
    </row>
    <row r="53964" spans="16:19" x14ac:dyDescent="0.2">
      <c r="P53964" s="230"/>
      <c r="Q53964" s="230"/>
      <c r="R53964" s="230"/>
      <c r="S53964" s="230"/>
    </row>
    <row r="53965" spans="16:19" x14ac:dyDescent="0.2">
      <c r="P53965" s="230"/>
      <c r="Q53965" s="230"/>
      <c r="R53965" s="230"/>
      <c r="S53965" s="230"/>
    </row>
    <row r="53966" spans="16:19" x14ac:dyDescent="0.2">
      <c r="P53966" s="230"/>
      <c r="Q53966" s="230"/>
      <c r="R53966" s="230"/>
      <c r="S53966" s="230"/>
    </row>
    <row r="53967" spans="16:19" x14ac:dyDescent="0.2">
      <c r="P53967" s="230"/>
      <c r="Q53967" s="230"/>
      <c r="R53967" s="230"/>
      <c r="S53967" s="230"/>
    </row>
    <row r="53968" spans="16:19" x14ac:dyDescent="0.2">
      <c r="P53968" s="230"/>
      <c r="Q53968" s="230"/>
      <c r="R53968" s="230"/>
      <c r="S53968" s="230"/>
    </row>
    <row r="53969" spans="16:19" x14ac:dyDescent="0.2">
      <c r="P53969" s="230"/>
      <c r="Q53969" s="230"/>
      <c r="R53969" s="230"/>
      <c r="S53969" s="230"/>
    </row>
    <row r="53970" spans="16:19" x14ac:dyDescent="0.2">
      <c r="P53970" s="230"/>
      <c r="Q53970" s="230"/>
      <c r="R53970" s="230"/>
      <c r="S53970" s="230"/>
    </row>
    <row r="53971" spans="16:19" x14ac:dyDescent="0.2">
      <c r="P53971" s="230"/>
      <c r="Q53971" s="230"/>
      <c r="R53971" s="230"/>
      <c r="S53971" s="230"/>
    </row>
    <row r="53972" spans="16:19" x14ac:dyDescent="0.2">
      <c r="P53972" s="230"/>
      <c r="Q53972" s="230"/>
      <c r="R53972" s="230"/>
      <c r="S53972" s="230"/>
    </row>
    <row r="53973" spans="16:19" x14ac:dyDescent="0.2">
      <c r="P53973" s="230"/>
      <c r="Q53973" s="230"/>
      <c r="R53973" s="230"/>
      <c r="S53973" s="230"/>
    </row>
    <row r="53974" spans="16:19" x14ac:dyDescent="0.2">
      <c r="P53974" s="230"/>
      <c r="Q53974" s="230"/>
      <c r="R53974" s="230"/>
      <c r="S53974" s="230"/>
    </row>
    <row r="53975" spans="16:19" x14ac:dyDescent="0.2">
      <c r="P53975" s="230"/>
      <c r="Q53975" s="230"/>
      <c r="R53975" s="230"/>
      <c r="S53975" s="230"/>
    </row>
    <row r="53976" spans="16:19" x14ac:dyDescent="0.2">
      <c r="P53976" s="230"/>
      <c r="Q53976" s="230"/>
      <c r="R53976" s="230"/>
      <c r="S53976" s="230"/>
    </row>
    <row r="53977" spans="16:19" x14ac:dyDescent="0.2">
      <c r="P53977" s="230"/>
      <c r="Q53977" s="230"/>
      <c r="R53977" s="230"/>
      <c r="S53977" s="230"/>
    </row>
    <row r="53978" spans="16:19" x14ac:dyDescent="0.2">
      <c r="P53978" s="230"/>
      <c r="Q53978" s="230"/>
      <c r="R53978" s="230"/>
      <c r="S53978" s="230"/>
    </row>
    <row r="53979" spans="16:19" x14ac:dyDescent="0.2">
      <c r="P53979" s="230"/>
      <c r="Q53979" s="230"/>
      <c r="R53979" s="230"/>
      <c r="S53979" s="230"/>
    </row>
    <row r="53980" spans="16:19" x14ac:dyDescent="0.2">
      <c r="P53980" s="230"/>
      <c r="Q53980" s="230"/>
      <c r="R53980" s="230"/>
      <c r="S53980" s="230"/>
    </row>
    <row r="53981" spans="16:19" x14ac:dyDescent="0.2">
      <c r="P53981" s="230"/>
      <c r="Q53981" s="230"/>
      <c r="R53981" s="230"/>
      <c r="S53981" s="230"/>
    </row>
    <row r="53982" spans="16:19" x14ac:dyDescent="0.2">
      <c r="P53982" s="230"/>
      <c r="Q53982" s="230"/>
      <c r="R53982" s="230"/>
      <c r="S53982" s="230"/>
    </row>
    <row r="53983" spans="16:19" x14ac:dyDescent="0.2">
      <c r="P53983" s="230"/>
      <c r="Q53983" s="230"/>
      <c r="R53983" s="230"/>
      <c r="S53983" s="230"/>
    </row>
    <row r="53984" spans="16:19" x14ac:dyDescent="0.2">
      <c r="P53984" s="230"/>
      <c r="Q53984" s="230"/>
      <c r="R53984" s="230"/>
      <c r="S53984" s="230"/>
    </row>
    <row r="53985" spans="16:19" x14ac:dyDescent="0.2">
      <c r="P53985" s="230"/>
      <c r="Q53985" s="230"/>
      <c r="R53985" s="230"/>
      <c r="S53985" s="230"/>
    </row>
    <row r="53986" spans="16:19" x14ac:dyDescent="0.2">
      <c r="P53986" s="230"/>
      <c r="Q53986" s="230"/>
      <c r="R53986" s="230"/>
      <c r="S53986" s="230"/>
    </row>
    <row r="53987" spans="16:19" x14ac:dyDescent="0.2">
      <c r="P53987" s="230"/>
      <c r="Q53987" s="230"/>
      <c r="R53987" s="230"/>
      <c r="S53987" s="230"/>
    </row>
    <row r="53988" spans="16:19" x14ac:dyDescent="0.2">
      <c r="P53988" s="230"/>
      <c r="Q53988" s="230"/>
      <c r="R53988" s="230"/>
      <c r="S53988" s="230"/>
    </row>
    <row r="53989" spans="16:19" x14ac:dyDescent="0.2">
      <c r="P53989" s="230"/>
      <c r="Q53989" s="230"/>
      <c r="R53989" s="230"/>
      <c r="S53989" s="230"/>
    </row>
    <row r="53990" spans="16:19" x14ac:dyDescent="0.2">
      <c r="P53990" s="230"/>
      <c r="Q53990" s="230"/>
      <c r="R53990" s="230"/>
      <c r="S53990" s="230"/>
    </row>
    <row r="53991" spans="16:19" x14ac:dyDescent="0.2">
      <c r="P53991" s="230"/>
      <c r="Q53991" s="230"/>
      <c r="R53991" s="230"/>
      <c r="S53991" s="230"/>
    </row>
    <row r="53992" spans="16:19" x14ac:dyDescent="0.2">
      <c r="P53992" s="230"/>
      <c r="Q53992" s="230"/>
      <c r="R53992" s="230"/>
      <c r="S53992" s="230"/>
    </row>
    <row r="53993" spans="16:19" x14ac:dyDescent="0.2">
      <c r="P53993" s="230"/>
      <c r="Q53993" s="230"/>
      <c r="R53993" s="230"/>
      <c r="S53993" s="230"/>
    </row>
    <row r="53994" spans="16:19" x14ac:dyDescent="0.2">
      <c r="P53994" s="230"/>
      <c r="Q53994" s="230"/>
      <c r="R53994" s="230"/>
      <c r="S53994" s="230"/>
    </row>
    <row r="53995" spans="16:19" x14ac:dyDescent="0.2">
      <c r="P53995" s="230"/>
      <c r="Q53995" s="230"/>
      <c r="R53995" s="230"/>
      <c r="S53995" s="230"/>
    </row>
    <row r="53996" spans="16:19" x14ac:dyDescent="0.2">
      <c r="P53996" s="230"/>
      <c r="Q53996" s="230"/>
      <c r="R53996" s="230"/>
      <c r="S53996" s="230"/>
    </row>
    <row r="53997" spans="16:19" x14ac:dyDescent="0.2">
      <c r="P53997" s="230"/>
      <c r="Q53997" s="230"/>
      <c r="R53997" s="230"/>
      <c r="S53997" s="230"/>
    </row>
    <row r="53998" spans="16:19" x14ac:dyDescent="0.2">
      <c r="P53998" s="230"/>
      <c r="Q53998" s="230"/>
      <c r="R53998" s="230"/>
      <c r="S53998" s="230"/>
    </row>
    <row r="53999" spans="16:19" x14ac:dyDescent="0.2">
      <c r="P53999" s="230"/>
      <c r="Q53999" s="230"/>
      <c r="R53999" s="230"/>
      <c r="S53999" s="230"/>
    </row>
    <row r="54000" spans="16:19" x14ac:dyDescent="0.2">
      <c r="P54000" s="230"/>
      <c r="Q54000" s="230"/>
      <c r="R54000" s="230"/>
      <c r="S54000" s="230"/>
    </row>
    <row r="54001" spans="16:19" x14ac:dyDescent="0.2">
      <c r="P54001" s="230"/>
      <c r="Q54001" s="230"/>
      <c r="R54001" s="230"/>
      <c r="S54001" s="230"/>
    </row>
    <row r="54002" spans="16:19" x14ac:dyDescent="0.2">
      <c r="P54002" s="230"/>
      <c r="Q54002" s="230"/>
      <c r="R54002" s="230"/>
      <c r="S54002" s="230"/>
    </row>
    <row r="54003" spans="16:19" x14ac:dyDescent="0.2">
      <c r="P54003" s="230"/>
      <c r="Q54003" s="230"/>
      <c r="R54003" s="230"/>
      <c r="S54003" s="230"/>
    </row>
    <row r="54004" spans="16:19" x14ac:dyDescent="0.2">
      <c r="P54004" s="230"/>
      <c r="Q54004" s="230"/>
      <c r="R54004" s="230"/>
      <c r="S54004" s="230"/>
    </row>
    <row r="54005" spans="16:19" x14ac:dyDescent="0.2">
      <c r="P54005" s="230"/>
      <c r="Q54005" s="230"/>
      <c r="R54005" s="230"/>
      <c r="S54005" s="230"/>
    </row>
    <row r="54006" spans="16:19" x14ac:dyDescent="0.2">
      <c r="P54006" s="230"/>
      <c r="Q54006" s="230"/>
      <c r="R54006" s="230"/>
      <c r="S54006" s="230"/>
    </row>
    <row r="54007" spans="16:19" x14ac:dyDescent="0.2">
      <c r="P54007" s="230"/>
      <c r="Q54007" s="230"/>
      <c r="R54007" s="230"/>
      <c r="S54007" s="230"/>
    </row>
    <row r="54008" spans="16:19" x14ac:dyDescent="0.2">
      <c r="P54008" s="230"/>
      <c r="Q54008" s="230"/>
      <c r="R54008" s="230"/>
      <c r="S54008" s="230"/>
    </row>
    <row r="54009" spans="16:19" x14ac:dyDescent="0.2">
      <c r="P54009" s="230"/>
      <c r="Q54009" s="230"/>
      <c r="R54009" s="230"/>
      <c r="S54009" s="230"/>
    </row>
    <row r="54010" spans="16:19" x14ac:dyDescent="0.2">
      <c r="P54010" s="230"/>
      <c r="Q54010" s="230"/>
      <c r="R54010" s="230"/>
      <c r="S54010" s="230"/>
    </row>
    <row r="54011" spans="16:19" x14ac:dyDescent="0.2">
      <c r="P54011" s="230"/>
      <c r="Q54011" s="230"/>
      <c r="R54011" s="230"/>
      <c r="S54011" s="230"/>
    </row>
    <row r="54012" spans="16:19" x14ac:dyDescent="0.2">
      <c r="P54012" s="230"/>
      <c r="Q54012" s="230"/>
      <c r="R54012" s="230"/>
      <c r="S54012" s="230"/>
    </row>
    <row r="54013" spans="16:19" x14ac:dyDescent="0.2">
      <c r="P54013" s="230"/>
      <c r="Q54013" s="230"/>
      <c r="R54013" s="230"/>
      <c r="S54013" s="230"/>
    </row>
    <row r="54014" spans="16:19" x14ac:dyDescent="0.2">
      <c r="P54014" s="230"/>
      <c r="Q54014" s="230"/>
      <c r="R54014" s="230"/>
      <c r="S54014" s="230"/>
    </row>
    <row r="54015" spans="16:19" x14ac:dyDescent="0.2">
      <c r="P54015" s="230"/>
      <c r="Q54015" s="230"/>
      <c r="R54015" s="230"/>
      <c r="S54015" s="230"/>
    </row>
    <row r="54016" spans="16:19" x14ac:dyDescent="0.2">
      <c r="P54016" s="230"/>
      <c r="Q54016" s="230"/>
      <c r="R54016" s="230"/>
      <c r="S54016" s="230"/>
    </row>
    <row r="54017" spans="16:19" x14ac:dyDescent="0.2">
      <c r="P54017" s="230"/>
      <c r="Q54017" s="230"/>
      <c r="R54017" s="230"/>
      <c r="S54017" s="230"/>
    </row>
    <row r="54018" spans="16:19" x14ac:dyDescent="0.2">
      <c r="P54018" s="230"/>
      <c r="Q54018" s="230"/>
      <c r="R54018" s="230"/>
      <c r="S54018" s="230"/>
    </row>
    <row r="54019" spans="16:19" x14ac:dyDescent="0.2">
      <c r="P54019" s="230"/>
      <c r="Q54019" s="230"/>
      <c r="R54019" s="230"/>
      <c r="S54019" s="230"/>
    </row>
    <row r="54020" spans="16:19" x14ac:dyDescent="0.2">
      <c r="P54020" s="230"/>
      <c r="Q54020" s="230"/>
      <c r="R54020" s="230"/>
      <c r="S54020" s="230"/>
    </row>
    <row r="54021" spans="16:19" x14ac:dyDescent="0.2">
      <c r="P54021" s="230"/>
      <c r="Q54021" s="230"/>
      <c r="R54021" s="230"/>
      <c r="S54021" s="230"/>
    </row>
    <row r="54022" spans="16:19" x14ac:dyDescent="0.2">
      <c r="P54022" s="230"/>
      <c r="Q54022" s="230"/>
      <c r="R54022" s="230"/>
      <c r="S54022" s="230"/>
    </row>
    <row r="54023" spans="16:19" x14ac:dyDescent="0.2">
      <c r="P54023" s="230"/>
      <c r="Q54023" s="230"/>
      <c r="R54023" s="230"/>
      <c r="S54023" s="230"/>
    </row>
    <row r="54024" spans="16:19" x14ac:dyDescent="0.2">
      <c r="P54024" s="230"/>
      <c r="Q54024" s="230"/>
      <c r="R54024" s="230"/>
      <c r="S54024" s="230"/>
    </row>
    <row r="54025" spans="16:19" x14ac:dyDescent="0.2">
      <c r="P54025" s="230"/>
      <c r="Q54025" s="230"/>
      <c r="R54025" s="230"/>
      <c r="S54025" s="230"/>
    </row>
    <row r="54026" spans="16:19" x14ac:dyDescent="0.2">
      <c r="P54026" s="230"/>
      <c r="Q54026" s="230"/>
      <c r="R54026" s="230"/>
      <c r="S54026" s="230"/>
    </row>
    <row r="54027" spans="16:19" x14ac:dyDescent="0.2">
      <c r="P54027" s="230"/>
      <c r="Q54027" s="230"/>
      <c r="R54027" s="230"/>
      <c r="S54027" s="230"/>
    </row>
    <row r="54028" spans="16:19" x14ac:dyDescent="0.2">
      <c r="P54028" s="230"/>
      <c r="Q54028" s="230"/>
      <c r="R54028" s="230"/>
      <c r="S54028" s="230"/>
    </row>
    <row r="54029" spans="16:19" x14ac:dyDescent="0.2">
      <c r="P54029" s="230"/>
      <c r="Q54029" s="230"/>
      <c r="R54029" s="230"/>
      <c r="S54029" s="230"/>
    </row>
    <row r="54030" spans="16:19" x14ac:dyDescent="0.2">
      <c r="P54030" s="230"/>
      <c r="Q54030" s="230"/>
      <c r="R54030" s="230"/>
      <c r="S54030" s="230"/>
    </row>
    <row r="54031" spans="16:19" x14ac:dyDescent="0.2">
      <c r="P54031" s="230"/>
      <c r="Q54031" s="230"/>
      <c r="R54031" s="230"/>
      <c r="S54031" s="230"/>
    </row>
    <row r="54032" spans="16:19" x14ac:dyDescent="0.2">
      <c r="P54032" s="230"/>
      <c r="Q54032" s="230"/>
      <c r="R54032" s="230"/>
      <c r="S54032" s="230"/>
    </row>
    <row r="54033" spans="16:19" x14ac:dyDescent="0.2">
      <c r="P54033" s="230"/>
      <c r="Q54033" s="230"/>
      <c r="R54033" s="230"/>
      <c r="S54033" s="230"/>
    </row>
    <row r="54034" spans="16:19" x14ac:dyDescent="0.2">
      <c r="P54034" s="230"/>
      <c r="Q54034" s="230"/>
      <c r="R54034" s="230"/>
      <c r="S54034" s="230"/>
    </row>
    <row r="54035" spans="16:19" x14ac:dyDescent="0.2">
      <c r="P54035" s="230"/>
      <c r="Q54035" s="230"/>
      <c r="R54035" s="230"/>
      <c r="S54035" s="230"/>
    </row>
    <row r="54036" spans="16:19" x14ac:dyDescent="0.2">
      <c r="P54036" s="230"/>
      <c r="Q54036" s="230"/>
      <c r="R54036" s="230"/>
      <c r="S54036" s="230"/>
    </row>
    <row r="54037" spans="16:19" x14ac:dyDescent="0.2">
      <c r="P54037" s="230"/>
      <c r="Q54037" s="230"/>
      <c r="R54037" s="230"/>
      <c r="S54037" s="230"/>
    </row>
    <row r="54038" spans="16:19" x14ac:dyDescent="0.2">
      <c r="P54038" s="230"/>
      <c r="Q54038" s="230"/>
      <c r="R54038" s="230"/>
      <c r="S54038" s="230"/>
    </row>
    <row r="54039" spans="16:19" x14ac:dyDescent="0.2">
      <c r="P54039" s="230"/>
      <c r="Q54039" s="230"/>
      <c r="R54039" s="230"/>
      <c r="S54039" s="230"/>
    </row>
    <row r="54040" spans="16:19" x14ac:dyDescent="0.2">
      <c r="P54040" s="230"/>
      <c r="Q54040" s="230"/>
      <c r="R54040" s="230"/>
      <c r="S54040" s="230"/>
    </row>
    <row r="54041" spans="16:19" x14ac:dyDescent="0.2">
      <c r="P54041" s="230"/>
      <c r="Q54041" s="230"/>
      <c r="R54041" s="230"/>
      <c r="S54041" s="230"/>
    </row>
    <row r="54042" spans="16:19" x14ac:dyDescent="0.2">
      <c r="P54042" s="230"/>
      <c r="Q54042" s="230"/>
      <c r="R54042" s="230"/>
      <c r="S54042" s="230"/>
    </row>
    <row r="54043" spans="16:19" x14ac:dyDescent="0.2">
      <c r="P54043" s="230"/>
      <c r="Q54043" s="230"/>
      <c r="R54043" s="230"/>
      <c r="S54043" s="230"/>
    </row>
    <row r="54044" spans="16:19" x14ac:dyDescent="0.2">
      <c r="P54044" s="230"/>
      <c r="Q54044" s="230"/>
      <c r="R54044" s="230"/>
      <c r="S54044" s="230"/>
    </row>
    <row r="54045" spans="16:19" x14ac:dyDescent="0.2">
      <c r="P54045" s="230"/>
      <c r="Q54045" s="230"/>
      <c r="R54045" s="230"/>
      <c r="S54045" s="230"/>
    </row>
    <row r="54046" spans="16:19" x14ac:dyDescent="0.2">
      <c r="P54046" s="230"/>
      <c r="Q54046" s="230"/>
      <c r="R54046" s="230"/>
      <c r="S54046" s="230"/>
    </row>
    <row r="54047" spans="16:19" x14ac:dyDescent="0.2">
      <c r="P54047" s="230"/>
      <c r="Q54047" s="230"/>
      <c r="R54047" s="230"/>
      <c r="S54047" s="230"/>
    </row>
    <row r="54048" spans="16:19" x14ac:dyDescent="0.2">
      <c r="P54048" s="230"/>
      <c r="Q54048" s="230"/>
      <c r="R54048" s="230"/>
      <c r="S54048" s="230"/>
    </row>
    <row r="54049" spans="16:19" x14ac:dyDescent="0.2">
      <c r="P54049" s="230"/>
      <c r="Q54049" s="230"/>
      <c r="R54049" s="230"/>
      <c r="S54049" s="230"/>
    </row>
    <row r="54050" spans="16:19" x14ac:dyDescent="0.2">
      <c r="P54050" s="230"/>
      <c r="Q54050" s="230"/>
      <c r="R54050" s="230"/>
      <c r="S54050" s="230"/>
    </row>
    <row r="54051" spans="16:19" x14ac:dyDescent="0.2">
      <c r="P54051" s="230"/>
      <c r="Q54051" s="230"/>
      <c r="R54051" s="230"/>
      <c r="S54051" s="230"/>
    </row>
    <row r="54052" spans="16:19" x14ac:dyDescent="0.2">
      <c r="P54052" s="230"/>
      <c r="Q54052" s="230"/>
      <c r="R54052" s="230"/>
      <c r="S54052" s="230"/>
    </row>
    <row r="54053" spans="16:19" x14ac:dyDescent="0.2">
      <c r="P54053" s="230"/>
      <c r="Q54053" s="230"/>
      <c r="R54053" s="230"/>
      <c r="S54053" s="230"/>
    </row>
    <row r="54054" spans="16:19" x14ac:dyDescent="0.2">
      <c r="P54054" s="230"/>
      <c r="Q54054" s="230"/>
      <c r="R54054" s="230"/>
      <c r="S54054" s="230"/>
    </row>
    <row r="54055" spans="16:19" x14ac:dyDescent="0.2">
      <c r="P54055" s="230"/>
      <c r="Q54055" s="230"/>
      <c r="R54055" s="230"/>
      <c r="S54055" s="230"/>
    </row>
    <row r="54056" spans="16:19" x14ac:dyDescent="0.2">
      <c r="P54056" s="230"/>
      <c r="Q54056" s="230"/>
      <c r="R54056" s="230"/>
      <c r="S54056" s="230"/>
    </row>
    <row r="54057" spans="16:19" x14ac:dyDescent="0.2">
      <c r="P54057" s="230"/>
      <c r="Q54057" s="230"/>
      <c r="R54057" s="230"/>
      <c r="S54057" s="230"/>
    </row>
    <row r="54058" spans="16:19" x14ac:dyDescent="0.2">
      <c r="P54058" s="230"/>
      <c r="Q54058" s="230"/>
      <c r="R54058" s="230"/>
      <c r="S54058" s="230"/>
    </row>
    <row r="54059" spans="16:19" x14ac:dyDescent="0.2">
      <c r="P54059" s="230"/>
      <c r="Q54059" s="230"/>
      <c r="R54059" s="230"/>
      <c r="S54059" s="230"/>
    </row>
    <row r="54060" spans="16:19" x14ac:dyDescent="0.2">
      <c r="P54060" s="230"/>
      <c r="Q54060" s="230"/>
      <c r="R54060" s="230"/>
      <c r="S54060" s="230"/>
    </row>
    <row r="54061" spans="16:19" x14ac:dyDescent="0.2">
      <c r="P54061" s="230"/>
      <c r="Q54061" s="230"/>
      <c r="R54061" s="230"/>
      <c r="S54061" s="230"/>
    </row>
    <row r="54062" spans="16:19" x14ac:dyDescent="0.2">
      <c r="P54062" s="230"/>
      <c r="Q54062" s="230"/>
      <c r="R54062" s="230"/>
      <c r="S54062" s="230"/>
    </row>
    <row r="54063" spans="16:19" x14ac:dyDescent="0.2">
      <c r="P54063" s="230"/>
      <c r="Q54063" s="230"/>
      <c r="R54063" s="230"/>
      <c r="S54063" s="230"/>
    </row>
    <row r="54064" spans="16:19" x14ac:dyDescent="0.2">
      <c r="P54064" s="230"/>
      <c r="Q54064" s="230"/>
      <c r="R54064" s="230"/>
      <c r="S54064" s="230"/>
    </row>
    <row r="54065" spans="16:19" x14ac:dyDescent="0.2">
      <c r="P54065" s="230"/>
      <c r="Q54065" s="230"/>
      <c r="R54065" s="230"/>
      <c r="S54065" s="230"/>
    </row>
    <row r="54066" spans="16:19" x14ac:dyDescent="0.2">
      <c r="P54066" s="230"/>
      <c r="Q54066" s="230"/>
      <c r="R54066" s="230"/>
      <c r="S54066" s="230"/>
    </row>
    <row r="54067" spans="16:19" x14ac:dyDescent="0.2">
      <c r="P54067" s="230"/>
      <c r="Q54067" s="230"/>
      <c r="R54067" s="230"/>
      <c r="S54067" s="230"/>
    </row>
    <row r="54068" spans="16:19" x14ac:dyDescent="0.2">
      <c r="P54068" s="230"/>
      <c r="Q54068" s="230"/>
      <c r="R54068" s="230"/>
      <c r="S54068" s="230"/>
    </row>
    <row r="54069" spans="16:19" x14ac:dyDescent="0.2">
      <c r="P54069" s="230"/>
      <c r="Q54069" s="230"/>
      <c r="R54069" s="230"/>
      <c r="S54069" s="230"/>
    </row>
    <row r="54070" spans="16:19" x14ac:dyDescent="0.2">
      <c r="P54070" s="230"/>
      <c r="Q54070" s="230"/>
      <c r="R54070" s="230"/>
      <c r="S54070" s="230"/>
    </row>
    <row r="54071" spans="16:19" x14ac:dyDescent="0.2">
      <c r="P54071" s="230"/>
      <c r="Q54071" s="230"/>
      <c r="R54071" s="230"/>
      <c r="S54071" s="230"/>
    </row>
    <row r="54072" spans="16:19" x14ac:dyDescent="0.2">
      <c r="P54072" s="230"/>
      <c r="Q54072" s="230"/>
      <c r="R54072" s="230"/>
      <c r="S54072" s="230"/>
    </row>
    <row r="54073" spans="16:19" x14ac:dyDescent="0.2">
      <c r="P54073" s="230"/>
      <c r="Q54073" s="230"/>
      <c r="R54073" s="230"/>
      <c r="S54073" s="230"/>
    </row>
    <row r="54074" spans="16:19" x14ac:dyDescent="0.2">
      <c r="P54074" s="230"/>
      <c r="Q54074" s="230"/>
      <c r="R54074" s="230"/>
      <c r="S54074" s="230"/>
    </row>
    <row r="54075" spans="16:19" x14ac:dyDescent="0.2">
      <c r="P54075" s="230"/>
      <c r="Q54075" s="230"/>
      <c r="R54075" s="230"/>
      <c r="S54075" s="230"/>
    </row>
    <row r="54076" spans="16:19" x14ac:dyDescent="0.2">
      <c r="P54076" s="230"/>
      <c r="Q54076" s="230"/>
      <c r="R54076" s="230"/>
      <c r="S54076" s="230"/>
    </row>
    <row r="54077" spans="16:19" x14ac:dyDescent="0.2">
      <c r="P54077" s="230"/>
      <c r="Q54077" s="230"/>
      <c r="R54077" s="230"/>
      <c r="S54077" s="230"/>
    </row>
    <row r="54078" spans="16:19" x14ac:dyDescent="0.2">
      <c r="P54078" s="230"/>
      <c r="Q54078" s="230"/>
      <c r="R54078" s="230"/>
      <c r="S54078" s="230"/>
    </row>
    <row r="54079" spans="16:19" x14ac:dyDescent="0.2">
      <c r="P54079" s="230"/>
      <c r="Q54079" s="230"/>
      <c r="R54079" s="230"/>
      <c r="S54079" s="230"/>
    </row>
    <row r="54080" spans="16:19" x14ac:dyDescent="0.2">
      <c r="P54080" s="230"/>
      <c r="Q54080" s="230"/>
      <c r="R54080" s="230"/>
      <c r="S54080" s="230"/>
    </row>
    <row r="54081" spans="16:19" x14ac:dyDescent="0.2">
      <c r="P54081" s="230"/>
      <c r="Q54081" s="230"/>
      <c r="R54081" s="230"/>
      <c r="S54081" s="230"/>
    </row>
    <row r="54082" spans="16:19" x14ac:dyDescent="0.2">
      <c r="P54082" s="230"/>
      <c r="Q54082" s="230"/>
      <c r="R54082" s="230"/>
      <c r="S54082" s="230"/>
    </row>
    <row r="54083" spans="16:19" x14ac:dyDescent="0.2">
      <c r="P54083" s="230"/>
      <c r="Q54083" s="230"/>
      <c r="R54083" s="230"/>
      <c r="S54083" s="230"/>
    </row>
    <row r="54084" spans="16:19" x14ac:dyDescent="0.2">
      <c r="P54084" s="230"/>
      <c r="Q54084" s="230"/>
      <c r="R54084" s="230"/>
      <c r="S54084" s="230"/>
    </row>
    <row r="54085" spans="16:19" x14ac:dyDescent="0.2">
      <c r="P54085" s="230"/>
      <c r="Q54085" s="230"/>
      <c r="R54085" s="230"/>
      <c r="S54085" s="230"/>
    </row>
    <row r="54086" spans="16:19" x14ac:dyDescent="0.2">
      <c r="P54086" s="230"/>
      <c r="Q54086" s="230"/>
      <c r="R54086" s="230"/>
      <c r="S54086" s="230"/>
    </row>
    <row r="54087" spans="16:19" x14ac:dyDescent="0.2">
      <c r="P54087" s="230"/>
      <c r="Q54087" s="230"/>
      <c r="R54087" s="230"/>
      <c r="S54087" s="230"/>
    </row>
    <row r="54088" spans="16:19" x14ac:dyDescent="0.2">
      <c r="P54088" s="230"/>
      <c r="Q54088" s="230"/>
      <c r="R54088" s="230"/>
      <c r="S54088" s="230"/>
    </row>
    <row r="54089" spans="16:19" x14ac:dyDescent="0.2">
      <c r="P54089" s="230"/>
      <c r="Q54089" s="230"/>
      <c r="R54089" s="230"/>
      <c r="S54089" s="230"/>
    </row>
    <row r="54090" spans="16:19" x14ac:dyDescent="0.2">
      <c r="P54090" s="230"/>
      <c r="Q54090" s="230"/>
      <c r="R54090" s="230"/>
      <c r="S54090" s="230"/>
    </row>
    <row r="54091" spans="16:19" x14ac:dyDescent="0.2">
      <c r="P54091" s="230"/>
      <c r="Q54091" s="230"/>
      <c r="R54091" s="230"/>
      <c r="S54091" s="230"/>
    </row>
    <row r="54092" spans="16:19" x14ac:dyDescent="0.2">
      <c r="P54092" s="230"/>
      <c r="Q54092" s="230"/>
      <c r="R54092" s="230"/>
      <c r="S54092" s="230"/>
    </row>
    <row r="54093" spans="16:19" x14ac:dyDescent="0.2">
      <c r="P54093" s="230"/>
      <c r="Q54093" s="230"/>
      <c r="R54093" s="230"/>
      <c r="S54093" s="230"/>
    </row>
    <row r="54094" spans="16:19" x14ac:dyDescent="0.2">
      <c r="P54094" s="230"/>
      <c r="Q54094" s="230"/>
      <c r="R54094" s="230"/>
      <c r="S54094" s="230"/>
    </row>
    <row r="54095" spans="16:19" x14ac:dyDescent="0.2">
      <c r="P54095" s="230"/>
      <c r="Q54095" s="230"/>
      <c r="R54095" s="230"/>
      <c r="S54095" s="230"/>
    </row>
    <row r="54096" spans="16:19" x14ac:dyDescent="0.2">
      <c r="P54096" s="230"/>
      <c r="Q54096" s="230"/>
      <c r="R54096" s="230"/>
      <c r="S54096" s="230"/>
    </row>
    <row r="54097" spans="16:19" x14ac:dyDescent="0.2">
      <c r="P54097" s="230"/>
      <c r="Q54097" s="230"/>
      <c r="R54097" s="230"/>
      <c r="S54097" s="230"/>
    </row>
    <row r="54098" spans="16:19" x14ac:dyDescent="0.2">
      <c r="P54098" s="230"/>
      <c r="Q54098" s="230"/>
      <c r="R54098" s="230"/>
      <c r="S54098" s="230"/>
    </row>
    <row r="54099" spans="16:19" x14ac:dyDescent="0.2">
      <c r="P54099" s="230"/>
      <c r="Q54099" s="230"/>
      <c r="R54099" s="230"/>
      <c r="S54099" s="230"/>
    </row>
    <row r="54100" spans="16:19" x14ac:dyDescent="0.2">
      <c r="P54100" s="230"/>
      <c r="Q54100" s="230"/>
      <c r="R54100" s="230"/>
      <c r="S54100" s="230"/>
    </row>
    <row r="54101" spans="16:19" x14ac:dyDescent="0.2">
      <c r="P54101" s="230"/>
      <c r="Q54101" s="230"/>
      <c r="R54101" s="230"/>
      <c r="S54101" s="230"/>
    </row>
    <row r="54102" spans="16:19" x14ac:dyDescent="0.2">
      <c r="P54102" s="230"/>
      <c r="Q54102" s="230"/>
      <c r="R54102" s="230"/>
      <c r="S54102" s="230"/>
    </row>
    <row r="54103" spans="16:19" x14ac:dyDescent="0.2">
      <c r="P54103" s="230"/>
      <c r="Q54103" s="230"/>
      <c r="R54103" s="230"/>
      <c r="S54103" s="230"/>
    </row>
    <row r="54104" spans="16:19" x14ac:dyDescent="0.2">
      <c r="P54104" s="230"/>
      <c r="Q54104" s="230"/>
      <c r="R54104" s="230"/>
      <c r="S54104" s="230"/>
    </row>
    <row r="54105" spans="16:19" x14ac:dyDescent="0.2">
      <c r="P54105" s="230"/>
      <c r="Q54105" s="230"/>
      <c r="R54105" s="230"/>
      <c r="S54105" s="230"/>
    </row>
    <row r="54106" spans="16:19" x14ac:dyDescent="0.2">
      <c r="P54106" s="230"/>
      <c r="Q54106" s="230"/>
      <c r="R54106" s="230"/>
      <c r="S54106" s="230"/>
    </row>
    <row r="54107" spans="16:19" x14ac:dyDescent="0.2">
      <c r="P54107" s="230"/>
      <c r="Q54107" s="230"/>
      <c r="R54107" s="230"/>
      <c r="S54107" s="230"/>
    </row>
    <row r="54108" spans="16:19" x14ac:dyDescent="0.2">
      <c r="P54108" s="230"/>
      <c r="Q54108" s="230"/>
      <c r="R54108" s="230"/>
      <c r="S54108" s="230"/>
    </row>
    <row r="54109" spans="16:19" x14ac:dyDescent="0.2">
      <c r="P54109" s="230"/>
      <c r="Q54109" s="230"/>
      <c r="R54109" s="230"/>
      <c r="S54109" s="230"/>
    </row>
    <row r="54110" spans="16:19" x14ac:dyDescent="0.2">
      <c r="P54110" s="230"/>
      <c r="Q54110" s="230"/>
      <c r="R54110" s="230"/>
      <c r="S54110" s="230"/>
    </row>
    <row r="54111" spans="16:19" x14ac:dyDescent="0.2">
      <c r="P54111" s="230"/>
      <c r="Q54111" s="230"/>
      <c r="R54111" s="230"/>
      <c r="S54111" s="230"/>
    </row>
    <row r="54112" spans="16:19" x14ac:dyDescent="0.2">
      <c r="P54112" s="230"/>
      <c r="Q54112" s="230"/>
      <c r="R54112" s="230"/>
      <c r="S54112" s="230"/>
    </row>
    <row r="54113" spans="16:19" x14ac:dyDescent="0.2">
      <c r="P54113" s="230"/>
      <c r="Q54113" s="230"/>
      <c r="R54113" s="230"/>
      <c r="S54113" s="230"/>
    </row>
    <row r="54114" spans="16:19" x14ac:dyDescent="0.2">
      <c r="P54114" s="230"/>
      <c r="Q54114" s="230"/>
      <c r="R54114" s="230"/>
      <c r="S54114" s="230"/>
    </row>
    <row r="54115" spans="16:19" x14ac:dyDescent="0.2">
      <c r="P54115" s="230"/>
      <c r="Q54115" s="230"/>
      <c r="R54115" s="230"/>
      <c r="S54115" s="230"/>
    </row>
    <row r="54116" spans="16:19" x14ac:dyDescent="0.2">
      <c r="P54116" s="230"/>
      <c r="Q54116" s="230"/>
      <c r="R54116" s="230"/>
      <c r="S54116" s="230"/>
    </row>
    <row r="54117" spans="16:19" x14ac:dyDescent="0.2">
      <c r="P54117" s="230"/>
      <c r="Q54117" s="230"/>
      <c r="R54117" s="230"/>
      <c r="S54117" s="230"/>
    </row>
    <row r="54118" spans="16:19" x14ac:dyDescent="0.2">
      <c r="P54118" s="230"/>
      <c r="Q54118" s="230"/>
      <c r="R54118" s="230"/>
      <c r="S54118" s="230"/>
    </row>
    <row r="54119" spans="16:19" x14ac:dyDescent="0.2">
      <c r="P54119" s="230"/>
      <c r="Q54119" s="230"/>
      <c r="R54119" s="230"/>
      <c r="S54119" s="230"/>
    </row>
    <row r="54120" spans="16:19" x14ac:dyDescent="0.2">
      <c r="P54120" s="230"/>
      <c r="Q54120" s="230"/>
      <c r="R54120" s="230"/>
      <c r="S54120" s="230"/>
    </row>
    <row r="54121" spans="16:19" x14ac:dyDescent="0.2">
      <c r="P54121" s="230"/>
      <c r="Q54121" s="230"/>
      <c r="R54121" s="230"/>
      <c r="S54121" s="230"/>
    </row>
    <row r="54122" spans="16:19" x14ac:dyDescent="0.2">
      <c r="P54122" s="230"/>
      <c r="Q54122" s="230"/>
      <c r="R54122" s="230"/>
      <c r="S54122" s="230"/>
    </row>
    <row r="54123" spans="16:19" x14ac:dyDescent="0.2">
      <c r="P54123" s="230"/>
      <c r="Q54123" s="230"/>
      <c r="R54123" s="230"/>
      <c r="S54123" s="230"/>
    </row>
    <row r="54124" spans="16:19" x14ac:dyDescent="0.2">
      <c r="P54124" s="230"/>
      <c r="Q54124" s="230"/>
      <c r="R54124" s="230"/>
      <c r="S54124" s="230"/>
    </row>
    <row r="54125" spans="16:19" x14ac:dyDescent="0.2">
      <c r="P54125" s="230"/>
      <c r="Q54125" s="230"/>
      <c r="R54125" s="230"/>
      <c r="S54125" s="230"/>
    </row>
    <row r="54126" spans="16:19" x14ac:dyDescent="0.2">
      <c r="P54126" s="230"/>
      <c r="Q54126" s="230"/>
      <c r="R54126" s="230"/>
      <c r="S54126" s="230"/>
    </row>
    <row r="54127" spans="16:19" x14ac:dyDescent="0.2">
      <c r="P54127" s="230"/>
      <c r="Q54127" s="230"/>
      <c r="R54127" s="230"/>
      <c r="S54127" s="230"/>
    </row>
    <row r="54128" spans="16:19" x14ac:dyDescent="0.2">
      <c r="P54128" s="230"/>
      <c r="Q54128" s="230"/>
      <c r="R54128" s="230"/>
      <c r="S54128" s="230"/>
    </row>
    <row r="54129" spans="16:19" x14ac:dyDescent="0.2">
      <c r="P54129" s="230"/>
      <c r="Q54129" s="230"/>
      <c r="R54129" s="230"/>
      <c r="S54129" s="230"/>
    </row>
    <row r="54130" spans="16:19" x14ac:dyDescent="0.2">
      <c r="P54130" s="230"/>
      <c r="Q54130" s="230"/>
      <c r="R54130" s="230"/>
      <c r="S54130" s="230"/>
    </row>
    <row r="54131" spans="16:19" x14ac:dyDescent="0.2">
      <c r="P54131" s="230"/>
      <c r="Q54131" s="230"/>
      <c r="R54131" s="230"/>
      <c r="S54131" s="230"/>
    </row>
    <row r="54132" spans="16:19" x14ac:dyDescent="0.2">
      <c r="P54132" s="230"/>
      <c r="Q54132" s="230"/>
      <c r="R54132" s="230"/>
      <c r="S54132" s="230"/>
    </row>
    <row r="54133" spans="16:19" x14ac:dyDescent="0.2">
      <c r="P54133" s="230"/>
      <c r="Q54133" s="230"/>
      <c r="R54133" s="230"/>
      <c r="S54133" s="230"/>
    </row>
    <row r="54134" spans="16:19" x14ac:dyDescent="0.2">
      <c r="P54134" s="230"/>
      <c r="Q54134" s="230"/>
      <c r="R54134" s="230"/>
      <c r="S54134" s="230"/>
    </row>
    <row r="54135" spans="16:19" x14ac:dyDescent="0.2">
      <c r="P54135" s="230"/>
      <c r="Q54135" s="230"/>
      <c r="R54135" s="230"/>
      <c r="S54135" s="230"/>
    </row>
    <row r="54136" spans="16:19" x14ac:dyDescent="0.2">
      <c r="P54136" s="230"/>
      <c r="Q54136" s="230"/>
      <c r="R54136" s="230"/>
      <c r="S54136" s="230"/>
    </row>
    <row r="54137" spans="16:19" x14ac:dyDescent="0.2">
      <c r="P54137" s="230"/>
      <c r="Q54137" s="230"/>
      <c r="R54137" s="230"/>
      <c r="S54137" s="230"/>
    </row>
    <row r="54138" spans="16:19" x14ac:dyDescent="0.2">
      <c r="P54138" s="230"/>
      <c r="Q54138" s="230"/>
      <c r="R54138" s="230"/>
      <c r="S54138" s="230"/>
    </row>
    <row r="54139" spans="16:19" x14ac:dyDescent="0.2">
      <c r="P54139" s="230"/>
      <c r="Q54139" s="230"/>
      <c r="R54139" s="230"/>
      <c r="S54139" s="230"/>
    </row>
    <row r="54140" spans="16:19" x14ac:dyDescent="0.2">
      <c r="P54140" s="230"/>
      <c r="Q54140" s="230"/>
      <c r="R54140" s="230"/>
      <c r="S54140" s="230"/>
    </row>
    <row r="54141" spans="16:19" x14ac:dyDescent="0.2">
      <c r="P54141" s="230"/>
      <c r="Q54141" s="230"/>
      <c r="R54141" s="230"/>
      <c r="S54141" s="230"/>
    </row>
    <row r="54142" spans="16:19" x14ac:dyDescent="0.2">
      <c r="P54142" s="230"/>
      <c r="Q54142" s="230"/>
      <c r="R54142" s="230"/>
      <c r="S54142" s="230"/>
    </row>
    <row r="54143" spans="16:19" x14ac:dyDescent="0.2">
      <c r="P54143" s="230"/>
      <c r="Q54143" s="230"/>
      <c r="R54143" s="230"/>
      <c r="S54143" s="230"/>
    </row>
    <row r="54144" spans="16:19" x14ac:dyDescent="0.2">
      <c r="P54144" s="230"/>
      <c r="Q54144" s="230"/>
      <c r="R54144" s="230"/>
      <c r="S54144" s="230"/>
    </row>
    <row r="54145" spans="16:19" x14ac:dyDescent="0.2">
      <c r="P54145" s="230"/>
      <c r="Q54145" s="230"/>
      <c r="R54145" s="230"/>
      <c r="S54145" s="230"/>
    </row>
    <row r="54146" spans="16:19" x14ac:dyDescent="0.2">
      <c r="P54146" s="230"/>
      <c r="Q54146" s="230"/>
      <c r="R54146" s="230"/>
      <c r="S54146" s="230"/>
    </row>
    <row r="54147" spans="16:19" x14ac:dyDescent="0.2">
      <c r="P54147" s="230"/>
      <c r="Q54147" s="230"/>
      <c r="R54147" s="230"/>
      <c r="S54147" s="230"/>
    </row>
    <row r="54148" spans="16:19" x14ac:dyDescent="0.2">
      <c r="P54148" s="230"/>
      <c r="Q54148" s="230"/>
      <c r="R54148" s="230"/>
      <c r="S54148" s="230"/>
    </row>
    <row r="54149" spans="16:19" x14ac:dyDescent="0.2">
      <c r="P54149" s="230"/>
      <c r="Q54149" s="230"/>
      <c r="R54149" s="230"/>
      <c r="S54149" s="230"/>
    </row>
    <row r="54150" spans="16:19" x14ac:dyDescent="0.2">
      <c r="P54150" s="230"/>
      <c r="Q54150" s="230"/>
      <c r="R54150" s="230"/>
      <c r="S54150" s="230"/>
    </row>
    <row r="54151" spans="16:19" x14ac:dyDescent="0.2">
      <c r="P54151" s="230"/>
      <c r="Q54151" s="230"/>
      <c r="R54151" s="230"/>
      <c r="S54151" s="230"/>
    </row>
    <row r="54152" spans="16:19" x14ac:dyDescent="0.2">
      <c r="P54152" s="230"/>
      <c r="Q54152" s="230"/>
      <c r="R54152" s="230"/>
      <c r="S54152" s="230"/>
    </row>
    <row r="54153" spans="16:19" x14ac:dyDescent="0.2">
      <c r="P54153" s="230"/>
      <c r="Q54153" s="230"/>
      <c r="R54153" s="230"/>
      <c r="S54153" s="230"/>
    </row>
    <row r="54154" spans="16:19" x14ac:dyDescent="0.2">
      <c r="P54154" s="230"/>
      <c r="Q54154" s="230"/>
      <c r="R54154" s="230"/>
      <c r="S54154" s="230"/>
    </row>
    <row r="54155" spans="16:19" x14ac:dyDescent="0.2">
      <c r="P54155" s="230"/>
      <c r="Q54155" s="230"/>
      <c r="R54155" s="230"/>
      <c r="S54155" s="230"/>
    </row>
    <row r="54156" spans="16:19" x14ac:dyDescent="0.2">
      <c r="P54156" s="230"/>
      <c r="Q54156" s="230"/>
      <c r="R54156" s="230"/>
      <c r="S54156" s="230"/>
    </row>
    <row r="54157" spans="16:19" x14ac:dyDescent="0.2">
      <c r="P54157" s="230"/>
      <c r="Q54157" s="230"/>
      <c r="R54157" s="230"/>
      <c r="S54157" s="230"/>
    </row>
    <row r="54158" spans="16:19" x14ac:dyDescent="0.2">
      <c r="P54158" s="230"/>
      <c r="Q54158" s="230"/>
      <c r="R54158" s="230"/>
      <c r="S54158" s="230"/>
    </row>
    <row r="54159" spans="16:19" x14ac:dyDescent="0.2">
      <c r="P54159" s="230"/>
      <c r="Q54159" s="230"/>
      <c r="R54159" s="230"/>
      <c r="S54159" s="230"/>
    </row>
    <row r="54160" spans="16:19" x14ac:dyDescent="0.2">
      <c r="P54160" s="230"/>
      <c r="Q54160" s="230"/>
      <c r="R54160" s="230"/>
      <c r="S54160" s="230"/>
    </row>
    <row r="54161" spans="16:19" x14ac:dyDescent="0.2">
      <c r="P54161" s="230"/>
      <c r="Q54161" s="230"/>
      <c r="R54161" s="230"/>
      <c r="S54161" s="230"/>
    </row>
    <row r="54162" spans="16:19" x14ac:dyDescent="0.2">
      <c r="P54162" s="230"/>
      <c r="Q54162" s="230"/>
      <c r="R54162" s="230"/>
      <c r="S54162" s="230"/>
    </row>
    <row r="54163" spans="16:19" x14ac:dyDescent="0.2">
      <c r="P54163" s="230"/>
      <c r="Q54163" s="230"/>
      <c r="R54163" s="230"/>
      <c r="S54163" s="230"/>
    </row>
    <row r="54164" spans="16:19" x14ac:dyDescent="0.2">
      <c r="P54164" s="230"/>
      <c r="Q54164" s="230"/>
      <c r="R54164" s="230"/>
      <c r="S54164" s="230"/>
    </row>
    <row r="54165" spans="16:19" x14ac:dyDescent="0.2">
      <c r="P54165" s="230"/>
      <c r="Q54165" s="230"/>
      <c r="R54165" s="230"/>
      <c r="S54165" s="230"/>
    </row>
    <row r="54166" spans="16:19" x14ac:dyDescent="0.2">
      <c r="P54166" s="230"/>
      <c r="Q54166" s="230"/>
      <c r="R54166" s="230"/>
      <c r="S54166" s="230"/>
    </row>
    <row r="54167" spans="16:19" x14ac:dyDescent="0.2">
      <c r="P54167" s="230"/>
      <c r="Q54167" s="230"/>
      <c r="R54167" s="230"/>
      <c r="S54167" s="230"/>
    </row>
    <row r="54168" spans="16:19" x14ac:dyDescent="0.2">
      <c r="P54168" s="230"/>
      <c r="Q54168" s="230"/>
      <c r="R54168" s="230"/>
      <c r="S54168" s="230"/>
    </row>
    <row r="54169" spans="16:19" x14ac:dyDescent="0.2">
      <c r="P54169" s="230"/>
      <c r="Q54169" s="230"/>
      <c r="R54169" s="230"/>
      <c r="S54169" s="230"/>
    </row>
    <row r="54170" spans="16:19" x14ac:dyDescent="0.2">
      <c r="P54170" s="230"/>
      <c r="Q54170" s="230"/>
      <c r="R54170" s="230"/>
      <c r="S54170" s="230"/>
    </row>
    <row r="54171" spans="16:19" x14ac:dyDescent="0.2">
      <c r="P54171" s="230"/>
      <c r="Q54171" s="230"/>
      <c r="R54171" s="230"/>
      <c r="S54171" s="230"/>
    </row>
    <row r="54172" spans="16:19" x14ac:dyDescent="0.2">
      <c r="P54172" s="230"/>
      <c r="Q54172" s="230"/>
      <c r="R54172" s="230"/>
      <c r="S54172" s="230"/>
    </row>
    <row r="54173" spans="16:19" x14ac:dyDescent="0.2">
      <c r="P54173" s="230"/>
      <c r="Q54173" s="230"/>
      <c r="R54173" s="230"/>
      <c r="S54173" s="230"/>
    </row>
    <row r="54174" spans="16:19" x14ac:dyDescent="0.2">
      <c r="P54174" s="230"/>
      <c r="Q54174" s="230"/>
      <c r="R54174" s="230"/>
      <c r="S54174" s="230"/>
    </row>
    <row r="54175" spans="16:19" x14ac:dyDescent="0.2">
      <c r="P54175" s="230"/>
      <c r="Q54175" s="230"/>
      <c r="R54175" s="230"/>
      <c r="S54175" s="230"/>
    </row>
    <row r="54176" spans="16:19" x14ac:dyDescent="0.2">
      <c r="P54176" s="230"/>
      <c r="Q54176" s="230"/>
      <c r="R54176" s="230"/>
      <c r="S54176" s="230"/>
    </row>
    <row r="54177" spans="16:19" x14ac:dyDescent="0.2">
      <c r="P54177" s="230"/>
      <c r="Q54177" s="230"/>
      <c r="R54177" s="230"/>
      <c r="S54177" s="230"/>
    </row>
    <row r="54178" spans="16:19" x14ac:dyDescent="0.2">
      <c r="P54178" s="230"/>
      <c r="Q54178" s="230"/>
      <c r="R54178" s="230"/>
      <c r="S54178" s="230"/>
    </row>
    <row r="54179" spans="16:19" x14ac:dyDescent="0.2">
      <c r="P54179" s="230"/>
      <c r="Q54179" s="230"/>
      <c r="R54179" s="230"/>
      <c r="S54179" s="230"/>
    </row>
    <row r="54180" spans="16:19" x14ac:dyDescent="0.2">
      <c r="P54180" s="230"/>
      <c r="Q54180" s="230"/>
      <c r="R54180" s="230"/>
      <c r="S54180" s="230"/>
    </row>
    <row r="54181" spans="16:19" x14ac:dyDescent="0.2">
      <c r="P54181" s="230"/>
      <c r="Q54181" s="230"/>
      <c r="R54181" s="230"/>
      <c r="S54181" s="230"/>
    </row>
    <row r="54182" spans="16:19" x14ac:dyDescent="0.2">
      <c r="P54182" s="230"/>
      <c r="Q54182" s="230"/>
      <c r="R54182" s="230"/>
      <c r="S54182" s="230"/>
    </row>
    <row r="54183" spans="16:19" x14ac:dyDescent="0.2">
      <c r="P54183" s="230"/>
      <c r="Q54183" s="230"/>
      <c r="R54183" s="230"/>
      <c r="S54183" s="230"/>
    </row>
    <row r="54184" spans="16:19" x14ac:dyDescent="0.2">
      <c r="P54184" s="230"/>
      <c r="Q54184" s="230"/>
      <c r="R54184" s="230"/>
      <c r="S54184" s="230"/>
    </row>
    <row r="54185" spans="16:19" x14ac:dyDescent="0.2">
      <c r="P54185" s="230"/>
      <c r="Q54185" s="230"/>
      <c r="R54185" s="230"/>
      <c r="S54185" s="230"/>
    </row>
    <row r="54186" spans="16:19" x14ac:dyDescent="0.2">
      <c r="P54186" s="230"/>
      <c r="Q54186" s="230"/>
      <c r="R54186" s="230"/>
      <c r="S54186" s="230"/>
    </row>
    <row r="54187" spans="16:19" x14ac:dyDescent="0.2">
      <c r="P54187" s="230"/>
      <c r="Q54187" s="230"/>
      <c r="R54187" s="230"/>
      <c r="S54187" s="230"/>
    </row>
    <row r="54188" spans="16:19" x14ac:dyDescent="0.2">
      <c r="P54188" s="230"/>
      <c r="Q54188" s="230"/>
      <c r="R54188" s="230"/>
      <c r="S54188" s="230"/>
    </row>
    <row r="54189" spans="16:19" x14ac:dyDescent="0.2">
      <c r="P54189" s="230"/>
      <c r="Q54189" s="230"/>
      <c r="R54189" s="230"/>
      <c r="S54189" s="230"/>
    </row>
    <row r="54190" spans="16:19" x14ac:dyDescent="0.2">
      <c r="P54190" s="230"/>
      <c r="Q54190" s="230"/>
      <c r="R54190" s="230"/>
      <c r="S54190" s="230"/>
    </row>
    <row r="54191" spans="16:19" x14ac:dyDescent="0.2">
      <c r="P54191" s="230"/>
      <c r="Q54191" s="230"/>
      <c r="R54191" s="230"/>
      <c r="S54191" s="230"/>
    </row>
    <row r="54192" spans="16:19" x14ac:dyDescent="0.2">
      <c r="P54192" s="230"/>
      <c r="Q54192" s="230"/>
      <c r="R54192" s="230"/>
      <c r="S54192" s="230"/>
    </row>
    <row r="54193" spans="16:19" x14ac:dyDescent="0.2">
      <c r="P54193" s="230"/>
      <c r="Q54193" s="230"/>
      <c r="R54193" s="230"/>
      <c r="S54193" s="230"/>
    </row>
    <row r="54194" spans="16:19" x14ac:dyDescent="0.2">
      <c r="P54194" s="230"/>
      <c r="Q54194" s="230"/>
      <c r="R54194" s="230"/>
      <c r="S54194" s="230"/>
    </row>
    <row r="54195" spans="16:19" x14ac:dyDescent="0.2">
      <c r="P54195" s="230"/>
      <c r="Q54195" s="230"/>
      <c r="R54195" s="230"/>
      <c r="S54195" s="230"/>
    </row>
    <row r="54196" spans="16:19" x14ac:dyDescent="0.2">
      <c r="P54196" s="230"/>
      <c r="Q54196" s="230"/>
      <c r="R54196" s="230"/>
      <c r="S54196" s="230"/>
    </row>
    <row r="54197" spans="16:19" x14ac:dyDescent="0.2">
      <c r="P54197" s="230"/>
      <c r="Q54197" s="230"/>
      <c r="R54197" s="230"/>
      <c r="S54197" s="230"/>
    </row>
    <row r="54198" spans="16:19" x14ac:dyDescent="0.2">
      <c r="P54198" s="230"/>
      <c r="Q54198" s="230"/>
      <c r="R54198" s="230"/>
      <c r="S54198" s="230"/>
    </row>
    <row r="54199" spans="16:19" x14ac:dyDescent="0.2">
      <c r="P54199" s="230"/>
      <c r="Q54199" s="230"/>
      <c r="R54199" s="230"/>
      <c r="S54199" s="230"/>
    </row>
    <row r="54200" spans="16:19" x14ac:dyDescent="0.2">
      <c r="P54200" s="230"/>
      <c r="Q54200" s="230"/>
      <c r="R54200" s="230"/>
      <c r="S54200" s="230"/>
    </row>
    <row r="54201" spans="16:19" x14ac:dyDescent="0.2">
      <c r="P54201" s="230"/>
      <c r="Q54201" s="230"/>
      <c r="R54201" s="230"/>
      <c r="S54201" s="230"/>
    </row>
    <row r="54202" spans="16:19" x14ac:dyDescent="0.2">
      <c r="P54202" s="230"/>
      <c r="Q54202" s="230"/>
      <c r="R54202" s="230"/>
      <c r="S54202" s="230"/>
    </row>
    <row r="54203" spans="16:19" x14ac:dyDescent="0.2">
      <c r="P54203" s="230"/>
      <c r="Q54203" s="230"/>
      <c r="R54203" s="230"/>
      <c r="S54203" s="230"/>
    </row>
    <row r="54204" spans="16:19" x14ac:dyDescent="0.2">
      <c r="P54204" s="230"/>
      <c r="Q54204" s="230"/>
      <c r="R54204" s="230"/>
      <c r="S54204" s="230"/>
    </row>
    <row r="54205" spans="16:19" x14ac:dyDescent="0.2">
      <c r="P54205" s="230"/>
      <c r="Q54205" s="230"/>
      <c r="R54205" s="230"/>
      <c r="S54205" s="230"/>
    </row>
    <row r="54206" spans="16:19" x14ac:dyDescent="0.2">
      <c r="P54206" s="230"/>
      <c r="Q54206" s="230"/>
      <c r="R54206" s="230"/>
      <c r="S54206" s="230"/>
    </row>
    <row r="54207" spans="16:19" x14ac:dyDescent="0.2">
      <c r="P54207" s="230"/>
      <c r="Q54207" s="230"/>
      <c r="R54207" s="230"/>
      <c r="S54207" s="230"/>
    </row>
    <row r="54208" spans="16:19" x14ac:dyDescent="0.2">
      <c r="P54208" s="230"/>
      <c r="Q54208" s="230"/>
      <c r="R54208" s="230"/>
      <c r="S54208" s="230"/>
    </row>
    <row r="54209" spans="16:19" x14ac:dyDescent="0.2">
      <c r="P54209" s="230"/>
      <c r="Q54209" s="230"/>
      <c r="R54209" s="230"/>
      <c r="S54209" s="230"/>
    </row>
    <row r="54210" spans="16:19" x14ac:dyDescent="0.2">
      <c r="P54210" s="230"/>
      <c r="Q54210" s="230"/>
      <c r="R54210" s="230"/>
      <c r="S54210" s="230"/>
    </row>
    <row r="54211" spans="16:19" x14ac:dyDescent="0.2">
      <c r="P54211" s="230"/>
      <c r="Q54211" s="230"/>
      <c r="R54211" s="230"/>
      <c r="S54211" s="230"/>
    </row>
    <row r="54212" spans="16:19" x14ac:dyDescent="0.2">
      <c r="P54212" s="230"/>
      <c r="Q54212" s="230"/>
      <c r="R54212" s="230"/>
      <c r="S54212" s="230"/>
    </row>
    <row r="54213" spans="16:19" x14ac:dyDescent="0.2">
      <c r="P54213" s="230"/>
      <c r="Q54213" s="230"/>
      <c r="R54213" s="230"/>
      <c r="S54213" s="230"/>
    </row>
    <row r="54214" spans="16:19" x14ac:dyDescent="0.2">
      <c r="P54214" s="230"/>
      <c r="Q54214" s="230"/>
      <c r="R54214" s="230"/>
      <c r="S54214" s="230"/>
    </row>
    <row r="54215" spans="16:19" x14ac:dyDescent="0.2">
      <c r="P54215" s="230"/>
      <c r="Q54215" s="230"/>
      <c r="R54215" s="230"/>
      <c r="S54215" s="230"/>
    </row>
    <row r="54216" spans="16:19" x14ac:dyDescent="0.2">
      <c r="P54216" s="230"/>
      <c r="Q54216" s="230"/>
      <c r="R54216" s="230"/>
      <c r="S54216" s="230"/>
    </row>
    <row r="54217" spans="16:19" x14ac:dyDescent="0.2">
      <c r="P54217" s="230"/>
      <c r="Q54217" s="230"/>
      <c r="R54217" s="230"/>
      <c r="S54217" s="230"/>
    </row>
    <row r="54218" spans="16:19" x14ac:dyDescent="0.2">
      <c r="P54218" s="230"/>
      <c r="Q54218" s="230"/>
      <c r="R54218" s="230"/>
      <c r="S54218" s="230"/>
    </row>
    <row r="54219" spans="16:19" x14ac:dyDescent="0.2">
      <c r="P54219" s="230"/>
      <c r="Q54219" s="230"/>
      <c r="R54219" s="230"/>
      <c r="S54219" s="230"/>
    </row>
    <row r="54220" spans="16:19" x14ac:dyDescent="0.2">
      <c r="P54220" s="230"/>
      <c r="Q54220" s="230"/>
      <c r="R54220" s="230"/>
      <c r="S54220" s="230"/>
    </row>
    <row r="54221" spans="16:19" x14ac:dyDescent="0.2">
      <c r="P54221" s="230"/>
      <c r="Q54221" s="230"/>
      <c r="R54221" s="230"/>
      <c r="S54221" s="230"/>
    </row>
    <row r="54222" spans="16:19" x14ac:dyDescent="0.2">
      <c r="P54222" s="230"/>
      <c r="Q54222" s="230"/>
      <c r="R54222" s="230"/>
      <c r="S54222" s="230"/>
    </row>
    <row r="54223" spans="16:19" x14ac:dyDescent="0.2">
      <c r="P54223" s="230"/>
      <c r="Q54223" s="230"/>
      <c r="R54223" s="230"/>
      <c r="S54223" s="230"/>
    </row>
    <row r="54224" spans="16:19" x14ac:dyDescent="0.2">
      <c r="P54224" s="230"/>
      <c r="Q54224" s="230"/>
      <c r="R54224" s="230"/>
      <c r="S54224" s="230"/>
    </row>
    <row r="54225" spans="16:19" x14ac:dyDescent="0.2">
      <c r="P54225" s="230"/>
      <c r="Q54225" s="230"/>
      <c r="R54225" s="230"/>
      <c r="S54225" s="230"/>
    </row>
    <row r="54226" spans="16:19" x14ac:dyDescent="0.2">
      <c r="P54226" s="230"/>
      <c r="Q54226" s="230"/>
      <c r="R54226" s="230"/>
      <c r="S54226" s="230"/>
    </row>
    <row r="54227" spans="16:19" x14ac:dyDescent="0.2">
      <c r="P54227" s="230"/>
      <c r="Q54227" s="230"/>
      <c r="R54227" s="230"/>
      <c r="S54227" s="230"/>
    </row>
    <row r="54228" spans="16:19" x14ac:dyDescent="0.2">
      <c r="P54228" s="230"/>
      <c r="Q54228" s="230"/>
      <c r="R54228" s="230"/>
      <c r="S54228" s="230"/>
    </row>
    <row r="54229" spans="16:19" x14ac:dyDescent="0.2">
      <c r="P54229" s="230"/>
      <c r="Q54229" s="230"/>
      <c r="R54229" s="230"/>
      <c r="S54229" s="230"/>
    </row>
    <row r="54230" spans="16:19" x14ac:dyDescent="0.2">
      <c r="P54230" s="230"/>
      <c r="Q54230" s="230"/>
      <c r="R54230" s="230"/>
      <c r="S54230" s="230"/>
    </row>
    <row r="54231" spans="16:19" x14ac:dyDescent="0.2">
      <c r="P54231" s="230"/>
      <c r="Q54231" s="230"/>
      <c r="R54231" s="230"/>
      <c r="S54231" s="230"/>
    </row>
    <row r="54232" spans="16:19" x14ac:dyDescent="0.2">
      <c r="P54232" s="230"/>
      <c r="Q54232" s="230"/>
      <c r="R54232" s="230"/>
      <c r="S54232" s="230"/>
    </row>
    <row r="54233" spans="16:19" x14ac:dyDescent="0.2">
      <c r="P54233" s="230"/>
      <c r="Q54233" s="230"/>
      <c r="R54233" s="230"/>
      <c r="S54233" s="230"/>
    </row>
    <row r="54234" spans="16:19" x14ac:dyDescent="0.2">
      <c r="P54234" s="230"/>
      <c r="Q54234" s="230"/>
      <c r="R54234" s="230"/>
      <c r="S54234" s="230"/>
    </row>
    <row r="54235" spans="16:19" x14ac:dyDescent="0.2">
      <c r="P54235" s="230"/>
      <c r="Q54235" s="230"/>
      <c r="R54235" s="230"/>
      <c r="S54235" s="230"/>
    </row>
    <row r="54236" spans="16:19" x14ac:dyDescent="0.2">
      <c r="P54236" s="230"/>
      <c r="Q54236" s="230"/>
      <c r="R54236" s="230"/>
      <c r="S54236" s="230"/>
    </row>
    <row r="54237" spans="16:19" x14ac:dyDescent="0.2">
      <c r="P54237" s="230"/>
      <c r="Q54237" s="230"/>
      <c r="R54237" s="230"/>
      <c r="S54237" s="230"/>
    </row>
    <row r="54238" spans="16:19" x14ac:dyDescent="0.2">
      <c r="P54238" s="230"/>
      <c r="Q54238" s="230"/>
      <c r="R54238" s="230"/>
      <c r="S54238" s="230"/>
    </row>
    <row r="54239" spans="16:19" x14ac:dyDescent="0.2">
      <c r="P54239" s="230"/>
      <c r="Q54239" s="230"/>
      <c r="R54239" s="230"/>
      <c r="S54239" s="230"/>
    </row>
    <row r="54240" spans="16:19" x14ac:dyDescent="0.2">
      <c r="P54240" s="230"/>
      <c r="Q54240" s="230"/>
      <c r="R54240" s="230"/>
      <c r="S54240" s="230"/>
    </row>
    <row r="54241" spans="16:19" x14ac:dyDescent="0.2">
      <c r="P54241" s="230"/>
      <c r="Q54241" s="230"/>
      <c r="R54241" s="230"/>
      <c r="S54241" s="230"/>
    </row>
    <row r="54242" spans="16:19" x14ac:dyDescent="0.2">
      <c r="P54242" s="230"/>
      <c r="Q54242" s="230"/>
      <c r="R54242" s="230"/>
      <c r="S54242" s="230"/>
    </row>
    <row r="54243" spans="16:19" x14ac:dyDescent="0.2">
      <c r="P54243" s="230"/>
      <c r="Q54243" s="230"/>
      <c r="R54243" s="230"/>
      <c r="S54243" s="230"/>
    </row>
    <row r="54244" spans="16:19" x14ac:dyDescent="0.2">
      <c r="P54244" s="230"/>
      <c r="Q54244" s="230"/>
      <c r="R54244" s="230"/>
      <c r="S54244" s="230"/>
    </row>
    <row r="54245" spans="16:19" x14ac:dyDescent="0.2">
      <c r="P54245" s="230"/>
      <c r="Q54245" s="230"/>
      <c r="R54245" s="230"/>
      <c r="S54245" s="230"/>
    </row>
    <row r="54246" spans="16:19" x14ac:dyDescent="0.2">
      <c r="P54246" s="230"/>
      <c r="Q54246" s="230"/>
      <c r="R54246" s="230"/>
      <c r="S54246" s="230"/>
    </row>
    <row r="54247" spans="16:19" x14ac:dyDescent="0.2">
      <c r="P54247" s="230"/>
      <c r="Q54247" s="230"/>
      <c r="R54247" s="230"/>
      <c r="S54247" s="230"/>
    </row>
    <row r="54248" spans="16:19" x14ac:dyDescent="0.2">
      <c r="P54248" s="230"/>
      <c r="Q54248" s="230"/>
      <c r="R54248" s="230"/>
      <c r="S54248" s="230"/>
    </row>
    <row r="54249" spans="16:19" x14ac:dyDescent="0.2">
      <c r="P54249" s="230"/>
      <c r="Q54249" s="230"/>
      <c r="R54249" s="230"/>
      <c r="S54249" s="230"/>
    </row>
    <row r="54250" spans="16:19" x14ac:dyDescent="0.2">
      <c r="P54250" s="230"/>
      <c r="Q54250" s="230"/>
      <c r="R54250" s="230"/>
      <c r="S54250" s="230"/>
    </row>
    <row r="54251" spans="16:19" x14ac:dyDescent="0.2">
      <c r="P54251" s="230"/>
      <c r="Q54251" s="230"/>
      <c r="R54251" s="230"/>
      <c r="S54251" s="230"/>
    </row>
    <row r="54252" spans="16:19" x14ac:dyDescent="0.2">
      <c r="P54252" s="230"/>
      <c r="Q54252" s="230"/>
      <c r="R54252" s="230"/>
      <c r="S54252" s="230"/>
    </row>
    <row r="54253" spans="16:19" x14ac:dyDescent="0.2">
      <c r="P54253" s="230"/>
      <c r="Q54253" s="230"/>
      <c r="R54253" s="230"/>
      <c r="S54253" s="230"/>
    </row>
    <row r="54254" spans="16:19" x14ac:dyDescent="0.2">
      <c r="P54254" s="230"/>
      <c r="Q54254" s="230"/>
      <c r="R54254" s="230"/>
      <c r="S54254" s="230"/>
    </row>
    <row r="54255" spans="16:19" x14ac:dyDescent="0.2">
      <c r="P54255" s="230"/>
      <c r="Q54255" s="230"/>
      <c r="R54255" s="230"/>
      <c r="S54255" s="230"/>
    </row>
    <row r="54256" spans="16:19" x14ac:dyDescent="0.2">
      <c r="P54256" s="230"/>
      <c r="Q54256" s="230"/>
      <c r="R54256" s="230"/>
      <c r="S54256" s="230"/>
    </row>
    <row r="54257" spans="16:19" x14ac:dyDescent="0.2">
      <c r="P54257" s="230"/>
      <c r="Q54257" s="230"/>
      <c r="R54257" s="230"/>
      <c r="S54257" s="230"/>
    </row>
    <row r="54258" spans="16:19" x14ac:dyDescent="0.2">
      <c r="P54258" s="230"/>
      <c r="Q54258" s="230"/>
      <c r="R54258" s="230"/>
      <c r="S54258" s="230"/>
    </row>
    <row r="54259" spans="16:19" x14ac:dyDescent="0.2">
      <c r="P54259" s="230"/>
      <c r="Q54259" s="230"/>
      <c r="R54259" s="230"/>
      <c r="S54259" s="230"/>
    </row>
    <row r="54260" spans="16:19" x14ac:dyDescent="0.2">
      <c r="P54260" s="230"/>
      <c r="Q54260" s="230"/>
      <c r="R54260" s="230"/>
      <c r="S54260" s="230"/>
    </row>
    <row r="54261" spans="16:19" x14ac:dyDescent="0.2">
      <c r="P54261" s="230"/>
      <c r="Q54261" s="230"/>
      <c r="R54261" s="230"/>
      <c r="S54261" s="230"/>
    </row>
    <row r="54262" spans="16:19" x14ac:dyDescent="0.2">
      <c r="P54262" s="230"/>
      <c r="Q54262" s="230"/>
      <c r="R54262" s="230"/>
      <c r="S54262" s="230"/>
    </row>
    <row r="54263" spans="16:19" x14ac:dyDescent="0.2">
      <c r="P54263" s="230"/>
      <c r="Q54263" s="230"/>
      <c r="R54263" s="230"/>
      <c r="S54263" s="230"/>
    </row>
    <row r="54264" spans="16:19" x14ac:dyDescent="0.2">
      <c r="P54264" s="230"/>
      <c r="Q54264" s="230"/>
      <c r="R54264" s="230"/>
      <c r="S54264" s="230"/>
    </row>
    <row r="54265" spans="16:19" x14ac:dyDescent="0.2">
      <c r="P54265" s="230"/>
      <c r="Q54265" s="230"/>
      <c r="R54265" s="230"/>
      <c r="S54265" s="230"/>
    </row>
    <row r="54266" spans="16:19" x14ac:dyDescent="0.2">
      <c r="P54266" s="230"/>
      <c r="Q54266" s="230"/>
      <c r="R54266" s="230"/>
      <c r="S54266" s="230"/>
    </row>
    <row r="54267" spans="16:19" x14ac:dyDescent="0.2">
      <c r="P54267" s="230"/>
      <c r="Q54267" s="230"/>
      <c r="R54267" s="230"/>
      <c r="S54267" s="230"/>
    </row>
    <row r="54268" spans="16:19" x14ac:dyDescent="0.2">
      <c r="P54268" s="230"/>
      <c r="Q54268" s="230"/>
      <c r="R54268" s="230"/>
      <c r="S54268" s="230"/>
    </row>
    <row r="54269" spans="16:19" x14ac:dyDescent="0.2">
      <c r="P54269" s="230"/>
      <c r="Q54269" s="230"/>
      <c r="R54269" s="230"/>
      <c r="S54269" s="230"/>
    </row>
    <row r="54270" spans="16:19" x14ac:dyDescent="0.2">
      <c r="P54270" s="230"/>
      <c r="Q54270" s="230"/>
      <c r="R54270" s="230"/>
      <c r="S54270" s="230"/>
    </row>
    <row r="54271" spans="16:19" x14ac:dyDescent="0.2">
      <c r="P54271" s="230"/>
      <c r="Q54271" s="230"/>
      <c r="R54271" s="230"/>
      <c r="S54271" s="230"/>
    </row>
    <row r="54272" spans="16:19" x14ac:dyDescent="0.2">
      <c r="P54272" s="230"/>
      <c r="Q54272" s="230"/>
      <c r="R54272" s="230"/>
      <c r="S54272" s="230"/>
    </row>
    <row r="54273" spans="16:19" x14ac:dyDescent="0.2">
      <c r="P54273" s="230"/>
      <c r="Q54273" s="230"/>
      <c r="R54273" s="230"/>
      <c r="S54273" s="230"/>
    </row>
    <row r="54274" spans="16:19" x14ac:dyDescent="0.2">
      <c r="P54274" s="230"/>
      <c r="Q54274" s="230"/>
      <c r="R54274" s="230"/>
      <c r="S54274" s="230"/>
    </row>
    <row r="54275" spans="16:19" x14ac:dyDescent="0.2">
      <c r="P54275" s="230"/>
      <c r="Q54275" s="230"/>
      <c r="R54275" s="230"/>
      <c r="S54275" s="230"/>
    </row>
    <row r="54276" spans="16:19" x14ac:dyDescent="0.2">
      <c r="P54276" s="230"/>
      <c r="Q54276" s="230"/>
      <c r="R54276" s="230"/>
      <c r="S54276" s="230"/>
    </row>
    <row r="54277" spans="16:19" x14ac:dyDescent="0.2">
      <c r="P54277" s="230"/>
      <c r="Q54277" s="230"/>
      <c r="R54277" s="230"/>
      <c r="S54277" s="230"/>
    </row>
    <row r="54278" spans="16:19" x14ac:dyDescent="0.2">
      <c r="P54278" s="230"/>
      <c r="Q54278" s="230"/>
      <c r="R54278" s="230"/>
      <c r="S54278" s="230"/>
    </row>
    <row r="54279" spans="16:19" x14ac:dyDescent="0.2">
      <c r="P54279" s="230"/>
      <c r="Q54279" s="230"/>
      <c r="R54279" s="230"/>
      <c r="S54279" s="230"/>
    </row>
    <row r="54280" spans="16:19" x14ac:dyDescent="0.2">
      <c r="P54280" s="230"/>
      <c r="Q54280" s="230"/>
      <c r="R54280" s="230"/>
      <c r="S54280" s="230"/>
    </row>
    <row r="54281" spans="16:19" x14ac:dyDescent="0.2">
      <c r="P54281" s="230"/>
      <c r="Q54281" s="230"/>
      <c r="R54281" s="230"/>
      <c r="S54281" s="230"/>
    </row>
    <row r="54282" spans="16:19" x14ac:dyDescent="0.2">
      <c r="P54282" s="230"/>
      <c r="Q54282" s="230"/>
      <c r="R54282" s="230"/>
      <c r="S54282" s="230"/>
    </row>
    <row r="54283" spans="16:19" x14ac:dyDescent="0.2">
      <c r="P54283" s="230"/>
      <c r="Q54283" s="230"/>
      <c r="R54283" s="230"/>
      <c r="S54283" s="230"/>
    </row>
    <row r="54284" spans="16:19" x14ac:dyDescent="0.2">
      <c r="P54284" s="230"/>
      <c r="Q54284" s="230"/>
      <c r="R54284" s="230"/>
      <c r="S54284" s="230"/>
    </row>
    <row r="54285" spans="16:19" x14ac:dyDescent="0.2">
      <c r="P54285" s="230"/>
      <c r="Q54285" s="230"/>
      <c r="R54285" s="230"/>
      <c r="S54285" s="230"/>
    </row>
    <row r="54286" spans="16:19" x14ac:dyDescent="0.2">
      <c r="P54286" s="230"/>
      <c r="Q54286" s="230"/>
      <c r="R54286" s="230"/>
      <c r="S54286" s="230"/>
    </row>
    <row r="54287" spans="16:19" x14ac:dyDescent="0.2">
      <c r="P54287" s="230"/>
      <c r="Q54287" s="230"/>
      <c r="R54287" s="230"/>
      <c r="S54287" s="230"/>
    </row>
    <row r="54288" spans="16:19" x14ac:dyDescent="0.2">
      <c r="P54288" s="230"/>
      <c r="Q54288" s="230"/>
      <c r="R54288" s="230"/>
      <c r="S54288" s="230"/>
    </row>
    <row r="54289" spans="16:19" x14ac:dyDescent="0.2">
      <c r="P54289" s="230"/>
      <c r="Q54289" s="230"/>
      <c r="R54289" s="230"/>
      <c r="S54289" s="230"/>
    </row>
    <row r="54290" spans="16:19" x14ac:dyDescent="0.2">
      <c r="P54290" s="230"/>
      <c r="Q54290" s="230"/>
      <c r="R54290" s="230"/>
      <c r="S54290" s="230"/>
    </row>
    <row r="54291" spans="16:19" x14ac:dyDescent="0.2">
      <c r="P54291" s="230"/>
      <c r="Q54291" s="230"/>
      <c r="R54291" s="230"/>
      <c r="S54291" s="230"/>
    </row>
    <row r="54292" spans="16:19" x14ac:dyDescent="0.2">
      <c r="P54292" s="230"/>
      <c r="Q54292" s="230"/>
      <c r="R54292" s="230"/>
      <c r="S54292" s="230"/>
    </row>
    <row r="54293" spans="16:19" x14ac:dyDescent="0.2">
      <c r="P54293" s="230"/>
      <c r="Q54293" s="230"/>
      <c r="R54293" s="230"/>
      <c r="S54293" s="230"/>
    </row>
    <row r="54294" spans="16:19" x14ac:dyDescent="0.2">
      <c r="P54294" s="230"/>
      <c r="Q54294" s="230"/>
      <c r="R54294" s="230"/>
      <c r="S54294" s="230"/>
    </row>
    <row r="54295" spans="16:19" x14ac:dyDescent="0.2">
      <c r="P54295" s="230"/>
      <c r="Q54295" s="230"/>
      <c r="R54295" s="230"/>
      <c r="S54295" s="230"/>
    </row>
    <row r="54296" spans="16:19" x14ac:dyDescent="0.2">
      <c r="P54296" s="230"/>
      <c r="Q54296" s="230"/>
      <c r="R54296" s="230"/>
      <c r="S54296" s="230"/>
    </row>
    <row r="54297" spans="16:19" x14ac:dyDescent="0.2">
      <c r="P54297" s="230"/>
      <c r="Q54297" s="230"/>
      <c r="R54297" s="230"/>
      <c r="S54297" s="230"/>
    </row>
    <row r="54298" spans="16:19" x14ac:dyDescent="0.2">
      <c r="P54298" s="230"/>
      <c r="Q54298" s="230"/>
      <c r="R54298" s="230"/>
      <c r="S54298" s="230"/>
    </row>
    <row r="54299" spans="16:19" x14ac:dyDescent="0.2">
      <c r="P54299" s="230"/>
      <c r="Q54299" s="230"/>
      <c r="R54299" s="230"/>
      <c r="S54299" s="230"/>
    </row>
    <row r="54300" spans="16:19" x14ac:dyDescent="0.2">
      <c r="P54300" s="230"/>
      <c r="Q54300" s="230"/>
      <c r="R54300" s="230"/>
      <c r="S54300" s="230"/>
    </row>
    <row r="54301" spans="16:19" x14ac:dyDescent="0.2">
      <c r="P54301" s="230"/>
      <c r="Q54301" s="230"/>
      <c r="R54301" s="230"/>
      <c r="S54301" s="230"/>
    </row>
    <row r="54302" spans="16:19" x14ac:dyDescent="0.2">
      <c r="P54302" s="230"/>
      <c r="Q54302" s="230"/>
      <c r="R54302" s="230"/>
      <c r="S54302" s="230"/>
    </row>
    <row r="54303" spans="16:19" x14ac:dyDescent="0.2">
      <c r="P54303" s="230"/>
      <c r="Q54303" s="230"/>
      <c r="R54303" s="230"/>
      <c r="S54303" s="230"/>
    </row>
    <row r="54304" spans="16:19" x14ac:dyDescent="0.2">
      <c r="P54304" s="230"/>
      <c r="Q54304" s="230"/>
      <c r="R54304" s="230"/>
      <c r="S54304" s="230"/>
    </row>
    <row r="54305" spans="16:19" x14ac:dyDescent="0.2">
      <c r="P54305" s="230"/>
      <c r="Q54305" s="230"/>
      <c r="R54305" s="230"/>
      <c r="S54305" s="230"/>
    </row>
    <row r="54306" spans="16:19" x14ac:dyDescent="0.2">
      <c r="P54306" s="230"/>
      <c r="Q54306" s="230"/>
      <c r="R54306" s="230"/>
      <c r="S54306" s="230"/>
    </row>
    <row r="54307" spans="16:19" x14ac:dyDescent="0.2">
      <c r="P54307" s="230"/>
      <c r="Q54307" s="230"/>
      <c r="R54307" s="230"/>
      <c r="S54307" s="230"/>
    </row>
    <row r="54308" spans="16:19" x14ac:dyDescent="0.2">
      <c r="P54308" s="230"/>
      <c r="Q54308" s="230"/>
      <c r="R54308" s="230"/>
      <c r="S54308" s="230"/>
    </row>
    <row r="54309" spans="16:19" x14ac:dyDescent="0.2">
      <c r="P54309" s="230"/>
      <c r="Q54309" s="230"/>
      <c r="R54309" s="230"/>
      <c r="S54309" s="230"/>
    </row>
    <row r="54310" spans="16:19" x14ac:dyDescent="0.2">
      <c r="P54310" s="230"/>
      <c r="Q54310" s="230"/>
      <c r="R54310" s="230"/>
      <c r="S54310" s="230"/>
    </row>
    <row r="54311" spans="16:19" x14ac:dyDescent="0.2">
      <c r="P54311" s="230"/>
      <c r="Q54311" s="230"/>
      <c r="R54311" s="230"/>
      <c r="S54311" s="230"/>
    </row>
    <row r="54312" spans="16:19" x14ac:dyDescent="0.2">
      <c r="P54312" s="230"/>
      <c r="Q54312" s="230"/>
      <c r="R54312" s="230"/>
      <c r="S54312" s="230"/>
    </row>
    <row r="54313" spans="16:19" x14ac:dyDescent="0.2">
      <c r="P54313" s="230"/>
      <c r="Q54313" s="230"/>
      <c r="R54313" s="230"/>
      <c r="S54313" s="230"/>
    </row>
    <row r="54314" spans="16:19" x14ac:dyDescent="0.2">
      <c r="P54314" s="230"/>
      <c r="Q54314" s="230"/>
      <c r="R54314" s="230"/>
      <c r="S54314" s="230"/>
    </row>
    <row r="54315" spans="16:19" x14ac:dyDescent="0.2">
      <c r="P54315" s="230"/>
      <c r="Q54315" s="230"/>
      <c r="R54315" s="230"/>
      <c r="S54315" s="230"/>
    </row>
    <row r="54316" spans="16:19" x14ac:dyDescent="0.2">
      <c r="P54316" s="230"/>
      <c r="Q54316" s="230"/>
      <c r="R54316" s="230"/>
      <c r="S54316" s="230"/>
    </row>
    <row r="54317" spans="16:19" x14ac:dyDescent="0.2">
      <c r="P54317" s="230"/>
      <c r="Q54317" s="230"/>
      <c r="R54317" s="230"/>
      <c r="S54317" s="230"/>
    </row>
    <row r="54318" spans="16:19" x14ac:dyDescent="0.2">
      <c r="P54318" s="230"/>
      <c r="Q54318" s="230"/>
      <c r="R54318" s="230"/>
      <c r="S54318" s="230"/>
    </row>
    <row r="54319" spans="16:19" x14ac:dyDescent="0.2">
      <c r="P54319" s="230"/>
      <c r="Q54319" s="230"/>
      <c r="R54319" s="230"/>
      <c r="S54319" s="230"/>
    </row>
    <row r="54320" spans="16:19" x14ac:dyDescent="0.2">
      <c r="P54320" s="230"/>
      <c r="Q54320" s="230"/>
      <c r="R54320" s="230"/>
      <c r="S54320" s="230"/>
    </row>
    <row r="54321" spans="16:19" x14ac:dyDescent="0.2">
      <c r="P54321" s="230"/>
      <c r="Q54321" s="230"/>
      <c r="R54321" s="230"/>
      <c r="S54321" s="230"/>
    </row>
    <row r="54322" spans="16:19" x14ac:dyDescent="0.2">
      <c r="P54322" s="230"/>
      <c r="Q54322" s="230"/>
      <c r="R54322" s="230"/>
      <c r="S54322" s="230"/>
    </row>
    <row r="54323" spans="16:19" x14ac:dyDescent="0.2">
      <c r="P54323" s="230"/>
      <c r="Q54323" s="230"/>
      <c r="R54323" s="230"/>
      <c r="S54323" s="230"/>
    </row>
    <row r="54324" spans="16:19" x14ac:dyDescent="0.2">
      <c r="P54324" s="230"/>
      <c r="Q54324" s="230"/>
      <c r="R54324" s="230"/>
      <c r="S54324" s="230"/>
    </row>
    <row r="54325" spans="16:19" x14ac:dyDescent="0.2">
      <c r="P54325" s="230"/>
      <c r="Q54325" s="230"/>
      <c r="R54325" s="230"/>
      <c r="S54325" s="230"/>
    </row>
    <row r="54326" spans="16:19" x14ac:dyDescent="0.2">
      <c r="P54326" s="230"/>
      <c r="Q54326" s="230"/>
      <c r="R54326" s="230"/>
      <c r="S54326" s="230"/>
    </row>
    <row r="54327" spans="16:19" x14ac:dyDescent="0.2">
      <c r="P54327" s="230"/>
      <c r="Q54327" s="230"/>
      <c r="R54327" s="230"/>
      <c r="S54327" s="230"/>
    </row>
    <row r="54328" spans="16:19" x14ac:dyDescent="0.2">
      <c r="P54328" s="230"/>
      <c r="Q54328" s="230"/>
      <c r="R54328" s="230"/>
      <c r="S54328" s="230"/>
    </row>
    <row r="54329" spans="16:19" x14ac:dyDescent="0.2">
      <c r="P54329" s="230"/>
      <c r="Q54329" s="230"/>
      <c r="R54329" s="230"/>
      <c r="S54329" s="230"/>
    </row>
    <row r="54330" spans="16:19" x14ac:dyDescent="0.2">
      <c r="P54330" s="230"/>
      <c r="Q54330" s="230"/>
      <c r="R54330" s="230"/>
      <c r="S54330" s="230"/>
    </row>
    <row r="54331" spans="16:19" x14ac:dyDescent="0.2">
      <c r="P54331" s="230"/>
      <c r="Q54331" s="230"/>
      <c r="R54331" s="230"/>
      <c r="S54331" s="230"/>
    </row>
    <row r="54332" spans="16:19" x14ac:dyDescent="0.2">
      <c r="P54332" s="230"/>
      <c r="Q54332" s="230"/>
      <c r="R54332" s="230"/>
      <c r="S54332" s="230"/>
    </row>
    <row r="54333" spans="16:19" x14ac:dyDescent="0.2">
      <c r="P54333" s="230"/>
      <c r="Q54333" s="230"/>
      <c r="R54333" s="230"/>
      <c r="S54333" s="230"/>
    </row>
    <row r="54334" spans="16:19" x14ac:dyDescent="0.2">
      <c r="P54334" s="230"/>
      <c r="Q54334" s="230"/>
      <c r="R54334" s="230"/>
      <c r="S54334" s="230"/>
    </row>
    <row r="54335" spans="16:19" x14ac:dyDescent="0.2">
      <c r="P54335" s="230"/>
      <c r="Q54335" s="230"/>
      <c r="R54335" s="230"/>
      <c r="S54335" s="230"/>
    </row>
    <row r="54336" spans="16:19" x14ac:dyDescent="0.2">
      <c r="P54336" s="230"/>
      <c r="Q54336" s="230"/>
      <c r="R54336" s="230"/>
      <c r="S54336" s="230"/>
    </row>
    <row r="54337" spans="16:19" x14ac:dyDescent="0.2">
      <c r="P54337" s="230"/>
      <c r="Q54337" s="230"/>
      <c r="R54337" s="230"/>
      <c r="S54337" s="230"/>
    </row>
    <row r="54338" spans="16:19" x14ac:dyDescent="0.2">
      <c r="P54338" s="230"/>
      <c r="Q54338" s="230"/>
      <c r="R54338" s="230"/>
      <c r="S54338" s="230"/>
    </row>
    <row r="54339" spans="16:19" x14ac:dyDescent="0.2">
      <c r="P54339" s="230"/>
      <c r="Q54339" s="230"/>
      <c r="R54339" s="230"/>
      <c r="S54339" s="230"/>
    </row>
    <row r="54340" spans="16:19" x14ac:dyDescent="0.2">
      <c r="P54340" s="230"/>
      <c r="Q54340" s="230"/>
      <c r="R54340" s="230"/>
      <c r="S54340" s="230"/>
    </row>
    <row r="54341" spans="16:19" x14ac:dyDescent="0.2">
      <c r="P54341" s="230"/>
      <c r="Q54341" s="230"/>
      <c r="R54341" s="230"/>
      <c r="S54341" s="230"/>
    </row>
    <row r="54342" spans="16:19" x14ac:dyDescent="0.2">
      <c r="P54342" s="230"/>
      <c r="Q54342" s="230"/>
      <c r="R54342" s="230"/>
      <c r="S54342" s="230"/>
    </row>
    <row r="54343" spans="16:19" x14ac:dyDescent="0.2">
      <c r="P54343" s="230"/>
      <c r="Q54343" s="230"/>
      <c r="R54343" s="230"/>
      <c r="S54343" s="230"/>
    </row>
    <row r="54344" spans="16:19" x14ac:dyDescent="0.2">
      <c r="P54344" s="230"/>
      <c r="Q54344" s="230"/>
      <c r="R54344" s="230"/>
      <c r="S54344" s="230"/>
    </row>
    <row r="54345" spans="16:19" x14ac:dyDescent="0.2">
      <c r="P54345" s="230"/>
      <c r="Q54345" s="230"/>
      <c r="R54345" s="230"/>
      <c r="S54345" s="230"/>
    </row>
    <row r="54346" spans="16:19" x14ac:dyDescent="0.2">
      <c r="P54346" s="230"/>
      <c r="Q54346" s="230"/>
      <c r="R54346" s="230"/>
      <c r="S54346" s="230"/>
    </row>
    <row r="54347" spans="16:19" x14ac:dyDescent="0.2">
      <c r="P54347" s="230"/>
      <c r="Q54347" s="230"/>
      <c r="R54347" s="230"/>
      <c r="S54347" s="230"/>
    </row>
    <row r="54348" spans="16:19" x14ac:dyDescent="0.2">
      <c r="P54348" s="230"/>
      <c r="Q54348" s="230"/>
      <c r="R54348" s="230"/>
      <c r="S54348" s="230"/>
    </row>
    <row r="54349" spans="16:19" x14ac:dyDescent="0.2">
      <c r="P54349" s="230"/>
      <c r="Q54349" s="230"/>
      <c r="R54349" s="230"/>
      <c r="S54349" s="230"/>
    </row>
    <row r="54350" spans="16:19" x14ac:dyDescent="0.2">
      <c r="P54350" s="230"/>
      <c r="Q54350" s="230"/>
      <c r="R54350" s="230"/>
      <c r="S54350" s="230"/>
    </row>
    <row r="54351" spans="16:19" x14ac:dyDescent="0.2">
      <c r="P54351" s="230"/>
      <c r="Q54351" s="230"/>
      <c r="R54351" s="230"/>
      <c r="S54351" s="230"/>
    </row>
    <row r="54352" spans="16:19" x14ac:dyDescent="0.2">
      <c r="P54352" s="230"/>
      <c r="Q54352" s="230"/>
      <c r="R54352" s="230"/>
      <c r="S54352" s="230"/>
    </row>
    <row r="54353" spans="16:19" x14ac:dyDescent="0.2">
      <c r="P54353" s="230"/>
      <c r="Q54353" s="230"/>
      <c r="R54353" s="230"/>
      <c r="S54353" s="230"/>
    </row>
    <row r="54354" spans="16:19" x14ac:dyDescent="0.2">
      <c r="P54354" s="230"/>
      <c r="Q54354" s="230"/>
      <c r="R54354" s="230"/>
      <c r="S54354" s="230"/>
    </row>
    <row r="54355" spans="16:19" x14ac:dyDescent="0.2">
      <c r="P54355" s="230"/>
      <c r="Q54355" s="230"/>
      <c r="R54355" s="230"/>
      <c r="S54355" s="230"/>
    </row>
    <row r="54356" spans="16:19" x14ac:dyDescent="0.2">
      <c r="P54356" s="230"/>
      <c r="Q54356" s="230"/>
      <c r="R54356" s="230"/>
      <c r="S54356" s="230"/>
    </row>
    <row r="54357" spans="16:19" x14ac:dyDescent="0.2">
      <c r="P54357" s="230"/>
      <c r="Q54357" s="230"/>
      <c r="R54357" s="230"/>
      <c r="S54357" s="230"/>
    </row>
    <row r="54358" spans="16:19" x14ac:dyDescent="0.2">
      <c r="P54358" s="230"/>
      <c r="Q54358" s="230"/>
      <c r="R54358" s="230"/>
      <c r="S54358" s="230"/>
    </row>
    <row r="54359" spans="16:19" x14ac:dyDescent="0.2">
      <c r="P54359" s="230"/>
      <c r="Q54359" s="230"/>
      <c r="R54359" s="230"/>
      <c r="S54359" s="230"/>
    </row>
    <row r="54360" spans="16:19" x14ac:dyDescent="0.2">
      <c r="P54360" s="230"/>
      <c r="Q54360" s="230"/>
      <c r="R54360" s="230"/>
      <c r="S54360" s="230"/>
    </row>
    <row r="54361" spans="16:19" x14ac:dyDescent="0.2">
      <c r="P54361" s="230"/>
      <c r="Q54361" s="230"/>
      <c r="R54361" s="230"/>
      <c r="S54361" s="230"/>
    </row>
    <row r="54362" spans="16:19" x14ac:dyDescent="0.2">
      <c r="P54362" s="230"/>
      <c r="Q54362" s="230"/>
      <c r="R54362" s="230"/>
      <c r="S54362" s="230"/>
    </row>
    <row r="54363" spans="16:19" x14ac:dyDescent="0.2">
      <c r="P54363" s="230"/>
      <c r="Q54363" s="230"/>
      <c r="R54363" s="230"/>
      <c r="S54363" s="230"/>
    </row>
    <row r="54364" spans="16:19" x14ac:dyDescent="0.2">
      <c r="P54364" s="230"/>
      <c r="Q54364" s="230"/>
      <c r="R54364" s="230"/>
      <c r="S54364" s="230"/>
    </row>
    <row r="54365" spans="16:19" x14ac:dyDescent="0.2">
      <c r="P54365" s="230"/>
      <c r="Q54365" s="230"/>
      <c r="R54365" s="230"/>
      <c r="S54365" s="230"/>
    </row>
    <row r="54366" spans="16:19" x14ac:dyDescent="0.2">
      <c r="P54366" s="230"/>
      <c r="Q54366" s="230"/>
      <c r="R54366" s="230"/>
      <c r="S54366" s="230"/>
    </row>
    <row r="54367" spans="16:19" x14ac:dyDescent="0.2">
      <c r="P54367" s="230"/>
      <c r="Q54367" s="230"/>
      <c r="R54367" s="230"/>
      <c r="S54367" s="230"/>
    </row>
    <row r="54368" spans="16:19" x14ac:dyDescent="0.2">
      <c r="P54368" s="230"/>
      <c r="Q54368" s="230"/>
      <c r="R54368" s="230"/>
      <c r="S54368" s="230"/>
    </row>
    <row r="54369" spans="16:19" x14ac:dyDescent="0.2">
      <c r="P54369" s="230"/>
      <c r="Q54369" s="230"/>
      <c r="R54369" s="230"/>
      <c r="S54369" s="230"/>
    </row>
    <row r="54370" spans="16:19" x14ac:dyDescent="0.2">
      <c r="P54370" s="230"/>
      <c r="Q54370" s="230"/>
      <c r="R54370" s="230"/>
      <c r="S54370" s="230"/>
    </row>
    <row r="54371" spans="16:19" x14ac:dyDescent="0.2">
      <c r="P54371" s="230"/>
      <c r="Q54371" s="230"/>
      <c r="R54371" s="230"/>
      <c r="S54371" s="230"/>
    </row>
    <row r="54372" spans="16:19" x14ac:dyDescent="0.2">
      <c r="P54372" s="230"/>
      <c r="Q54372" s="230"/>
      <c r="R54372" s="230"/>
      <c r="S54372" s="230"/>
    </row>
    <row r="54373" spans="16:19" x14ac:dyDescent="0.2">
      <c r="P54373" s="230"/>
      <c r="Q54373" s="230"/>
      <c r="R54373" s="230"/>
      <c r="S54373" s="230"/>
    </row>
    <row r="54374" spans="16:19" x14ac:dyDescent="0.2">
      <c r="P54374" s="230"/>
      <c r="Q54374" s="230"/>
      <c r="R54374" s="230"/>
      <c r="S54374" s="230"/>
    </row>
    <row r="54375" spans="16:19" x14ac:dyDescent="0.2">
      <c r="P54375" s="230"/>
      <c r="Q54375" s="230"/>
      <c r="R54375" s="230"/>
      <c r="S54375" s="230"/>
    </row>
    <row r="54376" spans="16:19" x14ac:dyDescent="0.2">
      <c r="P54376" s="230"/>
      <c r="Q54376" s="230"/>
      <c r="R54376" s="230"/>
      <c r="S54376" s="230"/>
    </row>
    <row r="54377" spans="16:19" x14ac:dyDescent="0.2">
      <c r="P54377" s="230"/>
      <c r="Q54377" s="230"/>
      <c r="R54377" s="230"/>
      <c r="S54377" s="230"/>
    </row>
    <row r="54378" spans="16:19" x14ac:dyDescent="0.2">
      <c r="P54378" s="230"/>
      <c r="Q54378" s="230"/>
      <c r="R54378" s="230"/>
      <c r="S54378" s="230"/>
    </row>
    <row r="54379" spans="16:19" x14ac:dyDescent="0.2">
      <c r="P54379" s="230"/>
      <c r="Q54379" s="230"/>
      <c r="R54379" s="230"/>
      <c r="S54379" s="230"/>
    </row>
    <row r="54380" spans="16:19" x14ac:dyDescent="0.2">
      <c r="P54380" s="230"/>
      <c r="Q54380" s="230"/>
      <c r="R54380" s="230"/>
      <c r="S54380" s="230"/>
    </row>
    <row r="54381" spans="16:19" x14ac:dyDescent="0.2">
      <c r="P54381" s="230"/>
      <c r="Q54381" s="230"/>
      <c r="R54381" s="230"/>
      <c r="S54381" s="230"/>
    </row>
    <row r="54382" spans="16:19" x14ac:dyDescent="0.2">
      <c r="P54382" s="230"/>
      <c r="Q54382" s="230"/>
      <c r="R54382" s="230"/>
      <c r="S54382" s="230"/>
    </row>
    <row r="54383" spans="16:19" x14ac:dyDescent="0.2">
      <c r="P54383" s="230"/>
      <c r="Q54383" s="230"/>
      <c r="R54383" s="230"/>
      <c r="S54383" s="230"/>
    </row>
    <row r="54384" spans="16:19" x14ac:dyDescent="0.2">
      <c r="P54384" s="230"/>
      <c r="Q54384" s="230"/>
      <c r="R54384" s="230"/>
      <c r="S54384" s="230"/>
    </row>
    <row r="54385" spans="16:19" x14ac:dyDescent="0.2">
      <c r="P54385" s="230"/>
      <c r="Q54385" s="230"/>
      <c r="R54385" s="230"/>
      <c r="S54385" s="230"/>
    </row>
    <row r="54386" spans="16:19" x14ac:dyDescent="0.2">
      <c r="P54386" s="230"/>
      <c r="Q54386" s="230"/>
      <c r="R54386" s="230"/>
      <c r="S54386" s="230"/>
    </row>
    <row r="54387" spans="16:19" x14ac:dyDescent="0.2">
      <c r="P54387" s="230"/>
      <c r="Q54387" s="230"/>
      <c r="R54387" s="230"/>
      <c r="S54387" s="230"/>
    </row>
    <row r="54388" spans="16:19" x14ac:dyDescent="0.2">
      <c r="P54388" s="230"/>
      <c r="Q54388" s="230"/>
      <c r="R54388" s="230"/>
      <c r="S54388" s="230"/>
    </row>
    <row r="54389" spans="16:19" x14ac:dyDescent="0.2">
      <c r="P54389" s="230"/>
      <c r="Q54389" s="230"/>
      <c r="R54389" s="230"/>
      <c r="S54389" s="230"/>
    </row>
    <row r="54390" spans="16:19" x14ac:dyDescent="0.2">
      <c r="P54390" s="230"/>
      <c r="Q54390" s="230"/>
      <c r="R54390" s="230"/>
      <c r="S54390" s="230"/>
    </row>
    <row r="54391" spans="16:19" x14ac:dyDescent="0.2">
      <c r="P54391" s="230"/>
      <c r="Q54391" s="230"/>
      <c r="R54391" s="230"/>
      <c r="S54391" s="230"/>
    </row>
    <row r="54392" spans="16:19" x14ac:dyDescent="0.2">
      <c r="P54392" s="230"/>
      <c r="Q54392" s="230"/>
      <c r="R54392" s="230"/>
      <c r="S54392" s="230"/>
    </row>
    <row r="54393" spans="16:19" x14ac:dyDescent="0.2">
      <c r="P54393" s="230"/>
      <c r="Q54393" s="230"/>
      <c r="R54393" s="230"/>
      <c r="S54393" s="230"/>
    </row>
    <row r="54394" spans="16:19" x14ac:dyDescent="0.2">
      <c r="P54394" s="230"/>
      <c r="Q54394" s="230"/>
      <c r="R54394" s="230"/>
      <c r="S54394" s="230"/>
    </row>
    <row r="54395" spans="16:19" x14ac:dyDescent="0.2">
      <c r="P54395" s="230"/>
      <c r="Q54395" s="230"/>
      <c r="R54395" s="230"/>
      <c r="S54395" s="230"/>
    </row>
    <row r="54396" spans="16:19" x14ac:dyDescent="0.2">
      <c r="P54396" s="230"/>
      <c r="Q54396" s="230"/>
      <c r="R54396" s="230"/>
      <c r="S54396" s="230"/>
    </row>
    <row r="54397" spans="16:19" x14ac:dyDescent="0.2">
      <c r="P54397" s="230"/>
      <c r="Q54397" s="230"/>
      <c r="R54397" s="230"/>
      <c r="S54397" s="230"/>
    </row>
    <row r="54398" spans="16:19" x14ac:dyDescent="0.2">
      <c r="P54398" s="230"/>
      <c r="Q54398" s="230"/>
      <c r="R54398" s="230"/>
      <c r="S54398" s="230"/>
    </row>
    <row r="54399" spans="16:19" x14ac:dyDescent="0.2">
      <c r="P54399" s="230"/>
      <c r="Q54399" s="230"/>
      <c r="R54399" s="230"/>
      <c r="S54399" s="230"/>
    </row>
    <row r="54400" spans="16:19" x14ac:dyDescent="0.2">
      <c r="P54400" s="230"/>
      <c r="Q54400" s="230"/>
      <c r="R54400" s="230"/>
      <c r="S54400" s="230"/>
    </row>
    <row r="54401" spans="16:19" x14ac:dyDescent="0.2">
      <c r="P54401" s="230"/>
      <c r="Q54401" s="230"/>
      <c r="R54401" s="230"/>
      <c r="S54401" s="230"/>
    </row>
    <row r="54402" spans="16:19" x14ac:dyDescent="0.2">
      <c r="P54402" s="230"/>
      <c r="Q54402" s="230"/>
      <c r="R54402" s="230"/>
      <c r="S54402" s="230"/>
    </row>
    <row r="54403" spans="16:19" x14ac:dyDescent="0.2">
      <c r="P54403" s="230"/>
      <c r="Q54403" s="230"/>
      <c r="R54403" s="230"/>
      <c r="S54403" s="230"/>
    </row>
    <row r="54404" spans="16:19" x14ac:dyDescent="0.2">
      <c r="P54404" s="230"/>
      <c r="Q54404" s="230"/>
      <c r="R54404" s="230"/>
      <c r="S54404" s="230"/>
    </row>
    <row r="54405" spans="16:19" x14ac:dyDescent="0.2">
      <c r="P54405" s="230"/>
      <c r="Q54405" s="230"/>
      <c r="R54405" s="230"/>
      <c r="S54405" s="230"/>
    </row>
    <row r="54406" spans="16:19" x14ac:dyDescent="0.2">
      <c r="P54406" s="230"/>
      <c r="Q54406" s="230"/>
      <c r="R54406" s="230"/>
      <c r="S54406" s="230"/>
    </row>
    <row r="54407" spans="16:19" x14ac:dyDescent="0.2">
      <c r="P54407" s="230"/>
      <c r="Q54407" s="230"/>
      <c r="R54407" s="230"/>
      <c r="S54407" s="230"/>
    </row>
    <row r="54408" spans="16:19" x14ac:dyDescent="0.2">
      <c r="P54408" s="230"/>
      <c r="Q54408" s="230"/>
      <c r="R54408" s="230"/>
      <c r="S54408" s="230"/>
    </row>
    <row r="54409" spans="16:19" x14ac:dyDescent="0.2">
      <c r="P54409" s="230"/>
      <c r="Q54409" s="230"/>
      <c r="R54409" s="230"/>
      <c r="S54409" s="230"/>
    </row>
    <row r="54410" spans="16:19" x14ac:dyDescent="0.2">
      <c r="P54410" s="230"/>
      <c r="Q54410" s="230"/>
      <c r="R54410" s="230"/>
      <c r="S54410" s="230"/>
    </row>
    <row r="54411" spans="16:19" x14ac:dyDescent="0.2">
      <c r="P54411" s="230"/>
      <c r="Q54411" s="230"/>
      <c r="R54411" s="230"/>
      <c r="S54411" s="230"/>
    </row>
    <row r="54412" spans="16:19" x14ac:dyDescent="0.2">
      <c r="P54412" s="230"/>
      <c r="Q54412" s="230"/>
      <c r="R54412" s="230"/>
      <c r="S54412" s="230"/>
    </row>
    <row r="54413" spans="16:19" x14ac:dyDescent="0.2">
      <c r="P54413" s="230"/>
      <c r="Q54413" s="230"/>
      <c r="R54413" s="230"/>
      <c r="S54413" s="230"/>
    </row>
    <row r="54414" spans="16:19" x14ac:dyDescent="0.2">
      <c r="P54414" s="230"/>
      <c r="Q54414" s="230"/>
      <c r="R54414" s="230"/>
      <c r="S54414" s="230"/>
    </row>
    <row r="54415" spans="16:19" x14ac:dyDescent="0.2">
      <c r="P54415" s="230"/>
      <c r="Q54415" s="230"/>
      <c r="R54415" s="230"/>
      <c r="S54415" s="230"/>
    </row>
    <row r="54416" spans="16:19" x14ac:dyDescent="0.2">
      <c r="P54416" s="230"/>
      <c r="Q54416" s="230"/>
      <c r="R54416" s="230"/>
      <c r="S54416" s="230"/>
    </row>
    <row r="54417" spans="16:19" x14ac:dyDescent="0.2">
      <c r="P54417" s="230"/>
      <c r="Q54417" s="230"/>
      <c r="R54417" s="230"/>
      <c r="S54417" s="230"/>
    </row>
    <row r="54418" spans="16:19" x14ac:dyDescent="0.2">
      <c r="P54418" s="230"/>
      <c r="Q54418" s="230"/>
      <c r="R54418" s="230"/>
      <c r="S54418" s="230"/>
    </row>
    <row r="54419" spans="16:19" x14ac:dyDescent="0.2">
      <c r="P54419" s="230"/>
      <c r="Q54419" s="230"/>
      <c r="R54419" s="230"/>
      <c r="S54419" s="230"/>
    </row>
    <row r="54420" spans="16:19" x14ac:dyDescent="0.2">
      <c r="P54420" s="230"/>
      <c r="Q54420" s="230"/>
      <c r="R54420" s="230"/>
      <c r="S54420" s="230"/>
    </row>
    <row r="54421" spans="16:19" x14ac:dyDescent="0.2">
      <c r="P54421" s="230"/>
      <c r="Q54421" s="230"/>
      <c r="R54421" s="230"/>
      <c r="S54421" s="230"/>
    </row>
    <row r="54422" spans="16:19" x14ac:dyDescent="0.2">
      <c r="P54422" s="230"/>
      <c r="Q54422" s="230"/>
      <c r="R54422" s="230"/>
      <c r="S54422" s="230"/>
    </row>
    <row r="54423" spans="16:19" x14ac:dyDescent="0.2">
      <c r="P54423" s="230"/>
      <c r="Q54423" s="230"/>
      <c r="R54423" s="230"/>
      <c r="S54423" s="230"/>
    </row>
    <row r="54424" spans="16:19" x14ac:dyDescent="0.2">
      <c r="P54424" s="230"/>
      <c r="Q54424" s="230"/>
      <c r="R54424" s="230"/>
      <c r="S54424" s="230"/>
    </row>
    <row r="54425" spans="16:19" x14ac:dyDescent="0.2">
      <c r="P54425" s="230"/>
      <c r="Q54425" s="230"/>
      <c r="R54425" s="230"/>
      <c r="S54425" s="230"/>
    </row>
    <row r="54426" spans="16:19" x14ac:dyDescent="0.2">
      <c r="P54426" s="230"/>
      <c r="Q54426" s="230"/>
      <c r="R54426" s="230"/>
      <c r="S54426" s="230"/>
    </row>
    <row r="54427" spans="16:19" x14ac:dyDescent="0.2">
      <c r="P54427" s="230"/>
      <c r="Q54427" s="230"/>
      <c r="R54427" s="230"/>
      <c r="S54427" s="230"/>
    </row>
    <row r="54428" spans="16:19" x14ac:dyDescent="0.2">
      <c r="P54428" s="230"/>
      <c r="Q54428" s="230"/>
      <c r="R54428" s="230"/>
      <c r="S54428" s="230"/>
    </row>
    <row r="54429" spans="16:19" x14ac:dyDescent="0.2">
      <c r="P54429" s="230"/>
      <c r="Q54429" s="230"/>
      <c r="R54429" s="230"/>
      <c r="S54429" s="230"/>
    </row>
    <row r="54430" spans="16:19" x14ac:dyDescent="0.2">
      <c r="P54430" s="230"/>
      <c r="Q54430" s="230"/>
      <c r="R54430" s="230"/>
      <c r="S54430" s="230"/>
    </row>
    <row r="54431" spans="16:19" x14ac:dyDescent="0.2">
      <c r="P54431" s="230"/>
      <c r="Q54431" s="230"/>
      <c r="R54431" s="230"/>
      <c r="S54431" s="230"/>
    </row>
    <row r="54432" spans="16:19" x14ac:dyDescent="0.2">
      <c r="P54432" s="230"/>
      <c r="Q54432" s="230"/>
      <c r="R54432" s="230"/>
      <c r="S54432" s="230"/>
    </row>
    <row r="54433" spans="16:19" x14ac:dyDescent="0.2">
      <c r="P54433" s="230"/>
      <c r="Q54433" s="230"/>
      <c r="R54433" s="230"/>
      <c r="S54433" s="230"/>
    </row>
    <row r="54434" spans="16:19" x14ac:dyDescent="0.2">
      <c r="P54434" s="230"/>
      <c r="Q54434" s="230"/>
      <c r="R54434" s="230"/>
      <c r="S54434" s="230"/>
    </row>
    <row r="54435" spans="16:19" x14ac:dyDescent="0.2">
      <c r="P54435" s="230"/>
      <c r="Q54435" s="230"/>
      <c r="R54435" s="230"/>
      <c r="S54435" s="230"/>
    </row>
    <row r="54436" spans="16:19" x14ac:dyDescent="0.2">
      <c r="P54436" s="230"/>
      <c r="Q54436" s="230"/>
      <c r="R54436" s="230"/>
      <c r="S54436" s="230"/>
    </row>
    <row r="54437" spans="16:19" x14ac:dyDescent="0.2">
      <c r="P54437" s="230"/>
      <c r="Q54437" s="230"/>
      <c r="R54437" s="230"/>
      <c r="S54437" s="230"/>
    </row>
    <row r="54438" spans="16:19" x14ac:dyDescent="0.2">
      <c r="P54438" s="230"/>
      <c r="Q54438" s="230"/>
      <c r="R54438" s="230"/>
      <c r="S54438" s="230"/>
    </row>
    <row r="54439" spans="16:19" x14ac:dyDescent="0.2">
      <c r="P54439" s="230"/>
      <c r="Q54439" s="230"/>
      <c r="R54439" s="230"/>
      <c r="S54439" s="230"/>
    </row>
    <row r="54440" spans="16:19" x14ac:dyDescent="0.2">
      <c r="P54440" s="230"/>
      <c r="Q54440" s="230"/>
      <c r="R54440" s="230"/>
      <c r="S54440" s="230"/>
    </row>
    <row r="54441" spans="16:19" x14ac:dyDescent="0.2">
      <c r="P54441" s="230"/>
      <c r="Q54441" s="230"/>
      <c r="R54441" s="230"/>
      <c r="S54441" s="230"/>
    </row>
    <row r="54442" spans="16:19" x14ac:dyDescent="0.2">
      <c r="P54442" s="230"/>
      <c r="Q54442" s="230"/>
      <c r="R54442" s="230"/>
      <c r="S54442" s="230"/>
    </row>
    <row r="54443" spans="16:19" x14ac:dyDescent="0.2">
      <c r="P54443" s="230"/>
      <c r="Q54443" s="230"/>
      <c r="R54443" s="230"/>
      <c r="S54443" s="230"/>
    </row>
    <row r="54444" spans="16:19" x14ac:dyDescent="0.2">
      <c r="P54444" s="230"/>
      <c r="Q54444" s="230"/>
      <c r="R54444" s="230"/>
      <c r="S54444" s="230"/>
    </row>
    <row r="54445" spans="16:19" x14ac:dyDescent="0.2">
      <c r="P54445" s="230"/>
      <c r="Q54445" s="230"/>
      <c r="R54445" s="230"/>
      <c r="S54445" s="230"/>
    </row>
    <row r="54446" spans="16:19" x14ac:dyDescent="0.2">
      <c r="P54446" s="230"/>
      <c r="Q54446" s="230"/>
      <c r="R54446" s="230"/>
      <c r="S54446" s="230"/>
    </row>
    <row r="54447" spans="16:19" x14ac:dyDescent="0.2">
      <c r="P54447" s="230"/>
      <c r="Q54447" s="230"/>
      <c r="R54447" s="230"/>
      <c r="S54447" s="230"/>
    </row>
    <row r="54448" spans="16:19" x14ac:dyDescent="0.2">
      <c r="P54448" s="230"/>
      <c r="Q54448" s="230"/>
      <c r="R54448" s="230"/>
      <c r="S54448" s="230"/>
    </row>
    <row r="54449" spans="16:19" x14ac:dyDescent="0.2">
      <c r="P54449" s="230"/>
      <c r="Q54449" s="230"/>
      <c r="R54449" s="230"/>
      <c r="S54449" s="230"/>
    </row>
    <row r="54450" spans="16:19" x14ac:dyDescent="0.2">
      <c r="P54450" s="230"/>
      <c r="Q54450" s="230"/>
      <c r="R54450" s="230"/>
      <c r="S54450" s="230"/>
    </row>
    <row r="54451" spans="16:19" x14ac:dyDescent="0.2">
      <c r="P54451" s="230"/>
      <c r="Q54451" s="230"/>
      <c r="R54451" s="230"/>
      <c r="S54451" s="230"/>
    </row>
    <row r="54452" spans="16:19" x14ac:dyDescent="0.2">
      <c r="P54452" s="230"/>
      <c r="Q54452" s="230"/>
      <c r="R54452" s="230"/>
      <c r="S54452" s="230"/>
    </row>
    <row r="54453" spans="16:19" x14ac:dyDescent="0.2">
      <c r="P54453" s="230"/>
      <c r="Q54453" s="230"/>
      <c r="R54453" s="230"/>
      <c r="S54453" s="230"/>
    </row>
    <row r="54454" spans="16:19" x14ac:dyDescent="0.2">
      <c r="P54454" s="230"/>
      <c r="Q54454" s="230"/>
      <c r="R54454" s="230"/>
      <c r="S54454" s="230"/>
    </row>
    <row r="54455" spans="16:19" x14ac:dyDescent="0.2">
      <c r="P54455" s="230"/>
      <c r="Q54455" s="230"/>
      <c r="R54455" s="230"/>
      <c r="S54455" s="230"/>
    </row>
    <row r="54456" spans="16:19" x14ac:dyDescent="0.2">
      <c r="P54456" s="230"/>
      <c r="Q54456" s="230"/>
      <c r="R54456" s="230"/>
      <c r="S54456" s="230"/>
    </row>
    <row r="54457" spans="16:19" x14ac:dyDescent="0.2">
      <c r="P54457" s="230"/>
      <c r="Q54457" s="230"/>
      <c r="R54457" s="230"/>
      <c r="S54457" s="230"/>
    </row>
    <row r="54458" spans="16:19" x14ac:dyDescent="0.2">
      <c r="P54458" s="230"/>
      <c r="Q54458" s="230"/>
      <c r="R54458" s="230"/>
      <c r="S54458" s="230"/>
    </row>
    <row r="54459" spans="16:19" x14ac:dyDescent="0.2">
      <c r="P54459" s="230"/>
      <c r="Q54459" s="230"/>
      <c r="R54459" s="230"/>
      <c r="S54459" s="230"/>
    </row>
    <row r="54460" spans="16:19" x14ac:dyDescent="0.2">
      <c r="P54460" s="230"/>
      <c r="Q54460" s="230"/>
      <c r="R54460" s="230"/>
      <c r="S54460" s="230"/>
    </row>
    <row r="54461" spans="16:19" x14ac:dyDescent="0.2">
      <c r="P54461" s="230"/>
      <c r="Q54461" s="230"/>
      <c r="R54461" s="230"/>
      <c r="S54461" s="230"/>
    </row>
    <row r="54462" spans="16:19" x14ac:dyDescent="0.2">
      <c r="P54462" s="230"/>
      <c r="Q54462" s="230"/>
      <c r="R54462" s="230"/>
      <c r="S54462" s="230"/>
    </row>
    <row r="54463" spans="16:19" x14ac:dyDescent="0.2">
      <c r="P54463" s="230"/>
      <c r="Q54463" s="230"/>
      <c r="R54463" s="230"/>
      <c r="S54463" s="230"/>
    </row>
    <row r="54464" spans="16:19" x14ac:dyDescent="0.2">
      <c r="P54464" s="230"/>
      <c r="Q54464" s="230"/>
      <c r="R54464" s="230"/>
      <c r="S54464" s="230"/>
    </row>
    <row r="54465" spans="16:19" x14ac:dyDescent="0.2">
      <c r="P54465" s="230"/>
      <c r="Q54465" s="230"/>
      <c r="R54465" s="230"/>
      <c r="S54465" s="230"/>
    </row>
    <row r="54466" spans="16:19" x14ac:dyDescent="0.2">
      <c r="P54466" s="230"/>
      <c r="Q54466" s="230"/>
      <c r="R54466" s="230"/>
      <c r="S54466" s="230"/>
    </row>
    <row r="54467" spans="16:19" x14ac:dyDescent="0.2">
      <c r="P54467" s="230"/>
      <c r="Q54467" s="230"/>
      <c r="R54467" s="230"/>
      <c r="S54467" s="230"/>
    </row>
    <row r="54468" spans="16:19" x14ac:dyDescent="0.2">
      <c r="P54468" s="230"/>
      <c r="Q54468" s="230"/>
      <c r="R54468" s="230"/>
      <c r="S54468" s="230"/>
    </row>
    <row r="54469" spans="16:19" x14ac:dyDescent="0.2">
      <c r="P54469" s="230"/>
      <c r="Q54469" s="230"/>
      <c r="R54469" s="230"/>
      <c r="S54469" s="230"/>
    </row>
    <row r="54470" spans="16:19" x14ac:dyDescent="0.2">
      <c r="P54470" s="230"/>
      <c r="Q54470" s="230"/>
      <c r="R54470" s="230"/>
      <c r="S54470" s="230"/>
    </row>
    <row r="54471" spans="16:19" x14ac:dyDescent="0.2">
      <c r="P54471" s="230"/>
      <c r="Q54471" s="230"/>
      <c r="R54471" s="230"/>
      <c r="S54471" s="230"/>
    </row>
    <row r="54472" spans="16:19" x14ac:dyDescent="0.2">
      <c r="P54472" s="230"/>
      <c r="Q54472" s="230"/>
      <c r="R54472" s="230"/>
      <c r="S54472" s="230"/>
    </row>
    <row r="54473" spans="16:19" x14ac:dyDescent="0.2">
      <c r="P54473" s="230"/>
      <c r="Q54473" s="230"/>
      <c r="R54473" s="230"/>
      <c r="S54473" s="230"/>
    </row>
    <row r="54474" spans="16:19" x14ac:dyDescent="0.2">
      <c r="P54474" s="230"/>
      <c r="Q54474" s="230"/>
      <c r="R54474" s="230"/>
      <c r="S54474" s="230"/>
    </row>
    <row r="54475" spans="16:19" x14ac:dyDescent="0.2">
      <c r="P54475" s="230"/>
      <c r="Q54475" s="230"/>
      <c r="R54475" s="230"/>
      <c r="S54475" s="230"/>
    </row>
    <row r="54476" spans="16:19" x14ac:dyDescent="0.2">
      <c r="P54476" s="230"/>
      <c r="Q54476" s="230"/>
      <c r="R54476" s="230"/>
      <c r="S54476" s="230"/>
    </row>
    <row r="54477" spans="16:19" x14ac:dyDescent="0.2">
      <c r="P54477" s="230"/>
      <c r="Q54477" s="230"/>
      <c r="R54477" s="230"/>
      <c r="S54477" s="230"/>
    </row>
    <row r="54478" spans="16:19" x14ac:dyDescent="0.2">
      <c r="P54478" s="230"/>
      <c r="Q54478" s="230"/>
      <c r="R54478" s="230"/>
      <c r="S54478" s="230"/>
    </row>
    <row r="54479" spans="16:19" x14ac:dyDescent="0.2">
      <c r="P54479" s="230"/>
      <c r="Q54479" s="230"/>
      <c r="R54479" s="230"/>
      <c r="S54479" s="230"/>
    </row>
    <row r="54480" spans="16:19" x14ac:dyDescent="0.2">
      <c r="P54480" s="230"/>
      <c r="Q54480" s="230"/>
      <c r="R54480" s="230"/>
      <c r="S54480" s="230"/>
    </row>
    <row r="54481" spans="16:19" x14ac:dyDescent="0.2">
      <c r="P54481" s="230"/>
      <c r="Q54481" s="230"/>
      <c r="R54481" s="230"/>
      <c r="S54481" s="230"/>
    </row>
    <row r="54482" spans="16:19" x14ac:dyDescent="0.2">
      <c r="P54482" s="230"/>
      <c r="Q54482" s="230"/>
      <c r="R54482" s="230"/>
      <c r="S54482" s="230"/>
    </row>
    <row r="54483" spans="16:19" x14ac:dyDescent="0.2">
      <c r="P54483" s="230"/>
      <c r="Q54483" s="230"/>
      <c r="R54483" s="230"/>
      <c r="S54483" s="230"/>
    </row>
    <row r="54484" spans="16:19" x14ac:dyDescent="0.2">
      <c r="P54484" s="230"/>
      <c r="Q54484" s="230"/>
      <c r="R54484" s="230"/>
      <c r="S54484" s="230"/>
    </row>
    <row r="54485" spans="16:19" x14ac:dyDescent="0.2">
      <c r="P54485" s="230"/>
      <c r="Q54485" s="230"/>
      <c r="R54485" s="230"/>
      <c r="S54485" s="230"/>
    </row>
    <row r="54486" spans="16:19" x14ac:dyDescent="0.2">
      <c r="P54486" s="230"/>
      <c r="Q54486" s="230"/>
      <c r="R54486" s="230"/>
      <c r="S54486" s="230"/>
    </row>
    <row r="54487" spans="16:19" x14ac:dyDescent="0.2">
      <c r="P54487" s="230"/>
      <c r="Q54487" s="230"/>
      <c r="R54487" s="230"/>
      <c r="S54487" s="230"/>
    </row>
    <row r="54488" spans="16:19" x14ac:dyDescent="0.2">
      <c r="P54488" s="230"/>
      <c r="Q54488" s="230"/>
      <c r="R54488" s="230"/>
      <c r="S54488" s="230"/>
    </row>
    <row r="54489" spans="16:19" x14ac:dyDescent="0.2">
      <c r="P54489" s="230"/>
      <c r="Q54489" s="230"/>
      <c r="R54489" s="230"/>
      <c r="S54489" s="230"/>
    </row>
    <row r="54490" spans="16:19" x14ac:dyDescent="0.2">
      <c r="P54490" s="230"/>
      <c r="Q54490" s="230"/>
      <c r="R54490" s="230"/>
      <c r="S54490" s="230"/>
    </row>
    <row r="54491" spans="16:19" x14ac:dyDescent="0.2">
      <c r="P54491" s="230"/>
      <c r="Q54491" s="230"/>
      <c r="R54491" s="230"/>
      <c r="S54491" s="230"/>
    </row>
    <row r="54492" spans="16:19" x14ac:dyDescent="0.2">
      <c r="P54492" s="230"/>
      <c r="Q54492" s="230"/>
      <c r="R54492" s="230"/>
      <c r="S54492" s="230"/>
    </row>
    <row r="54493" spans="16:19" x14ac:dyDescent="0.2">
      <c r="P54493" s="230"/>
      <c r="Q54493" s="230"/>
      <c r="R54493" s="230"/>
      <c r="S54493" s="230"/>
    </row>
    <row r="54494" spans="16:19" x14ac:dyDescent="0.2">
      <c r="P54494" s="230"/>
      <c r="Q54494" s="230"/>
      <c r="R54494" s="230"/>
      <c r="S54494" s="230"/>
    </row>
    <row r="54495" spans="16:19" x14ac:dyDescent="0.2">
      <c r="P54495" s="230"/>
      <c r="Q54495" s="230"/>
      <c r="R54495" s="230"/>
      <c r="S54495" s="230"/>
    </row>
    <row r="54496" spans="16:19" x14ac:dyDescent="0.2">
      <c r="P54496" s="230"/>
      <c r="Q54496" s="230"/>
      <c r="R54496" s="230"/>
      <c r="S54496" s="230"/>
    </row>
    <row r="54497" spans="16:19" x14ac:dyDescent="0.2">
      <c r="P54497" s="230"/>
      <c r="Q54497" s="230"/>
      <c r="R54497" s="230"/>
      <c r="S54497" s="230"/>
    </row>
    <row r="54498" spans="16:19" x14ac:dyDescent="0.2">
      <c r="P54498" s="230"/>
      <c r="Q54498" s="230"/>
      <c r="R54498" s="230"/>
      <c r="S54498" s="230"/>
    </row>
    <row r="54499" spans="16:19" x14ac:dyDescent="0.2">
      <c r="P54499" s="230"/>
      <c r="Q54499" s="230"/>
      <c r="R54499" s="230"/>
      <c r="S54499" s="230"/>
    </row>
    <row r="54500" spans="16:19" x14ac:dyDescent="0.2">
      <c r="P54500" s="230"/>
      <c r="Q54500" s="230"/>
      <c r="R54500" s="230"/>
      <c r="S54500" s="230"/>
    </row>
    <row r="54501" spans="16:19" x14ac:dyDescent="0.2">
      <c r="P54501" s="230"/>
      <c r="Q54501" s="230"/>
      <c r="R54501" s="230"/>
      <c r="S54501" s="230"/>
    </row>
    <row r="54502" spans="16:19" x14ac:dyDescent="0.2">
      <c r="P54502" s="230"/>
      <c r="Q54502" s="230"/>
      <c r="R54502" s="230"/>
      <c r="S54502" s="230"/>
    </row>
    <row r="54503" spans="16:19" x14ac:dyDescent="0.2">
      <c r="P54503" s="230"/>
      <c r="Q54503" s="230"/>
      <c r="R54503" s="230"/>
      <c r="S54503" s="230"/>
    </row>
    <row r="54504" spans="16:19" x14ac:dyDescent="0.2">
      <c r="P54504" s="230"/>
      <c r="Q54504" s="230"/>
      <c r="R54504" s="230"/>
      <c r="S54504" s="230"/>
    </row>
    <row r="54505" spans="16:19" x14ac:dyDescent="0.2">
      <c r="P54505" s="230"/>
      <c r="Q54505" s="230"/>
      <c r="R54505" s="230"/>
      <c r="S54505" s="230"/>
    </row>
    <row r="54506" spans="16:19" x14ac:dyDescent="0.2">
      <c r="P54506" s="230"/>
      <c r="Q54506" s="230"/>
      <c r="R54506" s="230"/>
      <c r="S54506" s="230"/>
    </row>
    <row r="54507" spans="16:19" x14ac:dyDescent="0.2">
      <c r="P54507" s="230"/>
      <c r="Q54507" s="230"/>
      <c r="R54507" s="230"/>
      <c r="S54507" s="230"/>
    </row>
    <row r="54508" spans="16:19" x14ac:dyDescent="0.2">
      <c r="P54508" s="230"/>
      <c r="Q54508" s="230"/>
      <c r="R54508" s="230"/>
      <c r="S54508" s="230"/>
    </row>
    <row r="54509" spans="16:19" x14ac:dyDescent="0.2">
      <c r="P54509" s="230"/>
      <c r="Q54509" s="230"/>
      <c r="R54509" s="230"/>
      <c r="S54509" s="230"/>
    </row>
    <row r="54510" spans="16:19" x14ac:dyDescent="0.2">
      <c r="P54510" s="230"/>
      <c r="Q54510" s="230"/>
      <c r="R54510" s="230"/>
      <c r="S54510" s="230"/>
    </row>
    <row r="54511" spans="16:19" x14ac:dyDescent="0.2">
      <c r="P54511" s="230"/>
      <c r="Q54511" s="230"/>
      <c r="R54511" s="230"/>
      <c r="S54511" s="230"/>
    </row>
    <row r="54512" spans="16:19" x14ac:dyDescent="0.2">
      <c r="P54512" s="230"/>
      <c r="Q54512" s="230"/>
      <c r="R54512" s="230"/>
      <c r="S54512" s="230"/>
    </row>
    <row r="54513" spans="16:19" x14ac:dyDescent="0.2">
      <c r="P54513" s="230"/>
      <c r="Q54513" s="230"/>
      <c r="R54513" s="230"/>
      <c r="S54513" s="230"/>
    </row>
    <row r="54514" spans="16:19" x14ac:dyDescent="0.2">
      <c r="P54514" s="230"/>
      <c r="Q54514" s="230"/>
      <c r="R54514" s="230"/>
      <c r="S54514" s="230"/>
    </row>
    <row r="54515" spans="16:19" x14ac:dyDescent="0.2">
      <c r="P54515" s="230"/>
      <c r="Q54515" s="230"/>
      <c r="R54515" s="230"/>
      <c r="S54515" s="230"/>
    </row>
    <row r="54516" spans="16:19" x14ac:dyDescent="0.2">
      <c r="P54516" s="230"/>
      <c r="Q54516" s="230"/>
      <c r="R54516" s="230"/>
      <c r="S54516" s="230"/>
    </row>
    <row r="54517" spans="16:19" x14ac:dyDescent="0.2">
      <c r="P54517" s="230"/>
      <c r="Q54517" s="230"/>
      <c r="R54517" s="230"/>
      <c r="S54517" s="230"/>
    </row>
    <row r="54518" spans="16:19" x14ac:dyDescent="0.2">
      <c r="P54518" s="230"/>
      <c r="Q54518" s="230"/>
      <c r="R54518" s="230"/>
      <c r="S54518" s="230"/>
    </row>
    <row r="54519" spans="16:19" x14ac:dyDescent="0.2">
      <c r="P54519" s="230"/>
      <c r="Q54519" s="230"/>
      <c r="R54519" s="230"/>
      <c r="S54519" s="230"/>
    </row>
    <row r="54520" spans="16:19" x14ac:dyDescent="0.2">
      <c r="P54520" s="230"/>
      <c r="Q54520" s="230"/>
      <c r="R54520" s="230"/>
      <c r="S54520" s="230"/>
    </row>
    <row r="54521" spans="16:19" x14ac:dyDescent="0.2">
      <c r="P54521" s="230"/>
      <c r="Q54521" s="230"/>
      <c r="R54521" s="230"/>
      <c r="S54521" s="230"/>
    </row>
    <row r="54522" spans="16:19" x14ac:dyDescent="0.2">
      <c r="P54522" s="230"/>
      <c r="Q54522" s="230"/>
      <c r="R54522" s="230"/>
      <c r="S54522" s="230"/>
    </row>
    <row r="54523" spans="16:19" x14ac:dyDescent="0.2">
      <c r="P54523" s="230"/>
      <c r="Q54523" s="230"/>
      <c r="R54523" s="230"/>
      <c r="S54523" s="230"/>
    </row>
    <row r="54524" spans="16:19" x14ac:dyDescent="0.2">
      <c r="P54524" s="230"/>
      <c r="Q54524" s="230"/>
      <c r="R54524" s="230"/>
      <c r="S54524" s="230"/>
    </row>
    <row r="54525" spans="16:19" x14ac:dyDescent="0.2">
      <c r="P54525" s="230"/>
      <c r="Q54525" s="230"/>
      <c r="R54525" s="230"/>
      <c r="S54525" s="230"/>
    </row>
    <row r="54526" spans="16:19" x14ac:dyDescent="0.2">
      <c r="P54526" s="230"/>
      <c r="Q54526" s="230"/>
      <c r="R54526" s="230"/>
      <c r="S54526" s="230"/>
    </row>
    <row r="54527" spans="16:19" x14ac:dyDescent="0.2">
      <c r="P54527" s="230"/>
      <c r="Q54527" s="230"/>
      <c r="R54527" s="230"/>
      <c r="S54527" s="230"/>
    </row>
    <row r="54528" spans="16:19" x14ac:dyDescent="0.2">
      <c r="P54528" s="230"/>
      <c r="Q54528" s="230"/>
      <c r="R54528" s="230"/>
      <c r="S54528" s="230"/>
    </row>
    <row r="54529" spans="16:19" x14ac:dyDescent="0.2">
      <c r="P54529" s="230"/>
      <c r="Q54529" s="230"/>
      <c r="R54529" s="230"/>
      <c r="S54529" s="230"/>
    </row>
    <row r="54530" spans="16:19" x14ac:dyDescent="0.2">
      <c r="P54530" s="230"/>
      <c r="Q54530" s="230"/>
      <c r="R54530" s="230"/>
      <c r="S54530" s="230"/>
    </row>
    <row r="54531" spans="16:19" x14ac:dyDescent="0.2">
      <c r="P54531" s="230"/>
      <c r="Q54531" s="230"/>
      <c r="R54531" s="230"/>
      <c r="S54531" s="230"/>
    </row>
    <row r="54532" spans="16:19" x14ac:dyDescent="0.2">
      <c r="P54532" s="230"/>
      <c r="Q54532" s="230"/>
      <c r="R54532" s="230"/>
      <c r="S54532" s="230"/>
    </row>
    <row r="54533" spans="16:19" x14ac:dyDescent="0.2">
      <c r="P54533" s="230"/>
      <c r="Q54533" s="230"/>
      <c r="R54533" s="230"/>
      <c r="S54533" s="230"/>
    </row>
    <row r="54534" spans="16:19" x14ac:dyDescent="0.2">
      <c r="P54534" s="230"/>
      <c r="Q54534" s="230"/>
      <c r="R54534" s="230"/>
      <c r="S54534" s="230"/>
    </row>
    <row r="54535" spans="16:19" x14ac:dyDescent="0.2">
      <c r="P54535" s="230"/>
      <c r="Q54535" s="230"/>
      <c r="R54535" s="230"/>
      <c r="S54535" s="230"/>
    </row>
    <row r="54536" spans="16:19" x14ac:dyDescent="0.2">
      <c r="P54536" s="230"/>
      <c r="Q54536" s="230"/>
      <c r="R54536" s="230"/>
      <c r="S54536" s="230"/>
    </row>
    <row r="54537" spans="16:19" x14ac:dyDescent="0.2">
      <c r="P54537" s="230"/>
      <c r="Q54537" s="230"/>
      <c r="R54537" s="230"/>
      <c r="S54537" s="230"/>
    </row>
    <row r="54538" spans="16:19" x14ac:dyDescent="0.2">
      <c r="P54538" s="230"/>
      <c r="Q54538" s="230"/>
      <c r="R54538" s="230"/>
      <c r="S54538" s="230"/>
    </row>
    <row r="54539" spans="16:19" x14ac:dyDescent="0.2">
      <c r="P54539" s="230"/>
      <c r="Q54539" s="230"/>
      <c r="R54539" s="230"/>
      <c r="S54539" s="230"/>
    </row>
    <row r="54540" spans="16:19" x14ac:dyDescent="0.2">
      <c r="P54540" s="230"/>
      <c r="Q54540" s="230"/>
      <c r="R54540" s="230"/>
      <c r="S54540" s="230"/>
    </row>
    <row r="54541" spans="16:19" x14ac:dyDescent="0.2">
      <c r="P54541" s="230"/>
      <c r="Q54541" s="230"/>
      <c r="R54541" s="230"/>
      <c r="S54541" s="230"/>
    </row>
    <row r="54542" spans="16:19" x14ac:dyDescent="0.2">
      <c r="P54542" s="230"/>
      <c r="Q54542" s="230"/>
      <c r="R54542" s="230"/>
      <c r="S54542" s="230"/>
    </row>
    <row r="54543" spans="16:19" x14ac:dyDescent="0.2">
      <c r="P54543" s="230"/>
      <c r="Q54543" s="230"/>
      <c r="R54543" s="230"/>
      <c r="S54543" s="230"/>
    </row>
    <row r="54544" spans="16:19" x14ac:dyDescent="0.2">
      <c r="P54544" s="230"/>
      <c r="Q54544" s="230"/>
      <c r="R54544" s="230"/>
      <c r="S54544" s="230"/>
    </row>
    <row r="54545" spans="16:19" x14ac:dyDescent="0.2">
      <c r="P54545" s="230"/>
      <c r="Q54545" s="230"/>
      <c r="R54545" s="230"/>
      <c r="S54545" s="230"/>
    </row>
    <row r="54546" spans="16:19" x14ac:dyDescent="0.2">
      <c r="P54546" s="230"/>
      <c r="Q54546" s="230"/>
      <c r="R54546" s="230"/>
      <c r="S54546" s="230"/>
    </row>
    <row r="54547" spans="16:19" x14ac:dyDescent="0.2">
      <c r="P54547" s="230"/>
      <c r="Q54547" s="230"/>
      <c r="R54547" s="230"/>
      <c r="S54547" s="230"/>
    </row>
    <row r="54548" spans="16:19" x14ac:dyDescent="0.2">
      <c r="P54548" s="230"/>
      <c r="Q54548" s="230"/>
      <c r="R54548" s="230"/>
      <c r="S54548" s="230"/>
    </row>
    <row r="54549" spans="16:19" x14ac:dyDescent="0.2">
      <c r="P54549" s="230"/>
      <c r="Q54549" s="230"/>
      <c r="R54549" s="230"/>
      <c r="S54549" s="230"/>
    </row>
    <row r="54550" spans="16:19" x14ac:dyDescent="0.2">
      <c r="P54550" s="230"/>
      <c r="Q54550" s="230"/>
      <c r="R54550" s="230"/>
      <c r="S54550" s="230"/>
    </row>
    <row r="54551" spans="16:19" x14ac:dyDescent="0.2">
      <c r="P54551" s="230"/>
      <c r="Q54551" s="230"/>
      <c r="R54551" s="230"/>
      <c r="S54551" s="230"/>
    </row>
    <row r="54552" spans="16:19" x14ac:dyDescent="0.2">
      <c r="P54552" s="230"/>
      <c r="Q54552" s="230"/>
      <c r="R54552" s="230"/>
      <c r="S54552" s="230"/>
    </row>
    <row r="54553" spans="16:19" x14ac:dyDescent="0.2">
      <c r="P54553" s="230"/>
      <c r="Q54553" s="230"/>
      <c r="R54553" s="230"/>
      <c r="S54553" s="230"/>
    </row>
    <row r="54554" spans="16:19" x14ac:dyDescent="0.2">
      <c r="P54554" s="230"/>
      <c r="Q54554" s="230"/>
      <c r="R54554" s="230"/>
      <c r="S54554" s="230"/>
    </row>
    <row r="54555" spans="16:19" x14ac:dyDescent="0.2">
      <c r="P54555" s="230"/>
      <c r="Q54555" s="230"/>
      <c r="R54555" s="230"/>
      <c r="S54555" s="230"/>
    </row>
    <row r="54556" spans="16:19" x14ac:dyDescent="0.2">
      <c r="P54556" s="230"/>
      <c r="Q54556" s="230"/>
      <c r="R54556" s="230"/>
      <c r="S54556" s="230"/>
    </row>
    <row r="54557" spans="16:19" x14ac:dyDescent="0.2">
      <c r="P54557" s="230"/>
      <c r="Q54557" s="230"/>
      <c r="R54557" s="230"/>
      <c r="S54557" s="230"/>
    </row>
    <row r="54558" spans="16:19" x14ac:dyDescent="0.2">
      <c r="P54558" s="230"/>
      <c r="Q54558" s="230"/>
      <c r="R54558" s="230"/>
      <c r="S54558" s="230"/>
    </row>
    <row r="54559" spans="16:19" x14ac:dyDescent="0.2">
      <c r="P54559" s="230"/>
      <c r="Q54559" s="230"/>
      <c r="R54559" s="230"/>
      <c r="S54559" s="230"/>
    </row>
    <row r="54560" spans="16:19" x14ac:dyDescent="0.2">
      <c r="P54560" s="230"/>
      <c r="Q54560" s="230"/>
      <c r="R54560" s="230"/>
      <c r="S54560" s="230"/>
    </row>
    <row r="54561" spans="16:19" x14ac:dyDescent="0.2">
      <c r="P54561" s="230"/>
      <c r="Q54561" s="230"/>
      <c r="R54561" s="230"/>
      <c r="S54561" s="230"/>
    </row>
    <row r="54562" spans="16:19" x14ac:dyDescent="0.2">
      <c r="P54562" s="230"/>
      <c r="Q54562" s="230"/>
      <c r="R54562" s="230"/>
      <c r="S54562" s="230"/>
    </row>
    <row r="54563" spans="16:19" x14ac:dyDescent="0.2">
      <c r="P54563" s="230"/>
      <c r="Q54563" s="230"/>
      <c r="R54563" s="230"/>
      <c r="S54563" s="230"/>
    </row>
    <row r="54564" spans="16:19" x14ac:dyDescent="0.2">
      <c r="P54564" s="230"/>
      <c r="Q54564" s="230"/>
      <c r="R54564" s="230"/>
      <c r="S54564" s="230"/>
    </row>
    <row r="54565" spans="16:19" x14ac:dyDescent="0.2">
      <c r="P54565" s="230"/>
      <c r="Q54565" s="230"/>
      <c r="R54565" s="230"/>
      <c r="S54565" s="230"/>
    </row>
    <row r="54566" spans="16:19" x14ac:dyDescent="0.2">
      <c r="P54566" s="230"/>
      <c r="Q54566" s="230"/>
      <c r="R54566" s="230"/>
      <c r="S54566" s="230"/>
    </row>
    <row r="54567" spans="16:19" x14ac:dyDescent="0.2">
      <c r="P54567" s="230"/>
      <c r="Q54567" s="230"/>
      <c r="R54567" s="230"/>
      <c r="S54567" s="230"/>
    </row>
    <row r="54568" spans="16:19" x14ac:dyDescent="0.2">
      <c r="P54568" s="230"/>
      <c r="Q54568" s="230"/>
      <c r="R54568" s="230"/>
      <c r="S54568" s="230"/>
    </row>
    <row r="54569" spans="16:19" x14ac:dyDescent="0.2">
      <c r="P54569" s="230"/>
      <c r="Q54569" s="230"/>
      <c r="R54569" s="230"/>
      <c r="S54569" s="230"/>
    </row>
    <row r="54570" spans="16:19" x14ac:dyDescent="0.2">
      <c r="P54570" s="230"/>
      <c r="Q54570" s="230"/>
      <c r="R54570" s="230"/>
      <c r="S54570" s="230"/>
    </row>
    <row r="54571" spans="16:19" x14ac:dyDescent="0.2">
      <c r="P54571" s="230"/>
      <c r="Q54571" s="230"/>
      <c r="R54571" s="230"/>
      <c r="S54571" s="230"/>
    </row>
    <row r="54572" spans="16:19" x14ac:dyDescent="0.2">
      <c r="P54572" s="230"/>
      <c r="Q54572" s="230"/>
      <c r="R54572" s="230"/>
      <c r="S54572" s="230"/>
    </row>
    <row r="54573" spans="16:19" x14ac:dyDescent="0.2">
      <c r="P54573" s="230"/>
      <c r="Q54573" s="230"/>
      <c r="R54573" s="230"/>
      <c r="S54573" s="230"/>
    </row>
    <row r="54574" spans="16:19" x14ac:dyDescent="0.2">
      <c r="P54574" s="230"/>
      <c r="Q54574" s="230"/>
      <c r="R54574" s="230"/>
      <c r="S54574" s="230"/>
    </row>
    <row r="54575" spans="16:19" x14ac:dyDescent="0.2">
      <c r="P54575" s="230"/>
      <c r="Q54575" s="230"/>
      <c r="R54575" s="230"/>
      <c r="S54575" s="230"/>
    </row>
    <row r="54576" spans="16:19" x14ac:dyDescent="0.2">
      <c r="P54576" s="230"/>
      <c r="Q54576" s="230"/>
      <c r="R54576" s="230"/>
      <c r="S54576" s="230"/>
    </row>
    <row r="54577" spans="16:19" x14ac:dyDescent="0.2">
      <c r="P54577" s="230"/>
      <c r="Q54577" s="230"/>
      <c r="R54577" s="230"/>
      <c r="S54577" s="230"/>
    </row>
    <row r="54578" spans="16:19" x14ac:dyDescent="0.2">
      <c r="P54578" s="230"/>
      <c r="Q54578" s="230"/>
      <c r="R54578" s="230"/>
      <c r="S54578" s="230"/>
    </row>
    <row r="54579" spans="16:19" x14ac:dyDescent="0.2">
      <c r="P54579" s="230"/>
      <c r="Q54579" s="230"/>
      <c r="R54579" s="230"/>
      <c r="S54579" s="230"/>
    </row>
    <row r="54580" spans="16:19" x14ac:dyDescent="0.2">
      <c r="P54580" s="230"/>
      <c r="Q54580" s="230"/>
      <c r="R54580" s="230"/>
      <c r="S54580" s="230"/>
    </row>
    <row r="54581" spans="16:19" x14ac:dyDescent="0.2">
      <c r="P54581" s="230"/>
      <c r="Q54581" s="230"/>
      <c r="R54581" s="230"/>
      <c r="S54581" s="230"/>
    </row>
    <row r="54582" spans="16:19" x14ac:dyDescent="0.2">
      <c r="P54582" s="230"/>
      <c r="Q54582" s="230"/>
      <c r="R54582" s="230"/>
      <c r="S54582" s="230"/>
    </row>
    <row r="54583" spans="16:19" x14ac:dyDescent="0.2">
      <c r="P54583" s="230"/>
      <c r="Q54583" s="230"/>
      <c r="R54583" s="230"/>
      <c r="S54583" s="230"/>
    </row>
    <row r="54584" spans="16:19" x14ac:dyDescent="0.2">
      <c r="P54584" s="230"/>
      <c r="Q54584" s="230"/>
      <c r="R54584" s="230"/>
      <c r="S54584" s="230"/>
    </row>
    <row r="54585" spans="16:19" x14ac:dyDescent="0.2">
      <c r="P54585" s="230"/>
      <c r="Q54585" s="230"/>
      <c r="R54585" s="230"/>
      <c r="S54585" s="230"/>
    </row>
    <row r="54586" spans="16:19" x14ac:dyDescent="0.2">
      <c r="P54586" s="230"/>
      <c r="Q54586" s="230"/>
      <c r="R54586" s="230"/>
      <c r="S54586" s="230"/>
    </row>
    <row r="54587" spans="16:19" x14ac:dyDescent="0.2">
      <c r="P54587" s="230"/>
      <c r="Q54587" s="230"/>
      <c r="R54587" s="230"/>
      <c r="S54587" s="230"/>
    </row>
    <row r="54588" spans="16:19" x14ac:dyDescent="0.2">
      <c r="P54588" s="230"/>
      <c r="Q54588" s="230"/>
      <c r="R54588" s="230"/>
      <c r="S54588" s="230"/>
    </row>
    <row r="54589" spans="16:19" x14ac:dyDescent="0.2">
      <c r="P54589" s="230"/>
      <c r="Q54589" s="230"/>
      <c r="R54589" s="230"/>
      <c r="S54589" s="230"/>
    </row>
    <row r="54590" spans="16:19" x14ac:dyDescent="0.2">
      <c r="P54590" s="230"/>
      <c r="Q54590" s="230"/>
      <c r="R54590" s="230"/>
      <c r="S54590" s="230"/>
    </row>
    <row r="54591" spans="16:19" x14ac:dyDescent="0.2">
      <c r="P54591" s="230"/>
      <c r="Q54591" s="230"/>
      <c r="R54591" s="230"/>
      <c r="S54591" s="230"/>
    </row>
    <row r="54592" spans="16:19" x14ac:dyDescent="0.2">
      <c r="P54592" s="230"/>
      <c r="Q54592" s="230"/>
      <c r="R54592" s="230"/>
      <c r="S54592" s="230"/>
    </row>
    <row r="54593" spans="16:19" x14ac:dyDescent="0.2">
      <c r="P54593" s="230"/>
      <c r="Q54593" s="230"/>
      <c r="R54593" s="230"/>
      <c r="S54593" s="230"/>
    </row>
    <row r="54594" spans="16:19" x14ac:dyDescent="0.2">
      <c r="P54594" s="230"/>
      <c r="Q54594" s="230"/>
      <c r="R54594" s="230"/>
      <c r="S54594" s="230"/>
    </row>
    <row r="54595" spans="16:19" x14ac:dyDescent="0.2">
      <c r="P54595" s="230"/>
      <c r="Q54595" s="230"/>
      <c r="R54595" s="230"/>
      <c r="S54595" s="230"/>
    </row>
    <row r="54596" spans="16:19" x14ac:dyDescent="0.2">
      <c r="P54596" s="230"/>
      <c r="Q54596" s="230"/>
      <c r="R54596" s="230"/>
      <c r="S54596" s="230"/>
    </row>
    <row r="54597" spans="16:19" x14ac:dyDescent="0.2">
      <c r="P54597" s="230"/>
      <c r="Q54597" s="230"/>
      <c r="R54597" s="230"/>
      <c r="S54597" s="230"/>
    </row>
    <row r="54598" spans="16:19" x14ac:dyDescent="0.2">
      <c r="P54598" s="230"/>
      <c r="Q54598" s="230"/>
      <c r="R54598" s="230"/>
      <c r="S54598" s="230"/>
    </row>
    <row r="54599" spans="16:19" x14ac:dyDescent="0.2">
      <c r="P54599" s="230"/>
      <c r="Q54599" s="230"/>
      <c r="R54599" s="230"/>
      <c r="S54599" s="230"/>
    </row>
    <row r="54600" spans="16:19" x14ac:dyDescent="0.2">
      <c r="P54600" s="230"/>
      <c r="Q54600" s="230"/>
      <c r="R54600" s="230"/>
      <c r="S54600" s="230"/>
    </row>
    <row r="54601" spans="16:19" x14ac:dyDescent="0.2">
      <c r="P54601" s="230"/>
      <c r="Q54601" s="230"/>
      <c r="R54601" s="230"/>
      <c r="S54601" s="230"/>
    </row>
    <row r="54602" spans="16:19" x14ac:dyDescent="0.2">
      <c r="P54602" s="230"/>
      <c r="Q54602" s="230"/>
      <c r="R54602" s="230"/>
      <c r="S54602" s="230"/>
    </row>
    <row r="54603" spans="16:19" x14ac:dyDescent="0.2">
      <c r="P54603" s="230"/>
      <c r="Q54603" s="230"/>
      <c r="R54603" s="230"/>
      <c r="S54603" s="230"/>
    </row>
    <row r="54604" spans="16:19" x14ac:dyDescent="0.2">
      <c r="P54604" s="230"/>
      <c r="Q54604" s="230"/>
      <c r="R54604" s="230"/>
      <c r="S54604" s="230"/>
    </row>
    <row r="54605" spans="16:19" x14ac:dyDescent="0.2">
      <c r="P54605" s="230"/>
      <c r="Q54605" s="230"/>
      <c r="R54605" s="230"/>
      <c r="S54605" s="230"/>
    </row>
    <row r="54606" spans="16:19" x14ac:dyDescent="0.2">
      <c r="P54606" s="230"/>
      <c r="Q54606" s="230"/>
      <c r="R54606" s="230"/>
      <c r="S54606" s="230"/>
    </row>
    <row r="54607" spans="16:19" x14ac:dyDescent="0.2">
      <c r="P54607" s="230"/>
      <c r="Q54607" s="230"/>
      <c r="R54607" s="230"/>
      <c r="S54607" s="230"/>
    </row>
    <row r="54608" spans="16:19" x14ac:dyDescent="0.2">
      <c r="P54608" s="230"/>
      <c r="Q54608" s="230"/>
      <c r="R54608" s="230"/>
      <c r="S54608" s="230"/>
    </row>
    <row r="54609" spans="16:19" x14ac:dyDescent="0.2">
      <c r="P54609" s="230"/>
      <c r="Q54609" s="230"/>
      <c r="R54609" s="230"/>
      <c r="S54609" s="230"/>
    </row>
    <row r="54610" spans="16:19" x14ac:dyDescent="0.2">
      <c r="P54610" s="230"/>
      <c r="Q54610" s="230"/>
      <c r="R54610" s="230"/>
      <c r="S54610" s="230"/>
    </row>
    <row r="54611" spans="16:19" x14ac:dyDescent="0.2">
      <c r="P54611" s="230"/>
      <c r="Q54611" s="230"/>
      <c r="R54611" s="230"/>
      <c r="S54611" s="230"/>
    </row>
    <row r="54612" spans="16:19" x14ac:dyDescent="0.2">
      <c r="P54612" s="230"/>
      <c r="Q54612" s="230"/>
      <c r="R54612" s="230"/>
      <c r="S54612" s="230"/>
    </row>
    <row r="54613" spans="16:19" x14ac:dyDescent="0.2">
      <c r="P54613" s="230"/>
      <c r="Q54613" s="230"/>
      <c r="R54613" s="230"/>
      <c r="S54613" s="230"/>
    </row>
    <row r="54614" spans="16:19" x14ac:dyDescent="0.2">
      <c r="P54614" s="230"/>
      <c r="Q54614" s="230"/>
      <c r="R54614" s="230"/>
      <c r="S54614" s="230"/>
    </row>
    <row r="54615" spans="16:19" x14ac:dyDescent="0.2">
      <c r="P54615" s="230"/>
      <c r="Q54615" s="230"/>
      <c r="R54615" s="230"/>
      <c r="S54615" s="230"/>
    </row>
    <row r="54616" spans="16:19" x14ac:dyDescent="0.2">
      <c r="P54616" s="230"/>
      <c r="Q54616" s="230"/>
      <c r="R54616" s="230"/>
      <c r="S54616" s="230"/>
    </row>
    <row r="54617" spans="16:19" x14ac:dyDescent="0.2">
      <c r="P54617" s="230"/>
      <c r="Q54617" s="230"/>
      <c r="R54617" s="230"/>
      <c r="S54617" s="230"/>
    </row>
    <row r="54618" spans="16:19" x14ac:dyDescent="0.2">
      <c r="P54618" s="230"/>
      <c r="Q54618" s="230"/>
      <c r="R54618" s="230"/>
      <c r="S54618" s="230"/>
    </row>
    <row r="54619" spans="16:19" x14ac:dyDescent="0.2">
      <c r="P54619" s="230"/>
      <c r="Q54619" s="230"/>
      <c r="R54619" s="230"/>
      <c r="S54619" s="230"/>
    </row>
    <row r="54620" spans="16:19" x14ac:dyDescent="0.2">
      <c r="P54620" s="230"/>
      <c r="Q54620" s="230"/>
      <c r="R54620" s="230"/>
      <c r="S54620" s="230"/>
    </row>
    <row r="54621" spans="16:19" x14ac:dyDescent="0.2">
      <c r="P54621" s="230"/>
      <c r="Q54621" s="230"/>
      <c r="R54621" s="230"/>
      <c r="S54621" s="230"/>
    </row>
    <row r="54622" spans="16:19" x14ac:dyDescent="0.2">
      <c r="P54622" s="230"/>
      <c r="Q54622" s="230"/>
      <c r="R54622" s="230"/>
      <c r="S54622" s="230"/>
    </row>
    <row r="54623" spans="16:19" x14ac:dyDescent="0.2">
      <c r="P54623" s="230"/>
      <c r="Q54623" s="230"/>
      <c r="R54623" s="230"/>
      <c r="S54623" s="230"/>
    </row>
    <row r="54624" spans="16:19" x14ac:dyDescent="0.2">
      <c r="P54624" s="230"/>
      <c r="Q54624" s="230"/>
      <c r="R54624" s="230"/>
      <c r="S54624" s="230"/>
    </row>
    <row r="54625" spans="16:19" x14ac:dyDescent="0.2">
      <c r="P54625" s="230"/>
      <c r="Q54625" s="230"/>
      <c r="R54625" s="230"/>
      <c r="S54625" s="230"/>
    </row>
    <row r="54626" spans="16:19" x14ac:dyDescent="0.2">
      <c r="P54626" s="230"/>
      <c r="Q54626" s="230"/>
      <c r="R54626" s="230"/>
      <c r="S54626" s="230"/>
    </row>
    <row r="54627" spans="16:19" x14ac:dyDescent="0.2">
      <c r="P54627" s="230"/>
      <c r="Q54627" s="230"/>
      <c r="R54627" s="230"/>
      <c r="S54627" s="230"/>
    </row>
    <row r="54628" spans="16:19" x14ac:dyDescent="0.2">
      <c r="P54628" s="230"/>
      <c r="Q54628" s="230"/>
      <c r="R54628" s="230"/>
      <c r="S54628" s="230"/>
    </row>
    <row r="54629" spans="16:19" x14ac:dyDescent="0.2">
      <c r="P54629" s="230"/>
      <c r="Q54629" s="230"/>
      <c r="R54629" s="230"/>
      <c r="S54629" s="230"/>
    </row>
    <row r="54630" spans="16:19" x14ac:dyDescent="0.2">
      <c r="P54630" s="230"/>
      <c r="Q54630" s="230"/>
      <c r="R54630" s="230"/>
      <c r="S54630" s="230"/>
    </row>
    <row r="54631" spans="16:19" x14ac:dyDescent="0.2">
      <c r="P54631" s="230"/>
      <c r="Q54631" s="230"/>
      <c r="R54631" s="230"/>
      <c r="S54631" s="230"/>
    </row>
    <row r="54632" spans="16:19" x14ac:dyDescent="0.2">
      <c r="P54632" s="230"/>
      <c r="Q54632" s="230"/>
      <c r="R54632" s="230"/>
      <c r="S54632" s="230"/>
    </row>
    <row r="54633" spans="16:19" x14ac:dyDescent="0.2">
      <c r="P54633" s="230"/>
      <c r="Q54633" s="230"/>
      <c r="R54633" s="230"/>
      <c r="S54633" s="230"/>
    </row>
    <row r="54634" spans="16:19" x14ac:dyDescent="0.2">
      <c r="P54634" s="230"/>
      <c r="Q54634" s="230"/>
      <c r="R54634" s="230"/>
      <c r="S54634" s="230"/>
    </row>
    <row r="54635" spans="16:19" x14ac:dyDescent="0.2">
      <c r="P54635" s="230"/>
      <c r="Q54635" s="230"/>
      <c r="R54635" s="230"/>
      <c r="S54635" s="230"/>
    </row>
    <row r="54636" spans="16:19" x14ac:dyDescent="0.2">
      <c r="P54636" s="230"/>
      <c r="Q54636" s="230"/>
      <c r="R54636" s="230"/>
      <c r="S54636" s="230"/>
    </row>
    <row r="54637" spans="16:19" x14ac:dyDescent="0.2">
      <c r="P54637" s="230"/>
      <c r="Q54637" s="230"/>
      <c r="R54637" s="230"/>
      <c r="S54637" s="230"/>
    </row>
    <row r="54638" spans="16:19" x14ac:dyDescent="0.2">
      <c r="P54638" s="230"/>
      <c r="Q54638" s="230"/>
      <c r="R54638" s="230"/>
      <c r="S54638" s="230"/>
    </row>
    <row r="54639" spans="16:19" x14ac:dyDescent="0.2">
      <c r="P54639" s="230"/>
      <c r="Q54639" s="230"/>
      <c r="R54639" s="230"/>
      <c r="S54639" s="230"/>
    </row>
    <row r="54640" spans="16:19" x14ac:dyDescent="0.2">
      <c r="P54640" s="230"/>
      <c r="Q54640" s="230"/>
      <c r="R54640" s="230"/>
      <c r="S54640" s="230"/>
    </row>
    <row r="54641" spans="16:19" x14ac:dyDescent="0.2">
      <c r="P54641" s="230"/>
      <c r="Q54641" s="230"/>
      <c r="R54641" s="230"/>
      <c r="S54641" s="230"/>
    </row>
    <row r="54642" spans="16:19" x14ac:dyDescent="0.2">
      <c r="P54642" s="230"/>
      <c r="Q54642" s="230"/>
      <c r="R54642" s="230"/>
      <c r="S54642" s="230"/>
    </row>
    <row r="54643" spans="16:19" x14ac:dyDescent="0.2">
      <c r="P54643" s="230"/>
      <c r="Q54643" s="230"/>
      <c r="R54643" s="230"/>
      <c r="S54643" s="230"/>
    </row>
    <row r="54644" spans="16:19" x14ac:dyDescent="0.2">
      <c r="P54644" s="230"/>
      <c r="Q54644" s="230"/>
      <c r="R54644" s="230"/>
      <c r="S54644" s="230"/>
    </row>
    <row r="54645" spans="16:19" x14ac:dyDescent="0.2">
      <c r="P54645" s="230"/>
      <c r="Q54645" s="230"/>
      <c r="R54645" s="230"/>
      <c r="S54645" s="230"/>
    </row>
    <row r="54646" spans="16:19" x14ac:dyDescent="0.2">
      <c r="P54646" s="230"/>
      <c r="Q54646" s="230"/>
      <c r="R54646" s="230"/>
      <c r="S54646" s="230"/>
    </row>
    <row r="54647" spans="16:19" x14ac:dyDescent="0.2">
      <c r="P54647" s="230"/>
      <c r="Q54647" s="230"/>
      <c r="R54647" s="230"/>
      <c r="S54647" s="230"/>
    </row>
    <row r="54648" spans="16:19" x14ac:dyDescent="0.2">
      <c r="P54648" s="230"/>
      <c r="Q54648" s="230"/>
      <c r="R54648" s="230"/>
      <c r="S54648" s="230"/>
    </row>
    <row r="54649" spans="16:19" x14ac:dyDescent="0.2">
      <c r="P54649" s="230"/>
      <c r="Q54649" s="230"/>
      <c r="R54649" s="230"/>
      <c r="S54649" s="230"/>
    </row>
    <row r="54650" spans="16:19" x14ac:dyDescent="0.2">
      <c r="P54650" s="230"/>
      <c r="Q54650" s="230"/>
      <c r="R54650" s="230"/>
      <c r="S54650" s="230"/>
    </row>
    <row r="54651" spans="16:19" x14ac:dyDescent="0.2">
      <c r="P54651" s="230"/>
      <c r="Q54651" s="230"/>
      <c r="R54651" s="230"/>
      <c r="S54651" s="230"/>
    </row>
    <row r="54652" spans="16:19" x14ac:dyDescent="0.2">
      <c r="P54652" s="230"/>
      <c r="Q54652" s="230"/>
      <c r="R54652" s="230"/>
      <c r="S54652" s="230"/>
    </row>
    <row r="54653" spans="16:19" x14ac:dyDescent="0.2">
      <c r="P54653" s="230"/>
      <c r="Q54653" s="230"/>
      <c r="R54653" s="230"/>
      <c r="S54653" s="230"/>
    </row>
    <row r="54654" spans="16:19" x14ac:dyDescent="0.2">
      <c r="P54654" s="230"/>
      <c r="Q54654" s="230"/>
      <c r="R54654" s="230"/>
      <c r="S54654" s="230"/>
    </row>
    <row r="54655" spans="16:19" x14ac:dyDescent="0.2">
      <c r="P54655" s="230"/>
      <c r="Q54655" s="230"/>
      <c r="R54655" s="230"/>
      <c r="S54655" s="230"/>
    </row>
    <row r="54656" spans="16:19" x14ac:dyDescent="0.2">
      <c r="P54656" s="230"/>
      <c r="Q54656" s="230"/>
      <c r="R54656" s="230"/>
      <c r="S54656" s="230"/>
    </row>
    <row r="54657" spans="16:19" x14ac:dyDescent="0.2">
      <c r="P54657" s="230"/>
      <c r="Q54657" s="230"/>
      <c r="R54657" s="230"/>
      <c r="S54657" s="230"/>
    </row>
    <row r="54658" spans="16:19" x14ac:dyDescent="0.2">
      <c r="P54658" s="230"/>
      <c r="Q54658" s="230"/>
      <c r="R54658" s="230"/>
      <c r="S54658" s="230"/>
    </row>
    <row r="54659" spans="16:19" x14ac:dyDescent="0.2">
      <c r="P54659" s="230"/>
      <c r="Q54659" s="230"/>
      <c r="R54659" s="230"/>
      <c r="S54659" s="230"/>
    </row>
    <row r="54660" spans="16:19" x14ac:dyDescent="0.2">
      <c r="P54660" s="230"/>
      <c r="Q54660" s="230"/>
      <c r="R54660" s="230"/>
      <c r="S54660" s="230"/>
    </row>
    <row r="54661" spans="16:19" x14ac:dyDescent="0.2">
      <c r="P54661" s="230"/>
      <c r="Q54661" s="230"/>
      <c r="R54661" s="230"/>
      <c r="S54661" s="230"/>
    </row>
    <row r="54662" spans="16:19" x14ac:dyDescent="0.2">
      <c r="P54662" s="230"/>
      <c r="Q54662" s="230"/>
      <c r="R54662" s="230"/>
      <c r="S54662" s="230"/>
    </row>
    <row r="54663" spans="16:19" x14ac:dyDescent="0.2">
      <c r="P54663" s="230"/>
      <c r="Q54663" s="230"/>
      <c r="R54663" s="230"/>
      <c r="S54663" s="230"/>
    </row>
    <row r="54664" spans="16:19" x14ac:dyDescent="0.2">
      <c r="P54664" s="230"/>
      <c r="Q54664" s="230"/>
      <c r="R54664" s="230"/>
      <c r="S54664" s="230"/>
    </row>
    <row r="54665" spans="16:19" x14ac:dyDescent="0.2">
      <c r="P54665" s="230"/>
      <c r="Q54665" s="230"/>
      <c r="R54665" s="230"/>
      <c r="S54665" s="230"/>
    </row>
    <row r="54666" spans="16:19" x14ac:dyDescent="0.2">
      <c r="P54666" s="230"/>
      <c r="Q54666" s="230"/>
      <c r="R54666" s="230"/>
      <c r="S54666" s="230"/>
    </row>
    <row r="54667" spans="16:19" x14ac:dyDescent="0.2">
      <c r="P54667" s="230"/>
      <c r="Q54667" s="230"/>
      <c r="R54667" s="230"/>
      <c r="S54667" s="230"/>
    </row>
    <row r="54668" spans="16:19" x14ac:dyDescent="0.2">
      <c r="P54668" s="230"/>
      <c r="Q54668" s="230"/>
      <c r="R54668" s="230"/>
      <c r="S54668" s="230"/>
    </row>
    <row r="54669" spans="16:19" x14ac:dyDescent="0.2">
      <c r="P54669" s="230"/>
      <c r="Q54669" s="230"/>
      <c r="R54669" s="230"/>
      <c r="S54669" s="230"/>
    </row>
    <row r="54670" spans="16:19" x14ac:dyDescent="0.2">
      <c r="P54670" s="230"/>
      <c r="Q54670" s="230"/>
      <c r="R54670" s="230"/>
      <c r="S54670" s="230"/>
    </row>
    <row r="54671" spans="16:19" x14ac:dyDescent="0.2">
      <c r="P54671" s="230"/>
      <c r="Q54671" s="230"/>
      <c r="R54671" s="230"/>
      <c r="S54671" s="230"/>
    </row>
    <row r="54672" spans="16:19" x14ac:dyDescent="0.2">
      <c r="P54672" s="230"/>
      <c r="Q54672" s="230"/>
      <c r="R54672" s="230"/>
      <c r="S54672" s="230"/>
    </row>
    <row r="54673" spans="16:19" x14ac:dyDescent="0.2">
      <c r="P54673" s="230"/>
      <c r="Q54673" s="230"/>
      <c r="R54673" s="230"/>
      <c r="S54673" s="230"/>
    </row>
    <row r="54674" spans="16:19" x14ac:dyDescent="0.2">
      <c r="P54674" s="230"/>
      <c r="Q54674" s="230"/>
      <c r="R54674" s="230"/>
      <c r="S54674" s="230"/>
    </row>
    <row r="54675" spans="16:19" x14ac:dyDescent="0.2">
      <c r="P54675" s="230"/>
      <c r="Q54675" s="230"/>
      <c r="R54675" s="230"/>
      <c r="S54675" s="230"/>
    </row>
    <row r="54676" spans="16:19" x14ac:dyDescent="0.2">
      <c r="P54676" s="230"/>
      <c r="Q54676" s="230"/>
      <c r="R54676" s="230"/>
      <c r="S54676" s="230"/>
    </row>
    <row r="54677" spans="16:19" x14ac:dyDescent="0.2">
      <c r="P54677" s="230"/>
      <c r="Q54677" s="230"/>
      <c r="R54677" s="230"/>
      <c r="S54677" s="230"/>
    </row>
    <row r="54678" spans="16:19" x14ac:dyDescent="0.2">
      <c r="P54678" s="230"/>
      <c r="Q54678" s="230"/>
      <c r="R54678" s="230"/>
      <c r="S54678" s="230"/>
    </row>
    <row r="54679" spans="16:19" x14ac:dyDescent="0.2">
      <c r="P54679" s="230"/>
      <c r="Q54679" s="230"/>
      <c r="R54679" s="230"/>
      <c r="S54679" s="230"/>
    </row>
    <row r="54680" spans="16:19" x14ac:dyDescent="0.2">
      <c r="P54680" s="230"/>
      <c r="Q54680" s="230"/>
      <c r="R54680" s="230"/>
      <c r="S54680" s="230"/>
    </row>
    <row r="54681" spans="16:19" x14ac:dyDescent="0.2">
      <c r="P54681" s="230"/>
      <c r="Q54681" s="230"/>
      <c r="R54681" s="230"/>
      <c r="S54681" s="230"/>
    </row>
    <row r="54682" spans="16:19" x14ac:dyDescent="0.2">
      <c r="P54682" s="230"/>
      <c r="Q54682" s="230"/>
      <c r="R54682" s="230"/>
      <c r="S54682" s="230"/>
    </row>
    <row r="54683" spans="16:19" x14ac:dyDescent="0.2">
      <c r="P54683" s="230"/>
      <c r="Q54683" s="230"/>
      <c r="R54683" s="230"/>
      <c r="S54683" s="230"/>
    </row>
    <row r="54684" spans="16:19" x14ac:dyDescent="0.2">
      <c r="P54684" s="230"/>
      <c r="Q54684" s="230"/>
      <c r="R54684" s="230"/>
      <c r="S54684" s="230"/>
    </row>
    <row r="54685" spans="16:19" x14ac:dyDescent="0.2">
      <c r="P54685" s="230"/>
      <c r="Q54685" s="230"/>
      <c r="R54685" s="230"/>
      <c r="S54685" s="230"/>
    </row>
    <row r="54686" spans="16:19" x14ac:dyDescent="0.2">
      <c r="P54686" s="230"/>
      <c r="Q54686" s="230"/>
      <c r="R54686" s="230"/>
      <c r="S54686" s="230"/>
    </row>
    <row r="54687" spans="16:19" x14ac:dyDescent="0.2">
      <c r="P54687" s="230"/>
      <c r="Q54687" s="230"/>
      <c r="R54687" s="230"/>
      <c r="S54687" s="230"/>
    </row>
    <row r="54688" spans="16:19" x14ac:dyDescent="0.2">
      <c r="P54688" s="230"/>
      <c r="Q54688" s="230"/>
      <c r="R54688" s="230"/>
      <c r="S54688" s="230"/>
    </row>
    <row r="54689" spans="16:19" x14ac:dyDescent="0.2">
      <c r="P54689" s="230"/>
      <c r="Q54689" s="230"/>
      <c r="R54689" s="230"/>
      <c r="S54689" s="230"/>
    </row>
    <row r="54690" spans="16:19" x14ac:dyDescent="0.2">
      <c r="P54690" s="230"/>
      <c r="Q54690" s="230"/>
      <c r="R54690" s="230"/>
      <c r="S54690" s="230"/>
    </row>
    <row r="54691" spans="16:19" x14ac:dyDescent="0.2">
      <c r="P54691" s="230"/>
      <c r="Q54691" s="230"/>
      <c r="R54691" s="230"/>
      <c r="S54691" s="230"/>
    </row>
    <row r="54692" spans="16:19" x14ac:dyDescent="0.2">
      <c r="P54692" s="230"/>
      <c r="Q54692" s="230"/>
      <c r="R54692" s="230"/>
      <c r="S54692" s="230"/>
    </row>
    <row r="54693" spans="16:19" x14ac:dyDescent="0.2">
      <c r="P54693" s="230"/>
      <c r="Q54693" s="230"/>
      <c r="R54693" s="230"/>
      <c r="S54693" s="230"/>
    </row>
    <row r="54694" spans="16:19" x14ac:dyDescent="0.2">
      <c r="P54694" s="230"/>
      <c r="Q54694" s="230"/>
      <c r="R54694" s="230"/>
      <c r="S54694" s="230"/>
    </row>
    <row r="54695" spans="16:19" x14ac:dyDescent="0.2">
      <c r="P54695" s="230"/>
      <c r="Q54695" s="230"/>
      <c r="R54695" s="230"/>
      <c r="S54695" s="230"/>
    </row>
    <row r="54696" spans="16:19" x14ac:dyDescent="0.2">
      <c r="P54696" s="230"/>
      <c r="Q54696" s="230"/>
      <c r="R54696" s="230"/>
      <c r="S54696" s="230"/>
    </row>
    <row r="54697" spans="16:19" x14ac:dyDescent="0.2">
      <c r="P54697" s="230"/>
      <c r="Q54697" s="230"/>
      <c r="R54697" s="230"/>
      <c r="S54697" s="230"/>
    </row>
    <row r="54698" spans="16:19" x14ac:dyDescent="0.2">
      <c r="P54698" s="230"/>
      <c r="Q54698" s="230"/>
      <c r="R54698" s="230"/>
      <c r="S54698" s="230"/>
    </row>
    <row r="54699" spans="16:19" x14ac:dyDescent="0.2">
      <c r="P54699" s="230"/>
      <c r="Q54699" s="230"/>
      <c r="R54699" s="230"/>
      <c r="S54699" s="230"/>
    </row>
    <row r="54700" spans="16:19" x14ac:dyDescent="0.2">
      <c r="P54700" s="230"/>
      <c r="Q54700" s="230"/>
      <c r="R54700" s="230"/>
      <c r="S54700" s="230"/>
    </row>
    <row r="54701" spans="16:19" x14ac:dyDescent="0.2">
      <c r="P54701" s="230"/>
      <c r="Q54701" s="230"/>
      <c r="R54701" s="230"/>
      <c r="S54701" s="230"/>
    </row>
    <row r="54702" spans="16:19" x14ac:dyDescent="0.2">
      <c r="P54702" s="230"/>
      <c r="Q54702" s="230"/>
      <c r="R54702" s="230"/>
      <c r="S54702" s="230"/>
    </row>
    <row r="54703" spans="16:19" x14ac:dyDescent="0.2">
      <c r="P54703" s="230"/>
      <c r="Q54703" s="230"/>
      <c r="R54703" s="230"/>
      <c r="S54703" s="230"/>
    </row>
    <row r="54704" spans="16:19" x14ac:dyDescent="0.2">
      <c r="P54704" s="230"/>
      <c r="Q54704" s="230"/>
      <c r="R54704" s="230"/>
      <c r="S54704" s="230"/>
    </row>
    <row r="54705" spans="16:19" x14ac:dyDescent="0.2">
      <c r="P54705" s="230"/>
      <c r="Q54705" s="230"/>
      <c r="R54705" s="230"/>
      <c r="S54705" s="230"/>
    </row>
    <row r="54706" spans="16:19" x14ac:dyDescent="0.2">
      <c r="P54706" s="230"/>
      <c r="Q54706" s="230"/>
      <c r="R54706" s="230"/>
      <c r="S54706" s="230"/>
    </row>
    <row r="54707" spans="16:19" x14ac:dyDescent="0.2">
      <c r="P54707" s="230"/>
      <c r="Q54707" s="230"/>
      <c r="R54707" s="230"/>
      <c r="S54707" s="230"/>
    </row>
    <row r="54708" spans="16:19" x14ac:dyDescent="0.2">
      <c r="P54708" s="230"/>
      <c r="Q54708" s="230"/>
      <c r="R54708" s="230"/>
      <c r="S54708" s="230"/>
    </row>
    <row r="54709" spans="16:19" x14ac:dyDescent="0.2">
      <c r="P54709" s="230"/>
      <c r="Q54709" s="230"/>
      <c r="R54709" s="230"/>
      <c r="S54709" s="230"/>
    </row>
    <row r="54710" spans="16:19" x14ac:dyDescent="0.2">
      <c r="P54710" s="230"/>
      <c r="Q54710" s="230"/>
      <c r="R54710" s="230"/>
      <c r="S54710" s="230"/>
    </row>
    <row r="54711" spans="16:19" x14ac:dyDescent="0.2">
      <c r="P54711" s="230"/>
      <c r="Q54711" s="230"/>
      <c r="R54711" s="230"/>
      <c r="S54711" s="230"/>
    </row>
    <row r="54712" spans="16:19" x14ac:dyDescent="0.2">
      <c r="P54712" s="230"/>
      <c r="Q54712" s="230"/>
      <c r="R54712" s="230"/>
      <c r="S54712" s="230"/>
    </row>
    <row r="54713" spans="16:19" x14ac:dyDescent="0.2">
      <c r="P54713" s="230"/>
      <c r="Q54713" s="230"/>
      <c r="R54713" s="230"/>
      <c r="S54713" s="230"/>
    </row>
    <row r="54714" spans="16:19" x14ac:dyDescent="0.2">
      <c r="P54714" s="230"/>
      <c r="Q54714" s="230"/>
      <c r="R54714" s="230"/>
      <c r="S54714" s="230"/>
    </row>
    <row r="54715" spans="16:19" x14ac:dyDescent="0.2">
      <c r="P54715" s="230"/>
      <c r="Q54715" s="230"/>
      <c r="R54715" s="230"/>
      <c r="S54715" s="230"/>
    </row>
    <row r="54716" spans="16:19" x14ac:dyDescent="0.2">
      <c r="P54716" s="230"/>
      <c r="Q54716" s="230"/>
      <c r="R54716" s="230"/>
      <c r="S54716" s="230"/>
    </row>
    <row r="54717" spans="16:19" x14ac:dyDescent="0.2">
      <c r="P54717" s="230"/>
      <c r="Q54717" s="230"/>
      <c r="R54717" s="230"/>
      <c r="S54717" s="230"/>
    </row>
    <row r="54718" spans="16:19" x14ac:dyDescent="0.2">
      <c r="P54718" s="230"/>
      <c r="Q54718" s="230"/>
      <c r="R54718" s="230"/>
      <c r="S54718" s="230"/>
    </row>
    <row r="54719" spans="16:19" x14ac:dyDescent="0.2">
      <c r="P54719" s="230"/>
      <c r="Q54719" s="230"/>
      <c r="R54719" s="230"/>
      <c r="S54719" s="230"/>
    </row>
    <row r="54720" spans="16:19" x14ac:dyDescent="0.2">
      <c r="P54720" s="230"/>
      <c r="Q54720" s="230"/>
      <c r="R54720" s="230"/>
      <c r="S54720" s="230"/>
    </row>
    <row r="54721" spans="16:19" x14ac:dyDescent="0.2">
      <c r="P54721" s="230"/>
      <c r="Q54721" s="230"/>
      <c r="R54721" s="230"/>
      <c r="S54721" s="230"/>
    </row>
    <row r="54722" spans="16:19" x14ac:dyDescent="0.2">
      <c r="P54722" s="230"/>
      <c r="Q54722" s="230"/>
      <c r="R54722" s="230"/>
      <c r="S54722" s="230"/>
    </row>
    <row r="54723" spans="16:19" x14ac:dyDescent="0.2">
      <c r="P54723" s="230"/>
      <c r="Q54723" s="230"/>
      <c r="R54723" s="230"/>
      <c r="S54723" s="230"/>
    </row>
    <row r="54724" spans="16:19" x14ac:dyDescent="0.2">
      <c r="P54724" s="230"/>
      <c r="Q54724" s="230"/>
      <c r="R54724" s="230"/>
      <c r="S54724" s="230"/>
    </row>
    <row r="54725" spans="16:19" x14ac:dyDescent="0.2">
      <c r="P54725" s="230"/>
      <c r="Q54725" s="230"/>
      <c r="R54725" s="230"/>
      <c r="S54725" s="230"/>
    </row>
    <row r="54726" spans="16:19" x14ac:dyDescent="0.2">
      <c r="P54726" s="230"/>
      <c r="Q54726" s="230"/>
      <c r="R54726" s="230"/>
      <c r="S54726" s="230"/>
    </row>
    <row r="54727" spans="16:19" x14ac:dyDescent="0.2">
      <c r="P54727" s="230"/>
      <c r="Q54727" s="230"/>
      <c r="R54727" s="230"/>
      <c r="S54727" s="230"/>
    </row>
    <row r="54728" spans="16:19" x14ac:dyDescent="0.2">
      <c r="P54728" s="230"/>
      <c r="Q54728" s="230"/>
      <c r="R54728" s="230"/>
      <c r="S54728" s="230"/>
    </row>
    <row r="54729" spans="16:19" x14ac:dyDescent="0.2">
      <c r="P54729" s="230"/>
      <c r="Q54729" s="230"/>
      <c r="R54729" s="230"/>
      <c r="S54729" s="230"/>
    </row>
    <row r="54730" spans="16:19" x14ac:dyDescent="0.2">
      <c r="P54730" s="230"/>
      <c r="Q54730" s="230"/>
      <c r="R54730" s="230"/>
      <c r="S54730" s="230"/>
    </row>
    <row r="54731" spans="16:19" x14ac:dyDescent="0.2">
      <c r="P54731" s="230"/>
      <c r="Q54731" s="230"/>
      <c r="R54731" s="230"/>
      <c r="S54731" s="230"/>
    </row>
    <row r="54732" spans="16:19" x14ac:dyDescent="0.2">
      <c r="P54732" s="230"/>
      <c r="Q54732" s="230"/>
      <c r="R54732" s="230"/>
      <c r="S54732" s="230"/>
    </row>
    <row r="54733" spans="16:19" x14ac:dyDescent="0.2">
      <c r="P54733" s="230"/>
      <c r="Q54733" s="230"/>
      <c r="R54733" s="230"/>
      <c r="S54733" s="230"/>
    </row>
    <row r="54734" spans="16:19" x14ac:dyDescent="0.2">
      <c r="P54734" s="230"/>
      <c r="Q54734" s="230"/>
      <c r="R54734" s="230"/>
      <c r="S54734" s="230"/>
    </row>
    <row r="54735" spans="16:19" x14ac:dyDescent="0.2">
      <c r="P54735" s="230"/>
      <c r="Q54735" s="230"/>
      <c r="R54735" s="230"/>
      <c r="S54735" s="230"/>
    </row>
    <row r="54736" spans="16:19" x14ac:dyDescent="0.2">
      <c r="P54736" s="230"/>
      <c r="Q54736" s="230"/>
      <c r="R54736" s="230"/>
      <c r="S54736" s="230"/>
    </row>
    <row r="54737" spans="16:19" x14ac:dyDescent="0.2">
      <c r="P54737" s="230"/>
      <c r="Q54737" s="230"/>
      <c r="R54737" s="230"/>
      <c r="S54737" s="230"/>
    </row>
    <row r="54738" spans="16:19" x14ac:dyDescent="0.2">
      <c r="P54738" s="230"/>
      <c r="Q54738" s="230"/>
      <c r="R54738" s="230"/>
      <c r="S54738" s="230"/>
    </row>
    <row r="54739" spans="16:19" x14ac:dyDescent="0.2">
      <c r="P54739" s="230"/>
      <c r="Q54739" s="230"/>
      <c r="R54739" s="230"/>
      <c r="S54739" s="230"/>
    </row>
    <row r="54740" spans="16:19" x14ac:dyDescent="0.2">
      <c r="P54740" s="230"/>
      <c r="Q54740" s="230"/>
      <c r="R54740" s="230"/>
      <c r="S54740" s="230"/>
    </row>
    <row r="54741" spans="16:19" x14ac:dyDescent="0.2">
      <c r="P54741" s="230"/>
      <c r="Q54741" s="230"/>
      <c r="R54741" s="230"/>
      <c r="S54741" s="230"/>
    </row>
    <row r="54742" spans="16:19" x14ac:dyDescent="0.2">
      <c r="P54742" s="230"/>
      <c r="Q54742" s="230"/>
      <c r="R54742" s="230"/>
      <c r="S54742" s="230"/>
    </row>
    <row r="54743" spans="16:19" x14ac:dyDescent="0.2">
      <c r="P54743" s="230"/>
      <c r="Q54743" s="230"/>
      <c r="R54743" s="230"/>
      <c r="S54743" s="230"/>
    </row>
    <row r="54744" spans="16:19" x14ac:dyDescent="0.2">
      <c r="P54744" s="230"/>
      <c r="Q54744" s="230"/>
      <c r="R54744" s="230"/>
      <c r="S54744" s="230"/>
    </row>
    <row r="54745" spans="16:19" x14ac:dyDescent="0.2">
      <c r="P54745" s="230"/>
      <c r="Q54745" s="230"/>
      <c r="R54745" s="230"/>
      <c r="S54745" s="230"/>
    </row>
    <row r="54746" spans="16:19" x14ac:dyDescent="0.2">
      <c r="P54746" s="230"/>
      <c r="Q54746" s="230"/>
      <c r="R54746" s="230"/>
      <c r="S54746" s="230"/>
    </row>
    <row r="54747" spans="16:19" x14ac:dyDescent="0.2">
      <c r="P54747" s="230"/>
      <c r="Q54747" s="230"/>
      <c r="R54747" s="230"/>
      <c r="S54747" s="230"/>
    </row>
    <row r="54748" spans="16:19" x14ac:dyDescent="0.2">
      <c r="P54748" s="230"/>
      <c r="Q54748" s="230"/>
      <c r="R54748" s="230"/>
      <c r="S54748" s="230"/>
    </row>
    <row r="54749" spans="16:19" x14ac:dyDescent="0.2">
      <c r="P54749" s="230"/>
      <c r="Q54749" s="230"/>
      <c r="R54749" s="230"/>
      <c r="S54749" s="230"/>
    </row>
    <row r="54750" spans="16:19" x14ac:dyDescent="0.2">
      <c r="P54750" s="230"/>
      <c r="Q54750" s="230"/>
      <c r="R54750" s="230"/>
      <c r="S54750" s="230"/>
    </row>
    <row r="54751" spans="16:19" x14ac:dyDescent="0.2">
      <c r="P54751" s="230"/>
      <c r="Q54751" s="230"/>
      <c r="R54751" s="230"/>
      <c r="S54751" s="230"/>
    </row>
    <row r="54752" spans="16:19" x14ac:dyDescent="0.2">
      <c r="P54752" s="230"/>
      <c r="Q54752" s="230"/>
      <c r="R54752" s="230"/>
      <c r="S54752" s="230"/>
    </row>
    <row r="54753" spans="16:19" x14ac:dyDescent="0.2">
      <c r="P54753" s="230"/>
      <c r="Q54753" s="230"/>
      <c r="R54753" s="230"/>
      <c r="S54753" s="230"/>
    </row>
    <row r="54754" spans="16:19" x14ac:dyDescent="0.2">
      <c r="P54754" s="230"/>
      <c r="Q54754" s="230"/>
      <c r="R54754" s="230"/>
      <c r="S54754" s="230"/>
    </row>
    <row r="54755" spans="16:19" x14ac:dyDescent="0.2">
      <c r="P54755" s="230"/>
      <c r="Q54755" s="230"/>
      <c r="R54755" s="230"/>
      <c r="S54755" s="230"/>
    </row>
    <row r="54756" spans="16:19" x14ac:dyDescent="0.2">
      <c r="P54756" s="230"/>
      <c r="Q54756" s="230"/>
      <c r="R54756" s="230"/>
      <c r="S54756" s="230"/>
    </row>
    <row r="54757" spans="16:19" x14ac:dyDescent="0.2">
      <c r="P54757" s="230"/>
      <c r="Q54757" s="230"/>
      <c r="R54757" s="230"/>
      <c r="S54757" s="230"/>
    </row>
    <row r="54758" spans="16:19" x14ac:dyDescent="0.2">
      <c r="P54758" s="230"/>
      <c r="Q54758" s="230"/>
      <c r="R54758" s="230"/>
      <c r="S54758" s="230"/>
    </row>
    <row r="54759" spans="16:19" x14ac:dyDescent="0.2">
      <c r="P54759" s="230"/>
      <c r="Q54759" s="230"/>
      <c r="R54759" s="230"/>
      <c r="S54759" s="230"/>
    </row>
    <row r="54760" spans="16:19" x14ac:dyDescent="0.2">
      <c r="P54760" s="230"/>
      <c r="Q54760" s="230"/>
      <c r="R54760" s="230"/>
      <c r="S54760" s="230"/>
    </row>
    <row r="54761" spans="16:19" x14ac:dyDescent="0.2">
      <c r="P54761" s="230"/>
      <c r="Q54761" s="230"/>
      <c r="R54761" s="230"/>
      <c r="S54761" s="230"/>
    </row>
    <row r="54762" spans="16:19" x14ac:dyDescent="0.2">
      <c r="P54762" s="230"/>
      <c r="Q54762" s="230"/>
      <c r="R54762" s="230"/>
      <c r="S54762" s="230"/>
    </row>
    <row r="54763" spans="16:19" x14ac:dyDescent="0.2">
      <c r="P54763" s="230"/>
      <c r="Q54763" s="230"/>
      <c r="R54763" s="230"/>
      <c r="S54763" s="230"/>
    </row>
    <row r="54764" spans="16:19" x14ac:dyDescent="0.2">
      <c r="P54764" s="230"/>
      <c r="Q54764" s="230"/>
      <c r="R54764" s="230"/>
      <c r="S54764" s="230"/>
    </row>
    <row r="54765" spans="16:19" x14ac:dyDescent="0.2">
      <c r="P54765" s="230"/>
      <c r="Q54765" s="230"/>
      <c r="R54765" s="230"/>
      <c r="S54765" s="230"/>
    </row>
    <row r="54766" spans="16:19" x14ac:dyDescent="0.2">
      <c r="P54766" s="230"/>
      <c r="Q54766" s="230"/>
      <c r="R54766" s="230"/>
      <c r="S54766" s="230"/>
    </row>
    <row r="54767" spans="16:19" x14ac:dyDescent="0.2">
      <c r="P54767" s="230"/>
      <c r="Q54767" s="230"/>
      <c r="R54767" s="230"/>
      <c r="S54767" s="230"/>
    </row>
    <row r="54768" spans="16:19" x14ac:dyDescent="0.2">
      <c r="P54768" s="230"/>
      <c r="Q54768" s="230"/>
      <c r="R54768" s="230"/>
      <c r="S54768" s="230"/>
    </row>
    <row r="54769" spans="16:19" x14ac:dyDescent="0.2">
      <c r="P54769" s="230"/>
      <c r="Q54769" s="230"/>
      <c r="R54769" s="230"/>
      <c r="S54769" s="230"/>
    </row>
    <row r="54770" spans="16:19" x14ac:dyDescent="0.2">
      <c r="P54770" s="230"/>
      <c r="Q54770" s="230"/>
      <c r="R54770" s="230"/>
      <c r="S54770" s="230"/>
    </row>
    <row r="54771" spans="16:19" x14ac:dyDescent="0.2">
      <c r="P54771" s="230"/>
      <c r="Q54771" s="230"/>
      <c r="R54771" s="230"/>
      <c r="S54771" s="230"/>
    </row>
    <row r="54772" spans="16:19" x14ac:dyDescent="0.2">
      <c r="P54772" s="230"/>
      <c r="Q54772" s="230"/>
      <c r="R54772" s="230"/>
      <c r="S54772" s="230"/>
    </row>
    <row r="54773" spans="16:19" x14ac:dyDescent="0.2">
      <c r="P54773" s="230"/>
      <c r="Q54773" s="230"/>
      <c r="R54773" s="230"/>
      <c r="S54773" s="230"/>
    </row>
    <row r="54774" spans="16:19" x14ac:dyDescent="0.2">
      <c r="P54774" s="230"/>
      <c r="Q54774" s="230"/>
      <c r="R54774" s="230"/>
      <c r="S54774" s="230"/>
    </row>
    <row r="54775" spans="16:19" x14ac:dyDescent="0.2">
      <c r="P54775" s="230"/>
      <c r="Q54775" s="230"/>
      <c r="R54775" s="230"/>
      <c r="S54775" s="230"/>
    </row>
    <row r="54776" spans="16:19" x14ac:dyDescent="0.2">
      <c r="P54776" s="230"/>
      <c r="Q54776" s="230"/>
      <c r="R54776" s="230"/>
      <c r="S54776" s="230"/>
    </row>
    <row r="54777" spans="16:19" x14ac:dyDescent="0.2">
      <c r="P54777" s="230"/>
      <c r="Q54777" s="230"/>
      <c r="R54777" s="230"/>
      <c r="S54777" s="230"/>
    </row>
    <row r="54778" spans="16:19" x14ac:dyDescent="0.2">
      <c r="P54778" s="230"/>
      <c r="Q54778" s="230"/>
      <c r="R54778" s="230"/>
      <c r="S54778" s="230"/>
    </row>
    <row r="54779" spans="16:19" x14ac:dyDescent="0.2">
      <c r="P54779" s="230"/>
      <c r="Q54779" s="230"/>
      <c r="R54779" s="230"/>
      <c r="S54779" s="230"/>
    </row>
    <row r="54780" spans="16:19" x14ac:dyDescent="0.2">
      <c r="P54780" s="230"/>
      <c r="Q54780" s="230"/>
      <c r="R54780" s="230"/>
      <c r="S54780" s="230"/>
    </row>
    <row r="54781" spans="16:19" x14ac:dyDescent="0.2">
      <c r="P54781" s="230"/>
      <c r="Q54781" s="230"/>
      <c r="R54781" s="230"/>
      <c r="S54781" s="230"/>
    </row>
    <row r="54782" spans="16:19" x14ac:dyDescent="0.2">
      <c r="P54782" s="230"/>
      <c r="Q54782" s="230"/>
      <c r="R54782" s="230"/>
      <c r="S54782" s="230"/>
    </row>
    <row r="54783" spans="16:19" x14ac:dyDescent="0.2">
      <c r="P54783" s="230"/>
      <c r="Q54783" s="230"/>
      <c r="R54783" s="230"/>
      <c r="S54783" s="230"/>
    </row>
    <row r="54784" spans="16:19" x14ac:dyDescent="0.2">
      <c r="P54784" s="230"/>
      <c r="Q54784" s="230"/>
      <c r="R54784" s="230"/>
      <c r="S54784" s="230"/>
    </row>
    <row r="54785" spans="16:19" x14ac:dyDescent="0.2">
      <c r="P54785" s="230"/>
      <c r="Q54785" s="230"/>
      <c r="R54785" s="230"/>
      <c r="S54785" s="230"/>
    </row>
    <row r="54786" spans="16:19" x14ac:dyDescent="0.2">
      <c r="P54786" s="230"/>
      <c r="Q54786" s="230"/>
      <c r="R54786" s="230"/>
      <c r="S54786" s="230"/>
    </row>
    <row r="54787" spans="16:19" x14ac:dyDescent="0.2">
      <c r="P54787" s="230"/>
      <c r="Q54787" s="230"/>
      <c r="R54787" s="230"/>
      <c r="S54787" s="230"/>
    </row>
    <row r="54788" spans="16:19" x14ac:dyDescent="0.2">
      <c r="P54788" s="230"/>
      <c r="Q54788" s="230"/>
      <c r="R54788" s="230"/>
      <c r="S54788" s="230"/>
    </row>
    <row r="54789" spans="16:19" x14ac:dyDescent="0.2">
      <c r="P54789" s="230"/>
      <c r="Q54789" s="230"/>
      <c r="R54789" s="230"/>
      <c r="S54789" s="230"/>
    </row>
    <row r="54790" spans="16:19" x14ac:dyDescent="0.2">
      <c r="P54790" s="230"/>
      <c r="Q54790" s="230"/>
      <c r="R54790" s="230"/>
      <c r="S54790" s="230"/>
    </row>
    <row r="54791" spans="16:19" x14ac:dyDescent="0.2">
      <c r="P54791" s="230"/>
      <c r="Q54791" s="230"/>
      <c r="R54791" s="230"/>
      <c r="S54791" s="230"/>
    </row>
    <row r="54792" spans="16:19" x14ac:dyDescent="0.2">
      <c r="P54792" s="230"/>
      <c r="Q54792" s="230"/>
      <c r="R54792" s="230"/>
      <c r="S54792" s="230"/>
    </row>
    <row r="54793" spans="16:19" x14ac:dyDescent="0.2">
      <c r="P54793" s="230"/>
      <c r="Q54793" s="230"/>
      <c r="R54793" s="230"/>
      <c r="S54793" s="230"/>
    </row>
    <row r="54794" spans="16:19" x14ac:dyDescent="0.2">
      <c r="P54794" s="230"/>
      <c r="Q54794" s="230"/>
      <c r="R54794" s="230"/>
      <c r="S54794" s="230"/>
    </row>
    <row r="54795" spans="16:19" x14ac:dyDescent="0.2">
      <c r="P54795" s="230"/>
      <c r="Q54795" s="230"/>
      <c r="R54795" s="230"/>
      <c r="S54795" s="230"/>
    </row>
    <row r="54796" spans="16:19" x14ac:dyDescent="0.2">
      <c r="P54796" s="230"/>
      <c r="Q54796" s="230"/>
      <c r="R54796" s="230"/>
      <c r="S54796" s="230"/>
    </row>
    <row r="54797" spans="16:19" x14ac:dyDescent="0.2">
      <c r="P54797" s="230"/>
      <c r="Q54797" s="230"/>
      <c r="R54797" s="230"/>
      <c r="S54797" s="230"/>
    </row>
    <row r="54798" spans="16:19" x14ac:dyDescent="0.2">
      <c r="P54798" s="230"/>
      <c r="Q54798" s="230"/>
      <c r="R54798" s="230"/>
      <c r="S54798" s="230"/>
    </row>
    <row r="54799" spans="16:19" x14ac:dyDescent="0.2">
      <c r="P54799" s="230"/>
      <c r="Q54799" s="230"/>
      <c r="R54799" s="230"/>
      <c r="S54799" s="230"/>
    </row>
    <row r="54800" spans="16:19" x14ac:dyDescent="0.2">
      <c r="P54800" s="230"/>
      <c r="Q54800" s="230"/>
      <c r="R54800" s="230"/>
      <c r="S54800" s="230"/>
    </row>
    <row r="54801" spans="16:19" x14ac:dyDescent="0.2">
      <c r="P54801" s="230"/>
      <c r="Q54801" s="230"/>
      <c r="R54801" s="230"/>
      <c r="S54801" s="230"/>
    </row>
    <row r="54802" spans="16:19" x14ac:dyDescent="0.2">
      <c r="P54802" s="230"/>
      <c r="Q54802" s="230"/>
      <c r="R54802" s="230"/>
      <c r="S54802" s="230"/>
    </row>
    <row r="54803" spans="16:19" x14ac:dyDescent="0.2">
      <c r="P54803" s="230"/>
      <c r="Q54803" s="230"/>
      <c r="R54803" s="230"/>
      <c r="S54803" s="230"/>
    </row>
    <row r="54804" spans="16:19" x14ac:dyDescent="0.2">
      <c r="P54804" s="230"/>
      <c r="Q54804" s="230"/>
      <c r="R54804" s="230"/>
      <c r="S54804" s="230"/>
    </row>
    <row r="54805" spans="16:19" x14ac:dyDescent="0.2">
      <c r="P54805" s="230"/>
      <c r="Q54805" s="230"/>
      <c r="R54805" s="230"/>
      <c r="S54805" s="230"/>
    </row>
    <row r="54806" spans="16:19" x14ac:dyDescent="0.2">
      <c r="P54806" s="230"/>
      <c r="Q54806" s="230"/>
      <c r="R54806" s="230"/>
      <c r="S54806" s="230"/>
    </row>
    <row r="54807" spans="16:19" x14ac:dyDescent="0.2">
      <c r="P54807" s="230"/>
      <c r="Q54807" s="230"/>
      <c r="R54807" s="230"/>
      <c r="S54807" s="230"/>
    </row>
    <row r="54808" spans="16:19" x14ac:dyDescent="0.2">
      <c r="P54808" s="230"/>
      <c r="Q54808" s="230"/>
      <c r="R54808" s="230"/>
      <c r="S54808" s="230"/>
    </row>
    <row r="54809" spans="16:19" x14ac:dyDescent="0.2">
      <c r="P54809" s="230"/>
      <c r="Q54809" s="230"/>
      <c r="R54809" s="230"/>
      <c r="S54809" s="230"/>
    </row>
    <row r="54810" spans="16:19" x14ac:dyDescent="0.2">
      <c r="P54810" s="230"/>
      <c r="Q54810" s="230"/>
      <c r="R54810" s="230"/>
      <c r="S54810" s="230"/>
    </row>
    <row r="54811" spans="16:19" x14ac:dyDescent="0.2">
      <c r="P54811" s="230"/>
      <c r="Q54811" s="230"/>
      <c r="R54811" s="230"/>
      <c r="S54811" s="230"/>
    </row>
    <row r="54812" spans="16:19" x14ac:dyDescent="0.2">
      <c r="P54812" s="230"/>
      <c r="Q54812" s="230"/>
      <c r="R54812" s="230"/>
      <c r="S54812" s="230"/>
    </row>
    <row r="54813" spans="16:19" x14ac:dyDescent="0.2">
      <c r="P54813" s="230"/>
      <c r="Q54813" s="230"/>
      <c r="R54813" s="230"/>
      <c r="S54813" s="230"/>
    </row>
    <row r="54814" spans="16:19" x14ac:dyDescent="0.2">
      <c r="P54814" s="230"/>
      <c r="Q54814" s="230"/>
      <c r="R54814" s="230"/>
      <c r="S54814" s="230"/>
    </row>
    <row r="54815" spans="16:19" x14ac:dyDescent="0.2">
      <c r="P54815" s="230"/>
      <c r="Q54815" s="230"/>
      <c r="R54815" s="230"/>
      <c r="S54815" s="230"/>
    </row>
    <row r="54816" spans="16:19" x14ac:dyDescent="0.2">
      <c r="P54816" s="230"/>
      <c r="Q54816" s="230"/>
      <c r="R54816" s="230"/>
      <c r="S54816" s="230"/>
    </row>
    <row r="54817" spans="16:19" x14ac:dyDescent="0.2">
      <c r="P54817" s="230"/>
      <c r="Q54817" s="230"/>
      <c r="R54817" s="230"/>
      <c r="S54817" s="230"/>
    </row>
    <row r="54818" spans="16:19" x14ac:dyDescent="0.2">
      <c r="P54818" s="230"/>
      <c r="Q54818" s="230"/>
      <c r="R54818" s="230"/>
      <c r="S54818" s="230"/>
    </row>
    <row r="54819" spans="16:19" x14ac:dyDescent="0.2">
      <c r="P54819" s="230"/>
      <c r="Q54819" s="230"/>
      <c r="R54819" s="230"/>
      <c r="S54819" s="230"/>
    </row>
    <row r="54820" spans="16:19" x14ac:dyDescent="0.2">
      <c r="P54820" s="230"/>
      <c r="Q54820" s="230"/>
      <c r="R54820" s="230"/>
      <c r="S54820" s="230"/>
    </row>
    <row r="54821" spans="16:19" x14ac:dyDescent="0.2">
      <c r="P54821" s="230"/>
      <c r="Q54821" s="230"/>
      <c r="R54821" s="230"/>
      <c r="S54821" s="230"/>
    </row>
    <row r="54822" spans="16:19" x14ac:dyDescent="0.2">
      <c r="P54822" s="230"/>
      <c r="Q54822" s="230"/>
      <c r="R54822" s="230"/>
      <c r="S54822" s="230"/>
    </row>
    <row r="54823" spans="16:19" x14ac:dyDescent="0.2">
      <c r="P54823" s="230"/>
      <c r="Q54823" s="230"/>
      <c r="R54823" s="230"/>
      <c r="S54823" s="230"/>
    </row>
    <row r="54824" spans="16:19" x14ac:dyDescent="0.2">
      <c r="P54824" s="230"/>
      <c r="Q54824" s="230"/>
      <c r="R54824" s="230"/>
      <c r="S54824" s="230"/>
    </row>
    <row r="54825" spans="16:19" x14ac:dyDescent="0.2">
      <c r="P54825" s="230"/>
      <c r="Q54825" s="230"/>
      <c r="R54825" s="230"/>
      <c r="S54825" s="230"/>
    </row>
    <row r="54826" spans="16:19" x14ac:dyDescent="0.2">
      <c r="P54826" s="230"/>
      <c r="Q54826" s="230"/>
      <c r="R54826" s="230"/>
      <c r="S54826" s="230"/>
    </row>
    <row r="54827" spans="16:19" x14ac:dyDescent="0.2">
      <c r="P54827" s="230"/>
      <c r="Q54827" s="230"/>
      <c r="R54827" s="230"/>
      <c r="S54827" s="230"/>
    </row>
    <row r="54828" spans="16:19" x14ac:dyDescent="0.2">
      <c r="P54828" s="230"/>
      <c r="Q54828" s="230"/>
      <c r="R54828" s="230"/>
      <c r="S54828" s="230"/>
    </row>
    <row r="54829" spans="16:19" x14ac:dyDescent="0.2">
      <c r="P54829" s="230"/>
      <c r="Q54829" s="230"/>
      <c r="R54829" s="230"/>
      <c r="S54829" s="230"/>
    </row>
    <row r="54830" spans="16:19" x14ac:dyDescent="0.2">
      <c r="P54830" s="230"/>
      <c r="Q54830" s="230"/>
      <c r="R54830" s="230"/>
      <c r="S54830" s="230"/>
    </row>
    <row r="54831" spans="16:19" x14ac:dyDescent="0.2">
      <c r="P54831" s="230"/>
      <c r="Q54831" s="230"/>
      <c r="R54831" s="230"/>
      <c r="S54831" s="230"/>
    </row>
    <row r="54832" spans="16:19" x14ac:dyDescent="0.2">
      <c r="P54832" s="230"/>
      <c r="Q54832" s="230"/>
      <c r="R54832" s="230"/>
      <c r="S54832" s="230"/>
    </row>
    <row r="54833" spans="16:19" x14ac:dyDescent="0.2">
      <c r="P54833" s="230"/>
      <c r="Q54833" s="230"/>
      <c r="R54833" s="230"/>
      <c r="S54833" s="230"/>
    </row>
    <row r="54834" spans="16:19" x14ac:dyDescent="0.2">
      <c r="P54834" s="230"/>
      <c r="Q54834" s="230"/>
      <c r="R54834" s="230"/>
      <c r="S54834" s="230"/>
    </row>
    <row r="54835" spans="16:19" x14ac:dyDescent="0.2">
      <c r="P54835" s="230"/>
      <c r="Q54835" s="230"/>
      <c r="R54835" s="230"/>
      <c r="S54835" s="230"/>
    </row>
    <row r="54836" spans="16:19" x14ac:dyDescent="0.2">
      <c r="P54836" s="230"/>
      <c r="Q54836" s="230"/>
      <c r="R54836" s="230"/>
      <c r="S54836" s="230"/>
    </row>
    <row r="54837" spans="16:19" x14ac:dyDescent="0.2">
      <c r="P54837" s="230"/>
      <c r="Q54837" s="230"/>
      <c r="R54837" s="230"/>
      <c r="S54837" s="230"/>
    </row>
    <row r="54838" spans="16:19" x14ac:dyDescent="0.2">
      <c r="P54838" s="230"/>
      <c r="Q54838" s="230"/>
      <c r="R54838" s="230"/>
      <c r="S54838" s="230"/>
    </row>
    <row r="54839" spans="16:19" x14ac:dyDescent="0.2">
      <c r="P54839" s="230"/>
      <c r="Q54839" s="230"/>
      <c r="R54839" s="230"/>
      <c r="S54839" s="230"/>
    </row>
    <row r="54840" spans="16:19" x14ac:dyDescent="0.2">
      <c r="P54840" s="230"/>
      <c r="Q54840" s="230"/>
      <c r="R54840" s="230"/>
      <c r="S54840" s="230"/>
    </row>
    <row r="54841" spans="16:19" x14ac:dyDescent="0.2">
      <c r="P54841" s="230"/>
      <c r="Q54841" s="230"/>
      <c r="R54841" s="230"/>
      <c r="S54841" s="230"/>
    </row>
    <row r="54842" spans="16:19" x14ac:dyDescent="0.2">
      <c r="P54842" s="230"/>
      <c r="Q54842" s="230"/>
      <c r="R54842" s="230"/>
      <c r="S54842" s="230"/>
    </row>
    <row r="54843" spans="16:19" x14ac:dyDescent="0.2">
      <c r="P54843" s="230"/>
      <c r="Q54843" s="230"/>
      <c r="R54843" s="230"/>
      <c r="S54843" s="230"/>
    </row>
    <row r="54844" spans="16:19" x14ac:dyDescent="0.2">
      <c r="P54844" s="230"/>
      <c r="Q54844" s="230"/>
      <c r="R54844" s="230"/>
      <c r="S54844" s="230"/>
    </row>
    <row r="54845" spans="16:19" x14ac:dyDescent="0.2">
      <c r="P54845" s="230"/>
      <c r="Q54845" s="230"/>
      <c r="R54845" s="230"/>
      <c r="S54845" s="230"/>
    </row>
    <row r="54846" spans="16:19" x14ac:dyDescent="0.2">
      <c r="P54846" s="230"/>
      <c r="Q54846" s="230"/>
      <c r="R54846" s="230"/>
      <c r="S54846" s="230"/>
    </row>
    <row r="54847" spans="16:19" x14ac:dyDescent="0.2">
      <c r="P54847" s="230"/>
      <c r="Q54847" s="230"/>
      <c r="R54847" s="230"/>
      <c r="S54847" s="230"/>
    </row>
    <row r="54848" spans="16:19" x14ac:dyDescent="0.2">
      <c r="P54848" s="230"/>
      <c r="Q54848" s="230"/>
      <c r="R54848" s="230"/>
      <c r="S54848" s="230"/>
    </row>
    <row r="54849" spans="16:19" x14ac:dyDescent="0.2">
      <c r="P54849" s="230"/>
      <c r="Q54849" s="230"/>
      <c r="R54849" s="230"/>
      <c r="S54849" s="230"/>
    </row>
    <row r="54850" spans="16:19" x14ac:dyDescent="0.2">
      <c r="P54850" s="230"/>
      <c r="Q54850" s="230"/>
      <c r="R54850" s="230"/>
      <c r="S54850" s="230"/>
    </row>
    <row r="54851" spans="16:19" x14ac:dyDescent="0.2">
      <c r="P54851" s="230"/>
      <c r="Q54851" s="230"/>
      <c r="R54851" s="230"/>
      <c r="S54851" s="230"/>
    </row>
    <row r="54852" spans="16:19" x14ac:dyDescent="0.2">
      <c r="P54852" s="230"/>
      <c r="Q54852" s="230"/>
      <c r="R54852" s="230"/>
      <c r="S54852" s="230"/>
    </row>
    <row r="54853" spans="16:19" x14ac:dyDescent="0.2">
      <c r="P54853" s="230"/>
      <c r="Q54853" s="230"/>
      <c r="R54853" s="230"/>
      <c r="S54853" s="230"/>
    </row>
    <row r="54854" spans="16:19" x14ac:dyDescent="0.2">
      <c r="P54854" s="230"/>
      <c r="Q54854" s="230"/>
      <c r="R54854" s="230"/>
      <c r="S54854" s="230"/>
    </row>
    <row r="54855" spans="16:19" x14ac:dyDescent="0.2">
      <c r="P54855" s="230"/>
      <c r="Q54855" s="230"/>
      <c r="R54855" s="230"/>
      <c r="S54855" s="230"/>
    </row>
    <row r="54856" spans="16:19" x14ac:dyDescent="0.2">
      <c r="P54856" s="230"/>
      <c r="Q54856" s="230"/>
      <c r="R54856" s="230"/>
      <c r="S54856" s="230"/>
    </row>
    <row r="54857" spans="16:19" x14ac:dyDescent="0.2">
      <c r="P54857" s="230"/>
      <c r="Q54857" s="230"/>
      <c r="R54857" s="230"/>
      <c r="S54857" s="230"/>
    </row>
    <row r="54858" spans="16:19" x14ac:dyDescent="0.2">
      <c r="P54858" s="230"/>
      <c r="Q54858" s="230"/>
      <c r="R54858" s="230"/>
      <c r="S54858" s="230"/>
    </row>
    <row r="54859" spans="16:19" x14ac:dyDescent="0.2">
      <c r="P54859" s="230"/>
      <c r="Q54859" s="230"/>
      <c r="R54859" s="230"/>
      <c r="S54859" s="230"/>
    </row>
    <row r="54860" spans="16:19" x14ac:dyDescent="0.2">
      <c r="P54860" s="230"/>
      <c r="Q54860" s="230"/>
      <c r="R54860" s="230"/>
      <c r="S54860" s="230"/>
    </row>
    <row r="54861" spans="16:19" x14ac:dyDescent="0.2">
      <c r="P54861" s="230"/>
      <c r="Q54861" s="230"/>
      <c r="R54861" s="230"/>
      <c r="S54861" s="230"/>
    </row>
    <row r="54862" spans="16:19" x14ac:dyDescent="0.2">
      <c r="P54862" s="230"/>
      <c r="Q54862" s="230"/>
      <c r="R54862" s="230"/>
      <c r="S54862" s="230"/>
    </row>
    <row r="54863" spans="16:19" x14ac:dyDescent="0.2">
      <c r="P54863" s="230"/>
      <c r="Q54863" s="230"/>
      <c r="R54863" s="230"/>
      <c r="S54863" s="230"/>
    </row>
    <row r="54864" spans="16:19" x14ac:dyDescent="0.2">
      <c r="P54864" s="230"/>
      <c r="Q54864" s="230"/>
      <c r="R54864" s="230"/>
      <c r="S54864" s="230"/>
    </row>
    <row r="54865" spans="16:19" x14ac:dyDescent="0.2">
      <c r="P54865" s="230"/>
      <c r="Q54865" s="230"/>
      <c r="R54865" s="230"/>
      <c r="S54865" s="230"/>
    </row>
    <row r="54866" spans="16:19" x14ac:dyDescent="0.2">
      <c r="P54866" s="230"/>
      <c r="Q54866" s="230"/>
      <c r="R54866" s="230"/>
      <c r="S54866" s="230"/>
    </row>
    <row r="54867" spans="16:19" x14ac:dyDescent="0.2">
      <c r="P54867" s="230"/>
      <c r="Q54867" s="230"/>
      <c r="R54867" s="230"/>
      <c r="S54867" s="230"/>
    </row>
    <row r="54868" spans="16:19" x14ac:dyDescent="0.2">
      <c r="P54868" s="230"/>
      <c r="Q54868" s="230"/>
      <c r="R54868" s="230"/>
      <c r="S54868" s="230"/>
    </row>
    <row r="54869" spans="16:19" x14ac:dyDescent="0.2">
      <c r="P54869" s="230"/>
      <c r="Q54869" s="230"/>
      <c r="R54869" s="230"/>
      <c r="S54869" s="230"/>
    </row>
    <row r="54870" spans="16:19" x14ac:dyDescent="0.2">
      <c r="P54870" s="230"/>
      <c r="Q54870" s="230"/>
      <c r="R54870" s="230"/>
      <c r="S54870" s="230"/>
    </row>
    <row r="54871" spans="16:19" x14ac:dyDescent="0.2">
      <c r="P54871" s="230"/>
      <c r="Q54871" s="230"/>
      <c r="R54871" s="230"/>
      <c r="S54871" s="230"/>
    </row>
    <row r="54872" spans="16:19" x14ac:dyDescent="0.2">
      <c r="P54872" s="230"/>
      <c r="Q54872" s="230"/>
      <c r="R54872" s="230"/>
      <c r="S54872" s="230"/>
    </row>
    <row r="54873" spans="16:19" x14ac:dyDescent="0.2">
      <c r="P54873" s="230"/>
      <c r="Q54873" s="230"/>
      <c r="R54873" s="230"/>
      <c r="S54873" s="230"/>
    </row>
    <row r="54874" spans="16:19" x14ac:dyDescent="0.2">
      <c r="P54874" s="230"/>
      <c r="Q54874" s="230"/>
      <c r="R54874" s="230"/>
      <c r="S54874" s="230"/>
    </row>
    <row r="54875" spans="16:19" x14ac:dyDescent="0.2">
      <c r="P54875" s="230"/>
      <c r="Q54875" s="230"/>
      <c r="R54875" s="230"/>
      <c r="S54875" s="230"/>
    </row>
    <row r="54876" spans="16:19" x14ac:dyDescent="0.2">
      <c r="P54876" s="230"/>
      <c r="Q54876" s="230"/>
      <c r="R54876" s="230"/>
      <c r="S54876" s="230"/>
    </row>
    <row r="54877" spans="16:19" x14ac:dyDescent="0.2">
      <c r="P54877" s="230"/>
      <c r="Q54877" s="230"/>
      <c r="R54877" s="230"/>
      <c r="S54877" s="230"/>
    </row>
    <row r="54878" spans="16:19" x14ac:dyDescent="0.2">
      <c r="P54878" s="230"/>
      <c r="Q54878" s="230"/>
      <c r="R54878" s="230"/>
      <c r="S54878" s="230"/>
    </row>
    <row r="54879" spans="16:19" x14ac:dyDescent="0.2">
      <c r="P54879" s="230"/>
      <c r="Q54879" s="230"/>
      <c r="R54879" s="230"/>
      <c r="S54879" s="230"/>
    </row>
    <row r="54880" spans="16:19" x14ac:dyDescent="0.2">
      <c r="P54880" s="230"/>
      <c r="Q54880" s="230"/>
      <c r="R54880" s="230"/>
      <c r="S54880" s="230"/>
    </row>
    <row r="54881" spans="16:19" x14ac:dyDescent="0.2">
      <c r="P54881" s="230"/>
      <c r="Q54881" s="230"/>
      <c r="R54881" s="230"/>
      <c r="S54881" s="230"/>
    </row>
    <row r="54882" spans="16:19" x14ac:dyDescent="0.2">
      <c r="P54882" s="230"/>
      <c r="Q54882" s="230"/>
      <c r="R54882" s="230"/>
      <c r="S54882" s="230"/>
    </row>
    <row r="54883" spans="16:19" x14ac:dyDescent="0.2">
      <c r="P54883" s="230"/>
      <c r="Q54883" s="230"/>
      <c r="R54883" s="230"/>
      <c r="S54883" s="230"/>
    </row>
    <row r="54884" spans="16:19" x14ac:dyDescent="0.2">
      <c r="P54884" s="230"/>
      <c r="Q54884" s="230"/>
      <c r="R54884" s="230"/>
      <c r="S54884" s="230"/>
    </row>
    <row r="54885" spans="16:19" x14ac:dyDescent="0.2">
      <c r="P54885" s="230"/>
      <c r="Q54885" s="230"/>
      <c r="R54885" s="230"/>
      <c r="S54885" s="230"/>
    </row>
    <row r="54886" spans="16:19" x14ac:dyDescent="0.2">
      <c r="P54886" s="230"/>
      <c r="Q54886" s="230"/>
      <c r="R54886" s="230"/>
      <c r="S54886" s="230"/>
    </row>
    <row r="54887" spans="16:19" x14ac:dyDescent="0.2">
      <c r="P54887" s="230"/>
      <c r="Q54887" s="230"/>
      <c r="R54887" s="230"/>
      <c r="S54887" s="230"/>
    </row>
    <row r="54888" spans="16:19" x14ac:dyDescent="0.2">
      <c r="P54888" s="230"/>
      <c r="Q54888" s="230"/>
      <c r="R54888" s="230"/>
      <c r="S54888" s="230"/>
    </row>
    <row r="54889" spans="16:19" x14ac:dyDescent="0.2">
      <c r="P54889" s="230"/>
      <c r="Q54889" s="230"/>
      <c r="R54889" s="230"/>
      <c r="S54889" s="230"/>
    </row>
    <row r="54890" spans="16:19" x14ac:dyDescent="0.2">
      <c r="P54890" s="230"/>
      <c r="Q54890" s="230"/>
      <c r="R54890" s="230"/>
      <c r="S54890" s="230"/>
    </row>
    <row r="54891" spans="16:19" x14ac:dyDescent="0.2">
      <c r="P54891" s="230"/>
      <c r="Q54891" s="230"/>
      <c r="R54891" s="230"/>
      <c r="S54891" s="230"/>
    </row>
    <row r="54892" spans="16:19" x14ac:dyDescent="0.2">
      <c r="P54892" s="230"/>
      <c r="Q54892" s="230"/>
      <c r="R54892" s="230"/>
      <c r="S54892" s="230"/>
    </row>
    <row r="54893" spans="16:19" x14ac:dyDescent="0.2">
      <c r="P54893" s="230"/>
      <c r="Q54893" s="230"/>
      <c r="R54893" s="230"/>
      <c r="S54893" s="230"/>
    </row>
    <row r="54894" spans="16:19" x14ac:dyDescent="0.2">
      <c r="P54894" s="230"/>
      <c r="Q54894" s="230"/>
      <c r="R54894" s="230"/>
      <c r="S54894" s="230"/>
    </row>
    <row r="54895" spans="16:19" x14ac:dyDescent="0.2">
      <c r="P54895" s="230"/>
      <c r="Q54895" s="230"/>
      <c r="R54895" s="230"/>
      <c r="S54895" s="230"/>
    </row>
    <row r="54896" spans="16:19" x14ac:dyDescent="0.2">
      <c r="P54896" s="230"/>
      <c r="Q54896" s="230"/>
      <c r="R54896" s="230"/>
      <c r="S54896" s="230"/>
    </row>
    <row r="54897" spans="16:19" x14ac:dyDescent="0.2">
      <c r="P54897" s="230"/>
      <c r="Q54897" s="230"/>
      <c r="R54897" s="230"/>
      <c r="S54897" s="230"/>
    </row>
    <row r="54898" spans="16:19" x14ac:dyDescent="0.2">
      <c r="P54898" s="230"/>
      <c r="Q54898" s="230"/>
      <c r="R54898" s="230"/>
      <c r="S54898" s="230"/>
    </row>
    <row r="54899" spans="16:19" x14ac:dyDescent="0.2">
      <c r="P54899" s="230"/>
      <c r="Q54899" s="230"/>
      <c r="R54899" s="230"/>
      <c r="S54899" s="230"/>
    </row>
    <row r="54900" spans="16:19" x14ac:dyDescent="0.2">
      <c r="P54900" s="230"/>
      <c r="Q54900" s="230"/>
      <c r="R54900" s="230"/>
      <c r="S54900" s="230"/>
    </row>
    <row r="54901" spans="16:19" x14ac:dyDescent="0.2">
      <c r="P54901" s="230"/>
      <c r="Q54901" s="230"/>
      <c r="R54901" s="230"/>
      <c r="S54901" s="230"/>
    </row>
    <row r="54902" spans="16:19" x14ac:dyDescent="0.2">
      <c r="P54902" s="230"/>
      <c r="Q54902" s="230"/>
      <c r="R54902" s="230"/>
      <c r="S54902" s="230"/>
    </row>
    <row r="54903" spans="16:19" x14ac:dyDescent="0.2">
      <c r="P54903" s="230"/>
      <c r="Q54903" s="230"/>
      <c r="R54903" s="230"/>
      <c r="S54903" s="230"/>
    </row>
    <row r="54904" spans="16:19" x14ac:dyDescent="0.2">
      <c r="P54904" s="230"/>
      <c r="Q54904" s="230"/>
      <c r="R54904" s="230"/>
      <c r="S54904" s="230"/>
    </row>
    <row r="54905" spans="16:19" x14ac:dyDescent="0.2">
      <c r="P54905" s="230"/>
      <c r="Q54905" s="230"/>
      <c r="R54905" s="230"/>
      <c r="S54905" s="230"/>
    </row>
    <row r="54906" spans="16:19" x14ac:dyDescent="0.2">
      <c r="P54906" s="230"/>
      <c r="Q54906" s="230"/>
      <c r="R54906" s="230"/>
      <c r="S54906" s="230"/>
    </row>
    <row r="54907" spans="16:19" x14ac:dyDescent="0.2">
      <c r="P54907" s="230"/>
      <c r="Q54907" s="230"/>
      <c r="R54907" s="230"/>
      <c r="S54907" s="230"/>
    </row>
    <row r="54908" spans="16:19" x14ac:dyDescent="0.2">
      <c r="P54908" s="230"/>
      <c r="Q54908" s="230"/>
      <c r="R54908" s="230"/>
      <c r="S54908" s="230"/>
    </row>
    <row r="54909" spans="16:19" x14ac:dyDescent="0.2">
      <c r="P54909" s="230"/>
      <c r="Q54909" s="230"/>
      <c r="R54909" s="230"/>
      <c r="S54909" s="230"/>
    </row>
    <row r="54910" spans="16:19" x14ac:dyDescent="0.2">
      <c r="P54910" s="230"/>
      <c r="Q54910" s="230"/>
      <c r="R54910" s="230"/>
      <c r="S54910" s="230"/>
    </row>
    <row r="54911" spans="16:19" x14ac:dyDescent="0.2">
      <c r="P54911" s="230"/>
      <c r="Q54911" s="230"/>
      <c r="R54911" s="230"/>
      <c r="S54911" s="230"/>
    </row>
    <row r="54912" spans="16:19" x14ac:dyDescent="0.2">
      <c r="P54912" s="230"/>
      <c r="Q54912" s="230"/>
      <c r="R54912" s="230"/>
      <c r="S54912" s="230"/>
    </row>
    <row r="54913" spans="16:19" x14ac:dyDescent="0.2">
      <c r="P54913" s="230"/>
      <c r="Q54913" s="230"/>
      <c r="R54913" s="230"/>
      <c r="S54913" s="230"/>
    </row>
    <row r="54914" spans="16:19" x14ac:dyDescent="0.2">
      <c r="P54914" s="230"/>
      <c r="Q54914" s="230"/>
      <c r="R54914" s="230"/>
      <c r="S54914" s="230"/>
    </row>
    <row r="54915" spans="16:19" x14ac:dyDescent="0.2">
      <c r="P54915" s="230"/>
      <c r="Q54915" s="230"/>
      <c r="R54915" s="230"/>
      <c r="S54915" s="230"/>
    </row>
    <row r="54916" spans="16:19" x14ac:dyDescent="0.2">
      <c r="P54916" s="230"/>
      <c r="Q54916" s="230"/>
      <c r="R54916" s="230"/>
      <c r="S54916" s="230"/>
    </row>
    <row r="54917" spans="16:19" x14ac:dyDescent="0.2">
      <c r="P54917" s="230"/>
      <c r="Q54917" s="230"/>
      <c r="R54917" s="230"/>
      <c r="S54917" s="230"/>
    </row>
    <row r="54918" spans="16:19" x14ac:dyDescent="0.2">
      <c r="P54918" s="230"/>
      <c r="Q54918" s="230"/>
      <c r="R54918" s="230"/>
      <c r="S54918" s="230"/>
    </row>
    <row r="54919" spans="16:19" x14ac:dyDescent="0.2">
      <c r="P54919" s="230"/>
      <c r="Q54919" s="230"/>
      <c r="R54919" s="230"/>
      <c r="S54919" s="230"/>
    </row>
    <row r="54920" spans="16:19" x14ac:dyDescent="0.2">
      <c r="P54920" s="230"/>
      <c r="Q54920" s="230"/>
      <c r="R54920" s="230"/>
      <c r="S54920" s="230"/>
    </row>
    <row r="54921" spans="16:19" x14ac:dyDescent="0.2">
      <c r="P54921" s="230"/>
      <c r="Q54921" s="230"/>
      <c r="R54921" s="230"/>
      <c r="S54921" s="230"/>
    </row>
    <row r="54922" spans="16:19" x14ac:dyDescent="0.2">
      <c r="P54922" s="230"/>
      <c r="Q54922" s="230"/>
      <c r="R54922" s="230"/>
      <c r="S54922" s="230"/>
    </row>
    <row r="54923" spans="16:19" x14ac:dyDescent="0.2">
      <c r="P54923" s="230"/>
      <c r="Q54923" s="230"/>
      <c r="R54923" s="230"/>
      <c r="S54923" s="230"/>
    </row>
    <row r="54924" spans="16:19" x14ac:dyDescent="0.2">
      <c r="P54924" s="230"/>
      <c r="Q54924" s="230"/>
      <c r="R54924" s="230"/>
      <c r="S54924" s="230"/>
    </row>
    <row r="54925" spans="16:19" x14ac:dyDescent="0.2">
      <c r="P54925" s="230"/>
      <c r="Q54925" s="230"/>
      <c r="R54925" s="230"/>
      <c r="S54925" s="230"/>
    </row>
    <row r="54926" spans="16:19" x14ac:dyDescent="0.2">
      <c r="P54926" s="230"/>
      <c r="Q54926" s="230"/>
      <c r="R54926" s="230"/>
      <c r="S54926" s="230"/>
    </row>
    <row r="54927" spans="16:19" x14ac:dyDescent="0.2">
      <c r="P54927" s="230"/>
      <c r="Q54927" s="230"/>
      <c r="R54927" s="230"/>
      <c r="S54927" s="230"/>
    </row>
    <row r="54928" spans="16:19" x14ac:dyDescent="0.2">
      <c r="P54928" s="230"/>
      <c r="Q54928" s="230"/>
      <c r="R54928" s="230"/>
      <c r="S54928" s="230"/>
    </row>
    <row r="54929" spans="16:19" x14ac:dyDescent="0.2">
      <c r="P54929" s="230"/>
      <c r="Q54929" s="230"/>
      <c r="R54929" s="230"/>
      <c r="S54929" s="230"/>
    </row>
    <row r="54930" spans="16:19" x14ac:dyDescent="0.2">
      <c r="P54930" s="230"/>
      <c r="Q54930" s="230"/>
      <c r="R54930" s="230"/>
      <c r="S54930" s="230"/>
    </row>
    <row r="54931" spans="16:19" x14ac:dyDescent="0.2">
      <c r="P54931" s="230"/>
      <c r="Q54931" s="230"/>
      <c r="R54931" s="230"/>
      <c r="S54931" s="230"/>
    </row>
    <row r="54932" spans="16:19" x14ac:dyDescent="0.2">
      <c r="P54932" s="230"/>
      <c r="Q54932" s="230"/>
      <c r="R54932" s="230"/>
      <c r="S54932" s="230"/>
    </row>
    <row r="54933" spans="16:19" x14ac:dyDescent="0.2">
      <c r="P54933" s="230"/>
      <c r="Q54933" s="230"/>
      <c r="R54933" s="230"/>
      <c r="S54933" s="230"/>
    </row>
    <row r="54934" spans="16:19" x14ac:dyDescent="0.2">
      <c r="P54934" s="230"/>
      <c r="Q54934" s="230"/>
      <c r="R54934" s="230"/>
      <c r="S54934" s="230"/>
    </row>
    <row r="54935" spans="16:19" x14ac:dyDescent="0.2">
      <c r="P54935" s="230"/>
      <c r="Q54935" s="230"/>
      <c r="R54935" s="230"/>
      <c r="S54935" s="230"/>
    </row>
    <row r="54936" spans="16:19" x14ac:dyDescent="0.2">
      <c r="P54936" s="230"/>
      <c r="Q54936" s="230"/>
      <c r="R54936" s="230"/>
      <c r="S54936" s="230"/>
    </row>
    <row r="54937" spans="16:19" x14ac:dyDescent="0.2">
      <c r="P54937" s="230"/>
      <c r="Q54937" s="230"/>
      <c r="R54937" s="230"/>
      <c r="S54937" s="230"/>
    </row>
    <row r="54938" spans="16:19" x14ac:dyDescent="0.2">
      <c r="P54938" s="230"/>
      <c r="Q54938" s="230"/>
      <c r="R54938" s="230"/>
      <c r="S54938" s="230"/>
    </row>
    <row r="54939" spans="16:19" x14ac:dyDescent="0.2">
      <c r="P54939" s="230"/>
      <c r="Q54939" s="230"/>
      <c r="R54939" s="230"/>
      <c r="S54939" s="230"/>
    </row>
    <row r="54940" spans="16:19" x14ac:dyDescent="0.2">
      <c r="P54940" s="230"/>
      <c r="Q54940" s="230"/>
      <c r="R54940" s="230"/>
      <c r="S54940" s="230"/>
    </row>
    <row r="54941" spans="16:19" x14ac:dyDescent="0.2">
      <c r="P54941" s="230"/>
      <c r="Q54941" s="230"/>
      <c r="R54941" s="230"/>
      <c r="S54941" s="230"/>
    </row>
    <row r="54942" spans="16:19" x14ac:dyDescent="0.2">
      <c r="P54942" s="230"/>
      <c r="Q54942" s="230"/>
      <c r="R54942" s="230"/>
      <c r="S54942" s="230"/>
    </row>
    <row r="54943" spans="16:19" x14ac:dyDescent="0.2">
      <c r="P54943" s="230"/>
      <c r="Q54943" s="230"/>
      <c r="R54943" s="230"/>
      <c r="S54943" s="230"/>
    </row>
    <row r="54944" spans="16:19" x14ac:dyDescent="0.2">
      <c r="P54944" s="230"/>
      <c r="Q54944" s="230"/>
      <c r="R54944" s="230"/>
      <c r="S54944" s="230"/>
    </row>
    <row r="54945" spans="16:19" x14ac:dyDescent="0.2">
      <c r="P54945" s="230"/>
      <c r="Q54945" s="230"/>
      <c r="R54945" s="230"/>
      <c r="S54945" s="230"/>
    </row>
    <row r="54946" spans="16:19" x14ac:dyDescent="0.2">
      <c r="P54946" s="230"/>
      <c r="Q54946" s="230"/>
      <c r="R54946" s="230"/>
      <c r="S54946" s="230"/>
    </row>
    <row r="54947" spans="16:19" x14ac:dyDescent="0.2">
      <c r="P54947" s="230"/>
      <c r="Q54947" s="230"/>
      <c r="R54947" s="230"/>
      <c r="S54947" s="230"/>
    </row>
    <row r="54948" spans="16:19" x14ac:dyDescent="0.2">
      <c r="P54948" s="230"/>
      <c r="Q54948" s="230"/>
      <c r="R54948" s="230"/>
      <c r="S54948" s="230"/>
    </row>
    <row r="54949" spans="16:19" x14ac:dyDescent="0.2">
      <c r="P54949" s="230"/>
      <c r="Q54949" s="230"/>
      <c r="R54949" s="230"/>
      <c r="S54949" s="230"/>
    </row>
    <row r="54950" spans="16:19" x14ac:dyDescent="0.2">
      <c r="P54950" s="230"/>
      <c r="Q54950" s="230"/>
      <c r="R54950" s="230"/>
      <c r="S54950" s="230"/>
    </row>
    <row r="54951" spans="16:19" x14ac:dyDescent="0.2">
      <c r="P54951" s="230"/>
      <c r="Q54951" s="230"/>
      <c r="R54951" s="230"/>
      <c r="S54951" s="230"/>
    </row>
    <row r="54952" spans="16:19" x14ac:dyDescent="0.2">
      <c r="P54952" s="230"/>
      <c r="Q54952" s="230"/>
      <c r="R54952" s="230"/>
      <c r="S54952" s="230"/>
    </row>
    <row r="54953" spans="16:19" x14ac:dyDescent="0.2">
      <c r="P54953" s="230"/>
      <c r="Q54953" s="230"/>
      <c r="R54953" s="230"/>
      <c r="S54953" s="230"/>
    </row>
    <row r="54954" spans="16:19" x14ac:dyDescent="0.2">
      <c r="P54954" s="230"/>
      <c r="Q54954" s="230"/>
      <c r="R54954" s="230"/>
      <c r="S54954" s="230"/>
    </row>
    <row r="54955" spans="16:19" x14ac:dyDescent="0.2">
      <c r="P54955" s="230"/>
      <c r="Q54955" s="230"/>
      <c r="R54955" s="230"/>
      <c r="S54955" s="230"/>
    </row>
    <row r="54956" spans="16:19" x14ac:dyDescent="0.2">
      <c r="P54956" s="230"/>
      <c r="Q54956" s="230"/>
      <c r="R54956" s="230"/>
      <c r="S54956" s="230"/>
    </row>
    <row r="54957" spans="16:19" x14ac:dyDescent="0.2">
      <c r="P54957" s="230"/>
      <c r="Q54957" s="230"/>
      <c r="R54957" s="230"/>
      <c r="S54957" s="230"/>
    </row>
    <row r="54958" spans="16:19" x14ac:dyDescent="0.2">
      <c r="P54958" s="230"/>
      <c r="Q54958" s="230"/>
      <c r="R54958" s="230"/>
      <c r="S54958" s="230"/>
    </row>
    <row r="54959" spans="16:19" x14ac:dyDescent="0.2">
      <c r="P54959" s="230"/>
      <c r="Q54959" s="230"/>
      <c r="R54959" s="230"/>
      <c r="S54959" s="230"/>
    </row>
    <row r="54960" spans="16:19" x14ac:dyDescent="0.2">
      <c r="P54960" s="230"/>
      <c r="Q54960" s="230"/>
      <c r="R54960" s="230"/>
      <c r="S54960" s="230"/>
    </row>
    <row r="54961" spans="16:19" x14ac:dyDescent="0.2">
      <c r="P54961" s="230"/>
      <c r="Q54961" s="230"/>
      <c r="R54961" s="230"/>
      <c r="S54961" s="230"/>
    </row>
    <row r="54962" spans="16:19" x14ac:dyDescent="0.2">
      <c r="P54962" s="230"/>
      <c r="Q54962" s="230"/>
      <c r="R54962" s="230"/>
      <c r="S54962" s="230"/>
    </row>
    <row r="54963" spans="16:19" x14ac:dyDescent="0.2">
      <c r="P54963" s="230"/>
      <c r="Q54963" s="230"/>
      <c r="R54963" s="230"/>
      <c r="S54963" s="230"/>
    </row>
    <row r="54964" spans="16:19" x14ac:dyDescent="0.2">
      <c r="P54964" s="230"/>
      <c r="Q54964" s="230"/>
      <c r="R54964" s="230"/>
      <c r="S54964" s="230"/>
    </row>
    <row r="54965" spans="16:19" x14ac:dyDescent="0.2">
      <c r="P54965" s="230"/>
      <c r="Q54965" s="230"/>
      <c r="R54965" s="230"/>
      <c r="S54965" s="230"/>
    </row>
    <row r="54966" spans="16:19" x14ac:dyDescent="0.2">
      <c r="P54966" s="230"/>
      <c r="Q54966" s="230"/>
      <c r="R54966" s="230"/>
      <c r="S54966" s="230"/>
    </row>
    <row r="54967" spans="16:19" x14ac:dyDescent="0.2">
      <c r="P54967" s="230"/>
      <c r="Q54967" s="230"/>
      <c r="R54967" s="230"/>
      <c r="S54967" s="230"/>
    </row>
    <row r="54968" spans="16:19" x14ac:dyDescent="0.2">
      <c r="P54968" s="230"/>
      <c r="Q54968" s="230"/>
      <c r="R54968" s="230"/>
      <c r="S54968" s="230"/>
    </row>
    <row r="54969" spans="16:19" x14ac:dyDescent="0.2">
      <c r="P54969" s="230"/>
      <c r="Q54969" s="230"/>
      <c r="R54969" s="230"/>
      <c r="S54969" s="230"/>
    </row>
    <row r="54970" spans="16:19" x14ac:dyDescent="0.2">
      <c r="P54970" s="230"/>
      <c r="Q54970" s="230"/>
      <c r="R54970" s="230"/>
      <c r="S54970" s="230"/>
    </row>
    <row r="54971" spans="16:19" x14ac:dyDescent="0.2">
      <c r="P54971" s="230"/>
      <c r="Q54971" s="230"/>
      <c r="R54971" s="230"/>
      <c r="S54971" s="230"/>
    </row>
    <row r="54972" spans="16:19" x14ac:dyDescent="0.2">
      <c r="P54972" s="230"/>
      <c r="Q54972" s="230"/>
      <c r="R54972" s="230"/>
      <c r="S54972" s="230"/>
    </row>
    <row r="54973" spans="16:19" x14ac:dyDescent="0.2">
      <c r="P54973" s="230"/>
      <c r="Q54973" s="230"/>
      <c r="R54973" s="230"/>
      <c r="S54973" s="230"/>
    </row>
    <row r="54974" spans="16:19" x14ac:dyDescent="0.2">
      <c r="P54974" s="230"/>
      <c r="Q54974" s="230"/>
      <c r="R54974" s="230"/>
      <c r="S54974" s="230"/>
    </row>
    <row r="54975" spans="16:19" x14ac:dyDescent="0.2">
      <c r="P54975" s="230"/>
      <c r="Q54975" s="230"/>
      <c r="R54975" s="230"/>
      <c r="S54975" s="230"/>
    </row>
    <row r="54976" spans="16:19" x14ac:dyDescent="0.2">
      <c r="P54976" s="230"/>
      <c r="Q54976" s="230"/>
      <c r="R54976" s="230"/>
      <c r="S54976" s="230"/>
    </row>
    <row r="54977" spans="16:19" x14ac:dyDescent="0.2">
      <c r="P54977" s="230"/>
      <c r="Q54977" s="230"/>
      <c r="R54977" s="230"/>
      <c r="S54977" s="230"/>
    </row>
    <row r="54978" spans="16:19" x14ac:dyDescent="0.2">
      <c r="P54978" s="230"/>
      <c r="Q54978" s="230"/>
      <c r="R54978" s="230"/>
      <c r="S54978" s="230"/>
    </row>
    <row r="54979" spans="16:19" x14ac:dyDescent="0.2">
      <c r="P54979" s="230"/>
      <c r="Q54979" s="230"/>
      <c r="R54979" s="230"/>
      <c r="S54979" s="230"/>
    </row>
    <row r="54980" spans="16:19" x14ac:dyDescent="0.2">
      <c r="P54980" s="230"/>
      <c r="Q54980" s="230"/>
      <c r="R54980" s="230"/>
      <c r="S54980" s="230"/>
    </row>
    <row r="54981" spans="16:19" x14ac:dyDescent="0.2">
      <c r="P54981" s="230"/>
      <c r="Q54981" s="230"/>
      <c r="R54981" s="230"/>
      <c r="S54981" s="230"/>
    </row>
    <row r="54982" spans="16:19" x14ac:dyDescent="0.2">
      <c r="P54982" s="230"/>
      <c r="Q54982" s="230"/>
      <c r="R54982" s="230"/>
      <c r="S54982" s="230"/>
    </row>
    <row r="54983" spans="16:19" x14ac:dyDescent="0.2">
      <c r="P54983" s="230"/>
      <c r="Q54983" s="230"/>
      <c r="R54983" s="230"/>
      <c r="S54983" s="230"/>
    </row>
    <row r="54984" spans="16:19" x14ac:dyDescent="0.2">
      <c r="P54984" s="230"/>
      <c r="Q54984" s="230"/>
      <c r="R54984" s="230"/>
      <c r="S54984" s="230"/>
    </row>
    <row r="54985" spans="16:19" x14ac:dyDescent="0.2">
      <c r="P54985" s="230"/>
      <c r="Q54985" s="230"/>
      <c r="R54985" s="230"/>
      <c r="S54985" s="230"/>
    </row>
    <row r="54986" spans="16:19" x14ac:dyDescent="0.2">
      <c r="P54986" s="230"/>
      <c r="Q54986" s="230"/>
      <c r="R54986" s="230"/>
      <c r="S54986" s="230"/>
    </row>
    <row r="54987" spans="16:19" x14ac:dyDescent="0.2">
      <c r="P54987" s="230"/>
      <c r="Q54987" s="230"/>
      <c r="R54987" s="230"/>
      <c r="S54987" s="230"/>
    </row>
    <row r="54988" spans="16:19" x14ac:dyDescent="0.2">
      <c r="P54988" s="230"/>
      <c r="Q54988" s="230"/>
      <c r="R54988" s="230"/>
      <c r="S54988" s="230"/>
    </row>
    <row r="54989" spans="16:19" x14ac:dyDescent="0.2">
      <c r="P54989" s="230"/>
      <c r="Q54989" s="230"/>
      <c r="R54989" s="230"/>
      <c r="S54989" s="230"/>
    </row>
    <row r="54990" spans="16:19" x14ac:dyDescent="0.2">
      <c r="P54990" s="230"/>
      <c r="Q54990" s="230"/>
      <c r="R54990" s="230"/>
      <c r="S54990" s="230"/>
    </row>
    <row r="54991" spans="16:19" x14ac:dyDescent="0.2">
      <c r="P54991" s="230"/>
      <c r="Q54991" s="230"/>
      <c r="R54991" s="230"/>
      <c r="S54991" s="230"/>
    </row>
    <row r="54992" spans="16:19" x14ac:dyDescent="0.2">
      <c r="P54992" s="230"/>
      <c r="Q54992" s="230"/>
      <c r="R54992" s="230"/>
      <c r="S54992" s="230"/>
    </row>
    <row r="54993" spans="16:19" x14ac:dyDescent="0.2">
      <c r="P54993" s="230"/>
      <c r="Q54993" s="230"/>
      <c r="R54993" s="230"/>
      <c r="S54993" s="230"/>
    </row>
    <row r="54994" spans="16:19" x14ac:dyDescent="0.2">
      <c r="P54994" s="230"/>
      <c r="Q54994" s="230"/>
      <c r="R54994" s="230"/>
      <c r="S54994" s="230"/>
    </row>
    <row r="54995" spans="16:19" x14ac:dyDescent="0.2">
      <c r="P54995" s="230"/>
      <c r="Q54995" s="230"/>
      <c r="R54995" s="230"/>
      <c r="S54995" s="230"/>
    </row>
    <row r="54996" spans="16:19" x14ac:dyDescent="0.2">
      <c r="P54996" s="230"/>
      <c r="Q54996" s="230"/>
      <c r="R54996" s="230"/>
      <c r="S54996" s="230"/>
    </row>
    <row r="54997" spans="16:19" x14ac:dyDescent="0.2">
      <c r="P54997" s="230"/>
      <c r="Q54997" s="230"/>
      <c r="R54997" s="230"/>
      <c r="S54997" s="230"/>
    </row>
    <row r="54998" spans="16:19" x14ac:dyDescent="0.2">
      <c r="P54998" s="230"/>
      <c r="Q54998" s="230"/>
      <c r="R54998" s="230"/>
      <c r="S54998" s="230"/>
    </row>
    <row r="54999" spans="16:19" x14ac:dyDescent="0.2">
      <c r="P54999" s="230"/>
      <c r="Q54999" s="230"/>
      <c r="R54999" s="230"/>
      <c r="S54999" s="230"/>
    </row>
    <row r="55000" spans="16:19" x14ac:dyDescent="0.2">
      <c r="P55000" s="230"/>
      <c r="Q55000" s="230"/>
      <c r="R55000" s="230"/>
      <c r="S55000" s="230"/>
    </row>
    <row r="55001" spans="16:19" x14ac:dyDescent="0.2">
      <c r="P55001" s="230"/>
      <c r="Q55001" s="230"/>
      <c r="R55001" s="230"/>
      <c r="S55001" s="230"/>
    </row>
    <row r="55002" spans="16:19" x14ac:dyDescent="0.2">
      <c r="P55002" s="230"/>
      <c r="Q55002" s="230"/>
      <c r="R55002" s="230"/>
      <c r="S55002" s="230"/>
    </row>
    <row r="55003" spans="16:19" x14ac:dyDescent="0.2">
      <c r="P55003" s="230"/>
      <c r="Q55003" s="230"/>
      <c r="R55003" s="230"/>
      <c r="S55003" s="230"/>
    </row>
    <row r="55004" spans="16:19" x14ac:dyDescent="0.2">
      <c r="P55004" s="230"/>
      <c r="Q55004" s="230"/>
      <c r="R55004" s="230"/>
      <c r="S55004" s="230"/>
    </row>
    <row r="55005" spans="16:19" x14ac:dyDescent="0.2">
      <c r="P55005" s="230"/>
      <c r="Q55005" s="230"/>
      <c r="R55005" s="230"/>
      <c r="S55005" s="230"/>
    </row>
    <row r="55006" spans="16:19" x14ac:dyDescent="0.2">
      <c r="P55006" s="230"/>
      <c r="Q55006" s="230"/>
      <c r="R55006" s="230"/>
      <c r="S55006" s="230"/>
    </row>
    <row r="55007" spans="16:19" x14ac:dyDescent="0.2">
      <c r="P55007" s="230"/>
      <c r="Q55007" s="230"/>
      <c r="R55007" s="230"/>
      <c r="S55007" s="230"/>
    </row>
    <row r="55008" spans="16:19" x14ac:dyDescent="0.2">
      <c r="P55008" s="230"/>
      <c r="Q55008" s="230"/>
      <c r="R55008" s="230"/>
      <c r="S55008" s="230"/>
    </row>
    <row r="55009" spans="16:19" x14ac:dyDescent="0.2">
      <c r="P55009" s="230"/>
      <c r="Q55009" s="230"/>
      <c r="R55009" s="230"/>
      <c r="S55009" s="230"/>
    </row>
    <row r="55010" spans="16:19" x14ac:dyDescent="0.2">
      <c r="P55010" s="230"/>
      <c r="Q55010" s="230"/>
      <c r="R55010" s="230"/>
      <c r="S55010" s="230"/>
    </row>
    <row r="55011" spans="16:19" x14ac:dyDescent="0.2">
      <c r="P55011" s="230"/>
      <c r="Q55011" s="230"/>
      <c r="R55011" s="230"/>
      <c r="S55011" s="230"/>
    </row>
    <row r="55012" spans="16:19" x14ac:dyDescent="0.2">
      <c r="P55012" s="230"/>
      <c r="Q55012" s="230"/>
      <c r="R55012" s="230"/>
      <c r="S55012" s="230"/>
    </row>
    <row r="55013" spans="16:19" x14ac:dyDescent="0.2">
      <c r="P55013" s="230"/>
      <c r="Q55013" s="230"/>
      <c r="R55013" s="230"/>
      <c r="S55013" s="230"/>
    </row>
    <row r="55014" spans="16:19" x14ac:dyDescent="0.2">
      <c r="P55014" s="230"/>
      <c r="Q55014" s="230"/>
      <c r="R55014" s="230"/>
      <c r="S55014" s="230"/>
    </row>
    <row r="55015" spans="16:19" x14ac:dyDescent="0.2">
      <c r="P55015" s="230"/>
      <c r="Q55015" s="230"/>
      <c r="R55015" s="230"/>
      <c r="S55015" s="230"/>
    </row>
    <row r="55016" spans="16:19" x14ac:dyDescent="0.2">
      <c r="P55016" s="230"/>
      <c r="Q55016" s="230"/>
      <c r="R55016" s="230"/>
      <c r="S55016" s="230"/>
    </row>
    <row r="55017" spans="16:19" x14ac:dyDescent="0.2">
      <c r="P55017" s="230"/>
      <c r="Q55017" s="230"/>
      <c r="R55017" s="230"/>
      <c r="S55017" s="230"/>
    </row>
    <row r="55018" spans="16:19" x14ac:dyDescent="0.2">
      <c r="P55018" s="230"/>
      <c r="Q55018" s="230"/>
      <c r="R55018" s="230"/>
      <c r="S55018" s="230"/>
    </row>
    <row r="55019" spans="16:19" x14ac:dyDescent="0.2">
      <c r="P55019" s="230"/>
      <c r="Q55019" s="230"/>
      <c r="R55019" s="230"/>
      <c r="S55019" s="230"/>
    </row>
    <row r="55020" spans="16:19" x14ac:dyDescent="0.2">
      <c r="P55020" s="230"/>
      <c r="Q55020" s="230"/>
      <c r="R55020" s="230"/>
      <c r="S55020" s="230"/>
    </row>
    <row r="55021" spans="16:19" x14ac:dyDescent="0.2">
      <c r="P55021" s="230"/>
      <c r="Q55021" s="230"/>
      <c r="R55021" s="230"/>
      <c r="S55021" s="230"/>
    </row>
    <row r="55022" spans="16:19" x14ac:dyDescent="0.2">
      <c r="P55022" s="230"/>
      <c r="Q55022" s="230"/>
      <c r="R55022" s="230"/>
      <c r="S55022" s="230"/>
    </row>
    <row r="55023" spans="16:19" x14ac:dyDescent="0.2">
      <c r="P55023" s="230"/>
      <c r="Q55023" s="230"/>
      <c r="R55023" s="230"/>
      <c r="S55023" s="230"/>
    </row>
    <row r="55024" spans="16:19" x14ac:dyDescent="0.2">
      <c r="P55024" s="230"/>
      <c r="Q55024" s="230"/>
      <c r="R55024" s="230"/>
      <c r="S55024" s="230"/>
    </row>
    <row r="55025" spans="16:19" x14ac:dyDescent="0.2">
      <c r="P55025" s="230"/>
      <c r="Q55025" s="230"/>
      <c r="R55025" s="230"/>
      <c r="S55025" s="230"/>
    </row>
    <row r="55026" spans="16:19" x14ac:dyDescent="0.2">
      <c r="P55026" s="230"/>
      <c r="Q55026" s="230"/>
      <c r="R55026" s="230"/>
      <c r="S55026" s="230"/>
    </row>
    <row r="55027" spans="16:19" x14ac:dyDescent="0.2">
      <c r="P55027" s="230"/>
      <c r="Q55027" s="230"/>
      <c r="R55027" s="230"/>
      <c r="S55027" s="230"/>
    </row>
    <row r="55028" spans="16:19" x14ac:dyDescent="0.2">
      <c r="P55028" s="230"/>
      <c r="Q55028" s="230"/>
      <c r="R55028" s="230"/>
      <c r="S55028" s="230"/>
    </row>
    <row r="55029" spans="16:19" x14ac:dyDescent="0.2">
      <c r="P55029" s="230"/>
      <c r="Q55029" s="230"/>
      <c r="R55029" s="230"/>
      <c r="S55029" s="230"/>
    </row>
    <row r="55030" spans="16:19" x14ac:dyDescent="0.2">
      <c r="P55030" s="230"/>
      <c r="Q55030" s="230"/>
      <c r="R55030" s="230"/>
      <c r="S55030" s="230"/>
    </row>
    <row r="55031" spans="16:19" x14ac:dyDescent="0.2">
      <c r="P55031" s="230"/>
      <c r="Q55031" s="230"/>
      <c r="R55031" s="230"/>
      <c r="S55031" s="230"/>
    </row>
    <row r="55032" spans="16:19" x14ac:dyDescent="0.2">
      <c r="P55032" s="230"/>
      <c r="Q55032" s="230"/>
      <c r="R55032" s="230"/>
      <c r="S55032" s="230"/>
    </row>
    <row r="55033" spans="16:19" x14ac:dyDescent="0.2">
      <c r="P55033" s="230"/>
      <c r="Q55033" s="230"/>
      <c r="R55033" s="230"/>
      <c r="S55033" s="230"/>
    </row>
    <row r="55034" spans="16:19" x14ac:dyDescent="0.2">
      <c r="P55034" s="230"/>
      <c r="Q55034" s="230"/>
      <c r="R55034" s="230"/>
      <c r="S55034" s="230"/>
    </row>
    <row r="55035" spans="16:19" x14ac:dyDescent="0.2">
      <c r="P55035" s="230"/>
      <c r="Q55035" s="230"/>
      <c r="R55035" s="230"/>
      <c r="S55035" s="230"/>
    </row>
    <row r="55036" spans="16:19" x14ac:dyDescent="0.2">
      <c r="P55036" s="230"/>
      <c r="Q55036" s="230"/>
      <c r="R55036" s="230"/>
      <c r="S55036" s="230"/>
    </row>
    <row r="55037" spans="16:19" x14ac:dyDescent="0.2">
      <c r="P55037" s="230"/>
      <c r="Q55037" s="230"/>
      <c r="R55037" s="230"/>
      <c r="S55037" s="230"/>
    </row>
    <row r="55038" spans="16:19" x14ac:dyDescent="0.2">
      <c r="P55038" s="230"/>
      <c r="Q55038" s="230"/>
      <c r="R55038" s="230"/>
      <c r="S55038" s="230"/>
    </row>
    <row r="55039" spans="16:19" x14ac:dyDescent="0.2">
      <c r="P55039" s="230"/>
      <c r="Q55039" s="230"/>
      <c r="R55039" s="230"/>
      <c r="S55039" s="230"/>
    </row>
    <row r="55040" spans="16:19" x14ac:dyDescent="0.2">
      <c r="P55040" s="230"/>
      <c r="Q55040" s="230"/>
      <c r="R55040" s="230"/>
      <c r="S55040" s="230"/>
    </row>
    <row r="55041" spans="16:19" x14ac:dyDescent="0.2">
      <c r="P55041" s="230"/>
      <c r="Q55041" s="230"/>
      <c r="R55041" s="230"/>
      <c r="S55041" s="230"/>
    </row>
    <row r="55042" spans="16:19" x14ac:dyDescent="0.2">
      <c r="P55042" s="230"/>
      <c r="Q55042" s="230"/>
      <c r="R55042" s="230"/>
      <c r="S55042" s="230"/>
    </row>
    <row r="55043" spans="16:19" x14ac:dyDescent="0.2">
      <c r="P55043" s="230"/>
      <c r="Q55043" s="230"/>
      <c r="R55043" s="230"/>
      <c r="S55043" s="230"/>
    </row>
    <row r="55044" spans="16:19" x14ac:dyDescent="0.2">
      <c r="P55044" s="230"/>
      <c r="Q55044" s="230"/>
      <c r="R55044" s="230"/>
      <c r="S55044" s="230"/>
    </row>
    <row r="55045" spans="16:19" x14ac:dyDescent="0.2">
      <c r="P55045" s="230"/>
      <c r="Q55045" s="230"/>
      <c r="R55045" s="230"/>
      <c r="S55045" s="230"/>
    </row>
    <row r="55046" spans="16:19" x14ac:dyDescent="0.2">
      <c r="P55046" s="230"/>
      <c r="Q55046" s="230"/>
      <c r="R55046" s="230"/>
      <c r="S55046" s="230"/>
    </row>
    <row r="55047" spans="16:19" x14ac:dyDescent="0.2">
      <c r="P55047" s="230"/>
      <c r="Q55047" s="230"/>
      <c r="R55047" s="230"/>
      <c r="S55047" s="230"/>
    </row>
    <row r="55048" spans="16:19" x14ac:dyDescent="0.2">
      <c r="P55048" s="230"/>
      <c r="Q55048" s="230"/>
      <c r="R55048" s="230"/>
      <c r="S55048" s="230"/>
    </row>
    <row r="55049" spans="16:19" x14ac:dyDescent="0.2">
      <c r="P55049" s="230"/>
      <c r="Q55049" s="230"/>
      <c r="R55049" s="230"/>
      <c r="S55049" s="230"/>
    </row>
    <row r="55050" spans="16:19" x14ac:dyDescent="0.2">
      <c r="P55050" s="230"/>
      <c r="Q55050" s="230"/>
      <c r="R55050" s="230"/>
      <c r="S55050" s="230"/>
    </row>
    <row r="55051" spans="16:19" x14ac:dyDescent="0.2">
      <c r="P55051" s="230"/>
      <c r="Q55051" s="230"/>
      <c r="R55051" s="230"/>
      <c r="S55051" s="230"/>
    </row>
    <row r="55052" spans="16:19" x14ac:dyDescent="0.2">
      <c r="P55052" s="230"/>
      <c r="Q55052" s="230"/>
      <c r="R55052" s="230"/>
      <c r="S55052" s="230"/>
    </row>
    <row r="55053" spans="16:19" x14ac:dyDescent="0.2">
      <c r="P55053" s="230"/>
      <c r="Q55053" s="230"/>
      <c r="R55053" s="230"/>
      <c r="S55053" s="230"/>
    </row>
    <row r="55054" spans="16:19" x14ac:dyDescent="0.2">
      <c r="P55054" s="230"/>
      <c r="Q55054" s="230"/>
      <c r="R55054" s="230"/>
      <c r="S55054" s="230"/>
    </row>
    <row r="55055" spans="16:19" x14ac:dyDescent="0.2">
      <c r="P55055" s="230"/>
      <c r="Q55055" s="230"/>
      <c r="R55055" s="230"/>
      <c r="S55055" s="230"/>
    </row>
    <row r="55056" spans="16:19" x14ac:dyDescent="0.2">
      <c r="P55056" s="230"/>
      <c r="Q55056" s="230"/>
      <c r="R55056" s="230"/>
      <c r="S55056" s="230"/>
    </row>
    <row r="55057" spans="16:19" x14ac:dyDescent="0.2">
      <c r="P55057" s="230"/>
      <c r="Q55057" s="230"/>
      <c r="R55057" s="230"/>
      <c r="S55057" s="230"/>
    </row>
    <row r="55058" spans="16:19" x14ac:dyDescent="0.2">
      <c r="P55058" s="230"/>
      <c r="Q55058" s="230"/>
      <c r="R55058" s="230"/>
      <c r="S55058" s="230"/>
    </row>
    <row r="55059" spans="16:19" x14ac:dyDescent="0.2">
      <c r="P55059" s="230"/>
      <c r="Q55059" s="230"/>
      <c r="R55059" s="230"/>
      <c r="S55059" s="230"/>
    </row>
    <row r="55060" spans="16:19" x14ac:dyDescent="0.2">
      <c r="P55060" s="230"/>
      <c r="Q55060" s="230"/>
      <c r="R55060" s="230"/>
      <c r="S55060" s="230"/>
    </row>
    <row r="55061" spans="16:19" x14ac:dyDescent="0.2">
      <c r="P55061" s="230"/>
      <c r="Q55061" s="230"/>
      <c r="R55061" s="230"/>
      <c r="S55061" s="230"/>
    </row>
    <row r="55062" spans="16:19" x14ac:dyDescent="0.2">
      <c r="P55062" s="230"/>
      <c r="Q55062" s="230"/>
      <c r="R55062" s="230"/>
      <c r="S55062" s="230"/>
    </row>
    <row r="55063" spans="16:19" x14ac:dyDescent="0.2">
      <c r="P55063" s="230"/>
      <c r="Q55063" s="230"/>
      <c r="R55063" s="230"/>
      <c r="S55063" s="230"/>
    </row>
    <row r="55064" spans="16:19" x14ac:dyDescent="0.2">
      <c r="P55064" s="230"/>
      <c r="Q55064" s="230"/>
      <c r="R55064" s="230"/>
      <c r="S55064" s="230"/>
    </row>
    <row r="55065" spans="16:19" x14ac:dyDescent="0.2">
      <c r="P55065" s="230"/>
      <c r="Q55065" s="230"/>
      <c r="R55065" s="230"/>
      <c r="S55065" s="230"/>
    </row>
    <row r="55066" spans="16:19" x14ac:dyDescent="0.2">
      <c r="P55066" s="230"/>
      <c r="Q55066" s="230"/>
      <c r="R55066" s="230"/>
      <c r="S55066" s="230"/>
    </row>
    <row r="55067" spans="16:19" x14ac:dyDescent="0.2">
      <c r="P55067" s="230"/>
      <c r="Q55067" s="230"/>
      <c r="R55067" s="230"/>
      <c r="S55067" s="230"/>
    </row>
    <row r="55068" spans="16:19" x14ac:dyDescent="0.2">
      <c r="P55068" s="230"/>
      <c r="Q55068" s="230"/>
      <c r="R55068" s="230"/>
      <c r="S55068" s="230"/>
    </row>
    <row r="55069" spans="16:19" x14ac:dyDescent="0.2">
      <c r="P55069" s="230"/>
      <c r="Q55069" s="230"/>
      <c r="R55069" s="230"/>
      <c r="S55069" s="230"/>
    </row>
    <row r="55070" spans="16:19" x14ac:dyDescent="0.2">
      <c r="P55070" s="230"/>
      <c r="Q55070" s="230"/>
      <c r="R55070" s="230"/>
      <c r="S55070" s="230"/>
    </row>
    <row r="55071" spans="16:19" x14ac:dyDescent="0.2">
      <c r="P55071" s="230"/>
      <c r="Q55071" s="230"/>
      <c r="R55071" s="230"/>
      <c r="S55071" s="230"/>
    </row>
    <row r="55072" spans="16:19" x14ac:dyDescent="0.2">
      <c r="P55072" s="230"/>
      <c r="Q55072" s="230"/>
      <c r="R55072" s="230"/>
      <c r="S55072" s="230"/>
    </row>
    <row r="55073" spans="16:19" x14ac:dyDescent="0.2">
      <c r="P55073" s="230"/>
      <c r="Q55073" s="230"/>
      <c r="R55073" s="230"/>
      <c r="S55073" s="230"/>
    </row>
    <row r="55074" spans="16:19" x14ac:dyDescent="0.2">
      <c r="P55074" s="230"/>
      <c r="Q55074" s="230"/>
      <c r="R55074" s="230"/>
      <c r="S55074" s="230"/>
    </row>
    <row r="55075" spans="16:19" x14ac:dyDescent="0.2">
      <c r="P55075" s="230"/>
      <c r="Q55075" s="230"/>
      <c r="R55075" s="230"/>
      <c r="S55075" s="230"/>
    </row>
    <row r="55076" spans="16:19" x14ac:dyDescent="0.2">
      <c r="P55076" s="230"/>
      <c r="Q55076" s="230"/>
      <c r="R55076" s="230"/>
      <c r="S55076" s="230"/>
    </row>
    <row r="55077" spans="16:19" x14ac:dyDescent="0.2">
      <c r="P55077" s="230"/>
      <c r="Q55077" s="230"/>
      <c r="R55077" s="230"/>
      <c r="S55077" s="230"/>
    </row>
    <row r="55078" spans="16:19" x14ac:dyDescent="0.2">
      <c r="P55078" s="230"/>
      <c r="Q55078" s="230"/>
      <c r="R55078" s="230"/>
      <c r="S55078" s="230"/>
    </row>
    <row r="55079" spans="16:19" x14ac:dyDescent="0.2">
      <c r="P55079" s="230"/>
      <c r="Q55079" s="230"/>
      <c r="R55079" s="230"/>
      <c r="S55079" s="230"/>
    </row>
    <row r="55080" spans="16:19" x14ac:dyDescent="0.2">
      <c r="P55080" s="230"/>
      <c r="Q55080" s="230"/>
      <c r="R55080" s="230"/>
      <c r="S55080" s="230"/>
    </row>
    <row r="55081" spans="16:19" x14ac:dyDescent="0.2">
      <c r="P55081" s="230"/>
      <c r="Q55081" s="230"/>
      <c r="R55081" s="230"/>
      <c r="S55081" s="230"/>
    </row>
    <row r="55082" spans="16:19" x14ac:dyDescent="0.2">
      <c r="P55082" s="230"/>
      <c r="Q55082" s="230"/>
      <c r="R55082" s="230"/>
      <c r="S55082" s="230"/>
    </row>
    <row r="55083" spans="16:19" x14ac:dyDescent="0.2">
      <c r="P55083" s="230"/>
      <c r="Q55083" s="230"/>
      <c r="R55083" s="230"/>
      <c r="S55083" s="230"/>
    </row>
    <row r="55084" spans="16:19" x14ac:dyDescent="0.2">
      <c r="P55084" s="230"/>
      <c r="Q55084" s="230"/>
      <c r="R55084" s="230"/>
      <c r="S55084" s="230"/>
    </row>
    <row r="55085" spans="16:19" x14ac:dyDescent="0.2">
      <c r="P55085" s="230"/>
      <c r="Q55085" s="230"/>
      <c r="R55085" s="230"/>
      <c r="S55085" s="230"/>
    </row>
    <row r="55086" spans="16:19" x14ac:dyDescent="0.2">
      <c r="P55086" s="230"/>
      <c r="Q55086" s="230"/>
      <c r="R55086" s="230"/>
      <c r="S55086" s="230"/>
    </row>
    <row r="55087" spans="16:19" x14ac:dyDescent="0.2">
      <c r="P55087" s="230"/>
      <c r="Q55087" s="230"/>
      <c r="R55087" s="230"/>
      <c r="S55087" s="230"/>
    </row>
    <row r="55088" spans="16:19" x14ac:dyDescent="0.2">
      <c r="P55088" s="230"/>
      <c r="Q55088" s="230"/>
      <c r="R55088" s="230"/>
      <c r="S55088" s="230"/>
    </row>
    <row r="55089" spans="16:19" x14ac:dyDescent="0.2">
      <c r="P55089" s="230"/>
      <c r="Q55089" s="230"/>
      <c r="R55089" s="230"/>
      <c r="S55089" s="230"/>
    </row>
    <row r="55090" spans="16:19" x14ac:dyDescent="0.2">
      <c r="P55090" s="230"/>
      <c r="Q55090" s="230"/>
      <c r="R55090" s="230"/>
      <c r="S55090" s="230"/>
    </row>
    <row r="55091" spans="16:19" x14ac:dyDescent="0.2">
      <c r="P55091" s="230"/>
      <c r="Q55091" s="230"/>
      <c r="R55091" s="230"/>
      <c r="S55091" s="230"/>
    </row>
    <row r="55092" spans="16:19" x14ac:dyDescent="0.2">
      <c r="P55092" s="230"/>
      <c r="Q55092" s="230"/>
      <c r="R55092" s="230"/>
      <c r="S55092" s="230"/>
    </row>
    <row r="55093" spans="16:19" x14ac:dyDescent="0.2">
      <c r="P55093" s="230"/>
      <c r="Q55093" s="230"/>
      <c r="R55093" s="230"/>
      <c r="S55093" s="230"/>
    </row>
    <row r="55094" spans="16:19" x14ac:dyDescent="0.2">
      <c r="P55094" s="230"/>
      <c r="Q55094" s="230"/>
      <c r="R55094" s="230"/>
      <c r="S55094" s="230"/>
    </row>
    <row r="55095" spans="16:19" x14ac:dyDescent="0.2">
      <c r="P55095" s="230"/>
      <c r="Q55095" s="230"/>
      <c r="R55095" s="230"/>
      <c r="S55095" s="230"/>
    </row>
    <row r="55096" spans="16:19" x14ac:dyDescent="0.2">
      <c r="P55096" s="230"/>
      <c r="Q55096" s="230"/>
      <c r="R55096" s="230"/>
      <c r="S55096" s="230"/>
    </row>
    <row r="55097" spans="16:19" x14ac:dyDescent="0.2">
      <c r="P55097" s="230"/>
      <c r="Q55097" s="230"/>
      <c r="R55097" s="230"/>
      <c r="S55097" s="230"/>
    </row>
    <row r="55098" spans="16:19" x14ac:dyDescent="0.2">
      <c r="P55098" s="230"/>
      <c r="Q55098" s="230"/>
      <c r="R55098" s="230"/>
      <c r="S55098" s="230"/>
    </row>
    <row r="55099" spans="16:19" x14ac:dyDescent="0.2">
      <c r="P55099" s="230"/>
      <c r="Q55099" s="230"/>
      <c r="R55099" s="230"/>
      <c r="S55099" s="230"/>
    </row>
    <row r="55100" spans="16:19" x14ac:dyDescent="0.2">
      <c r="P55100" s="230"/>
      <c r="Q55100" s="230"/>
      <c r="R55100" s="230"/>
      <c r="S55100" s="230"/>
    </row>
    <row r="55101" spans="16:19" x14ac:dyDescent="0.2">
      <c r="P55101" s="230"/>
      <c r="Q55101" s="230"/>
      <c r="R55101" s="230"/>
      <c r="S55101" s="230"/>
    </row>
    <row r="55102" spans="16:19" x14ac:dyDescent="0.2">
      <c r="P55102" s="230"/>
      <c r="Q55102" s="230"/>
      <c r="R55102" s="230"/>
      <c r="S55102" s="230"/>
    </row>
    <row r="55103" spans="16:19" x14ac:dyDescent="0.2">
      <c r="P55103" s="230"/>
      <c r="Q55103" s="230"/>
      <c r="R55103" s="230"/>
      <c r="S55103" s="230"/>
    </row>
    <row r="55104" spans="16:19" x14ac:dyDescent="0.2">
      <c r="P55104" s="230"/>
      <c r="Q55104" s="230"/>
      <c r="R55104" s="230"/>
      <c r="S55104" s="230"/>
    </row>
    <row r="55105" spans="16:19" x14ac:dyDescent="0.2">
      <c r="P55105" s="230"/>
      <c r="Q55105" s="230"/>
      <c r="R55105" s="230"/>
      <c r="S55105" s="230"/>
    </row>
    <row r="55106" spans="16:19" x14ac:dyDescent="0.2">
      <c r="P55106" s="230"/>
      <c r="Q55106" s="230"/>
      <c r="R55106" s="230"/>
      <c r="S55106" s="230"/>
    </row>
    <row r="55107" spans="16:19" x14ac:dyDescent="0.2">
      <c r="P55107" s="230"/>
      <c r="Q55107" s="230"/>
      <c r="R55107" s="230"/>
      <c r="S55107" s="230"/>
    </row>
    <row r="55108" spans="16:19" x14ac:dyDescent="0.2">
      <c r="P55108" s="230"/>
      <c r="Q55108" s="230"/>
      <c r="R55108" s="230"/>
      <c r="S55108" s="230"/>
    </row>
    <row r="55109" spans="16:19" x14ac:dyDescent="0.2">
      <c r="P55109" s="230"/>
      <c r="Q55109" s="230"/>
      <c r="R55109" s="230"/>
      <c r="S55109" s="230"/>
    </row>
    <row r="55110" spans="16:19" x14ac:dyDescent="0.2">
      <c r="P55110" s="230"/>
      <c r="Q55110" s="230"/>
      <c r="R55110" s="230"/>
      <c r="S55110" s="230"/>
    </row>
    <row r="55111" spans="16:19" x14ac:dyDescent="0.2">
      <c r="P55111" s="230"/>
      <c r="Q55111" s="230"/>
      <c r="R55111" s="230"/>
      <c r="S55111" s="230"/>
    </row>
    <row r="55112" spans="16:19" x14ac:dyDescent="0.2">
      <c r="P55112" s="230"/>
      <c r="Q55112" s="230"/>
      <c r="R55112" s="230"/>
      <c r="S55112" s="230"/>
    </row>
    <row r="55113" spans="16:19" x14ac:dyDescent="0.2">
      <c r="P55113" s="230"/>
      <c r="Q55113" s="230"/>
      <c r="R55113" s="230"/>
      <c r="S55113" s="230"/>
    </row>
    <row r="55114" spans="16:19" x14ac:dyDescent="0.2">
      <c r="P55114" s="230"/>
      <c r="Q55114" s="230"/>
      <c r="R55114" s="230"/>
      <c r="S55114" s="230"/>
    </row>
    <row r="55115" spans="16:19" x14ac:dyDescent="0.2">
      <c r="P55115" s="230"/>
      <c r="Q55115" s="230"/>
      <c r="R55115" s="230"/>
      <c r="S55115" s="230"/>
    </row>
    <row r="55116" spans="16:19" x14ac:dyDescent="0.2">
      <c r="P55116" s="230"/>
      <c r="Q55116" s="230"/>
      <c r="R55116" s="230"/>
      <c r="S55116" s="230"/>
    </row>
    <row r="55117" spans="16:19" x14ac:dyDescent="0.2">
      <c r="P55117" s="230"/>
      <c r="Q55117" s="230"/>
      <c r="R55117" s="230"/>
      <c r="S55117" s="230"/>
    </row>
    <row r="55118" spans="16:19" x14ac:dyDescent="0.2">
      <c r="P55118" s="230"/>
      <c r="Q55118" s="230"/>
      <c r="R55118" s="230"/>
      <c r="S55118" s="230"/>
    </row>
    <row r="55119" spans="16:19" x14ac:dyDescent="0.2">
      <c r="P55119" s="230"/>
      <c r="Q55119" s="230"/>
      <c r="R55119" s="230"/>
      <c r="S55119" s="230"/>
    </row>
    <row r="55120" spans="16:19" x14ac:dyDescent="0.2">
      <c r="P55120" s="230"/>
      <c r="Q55120" s="230"/>
      <c r="R55120" s="230"/>
      <c r="S55120" s="230"/>
    </row>
    <row r="55121" spans="16:19" x14ac:dyDescent="0.2">
      <c r="P55121" s="230"/>
      <c r="Q55121" s="230"/>
      <c r="R55121" s="230"/>
      <c r="S55121" s="230"/>
    </row>
    <row r="55122" spans="16:19" x14ac:dyDescent="0.2">
      <c r="P55122" s="230"/>
      <c r="Q55122" s="230"/>
      <c r="R55122" s="230"/>
      <c r="S55122" s="230"/>
    </row>
    <row r="55123" spans="16:19" x14ac:dyDescent="0.2">
      <c r="P55123" s="230"/>
      <c r="Q55123" s="230"/>
      <c r="R55123" s="230"/>
      <c r="S55123" s="230"/>
    </row>
    <row r="55124" spans="16:19" x14ac:dyDescent="0.2">
      <c r="P55124" s="230"/>
      <c r="Q55124" s="230"/>
      <c r="R55124" s="230"/>
      <c r="S55124" s="230"/>
    </row>
    <row r="55125" spans="16:19" x14ac:dyDescent="0.2">
      <c r="P55125" s="230"/>
      <c r="Q55125" s="230"/>
      <c r="R55125" s="230"/>
      <c r="S55125" s="230"/>
    </row>
    <row r="55126" spans="16:19" x14ac:dyDescent="0.2">
      <c r="P55126" s="230"/>
      <c r="Q55126" s="230"/>
      <c r="R55126" s="230"/>
      <c r="S55126" s="230"/>
    </row>
    <row r="55127" spans="16:19" x14ac:dyDescent="0.2">
      <c r="P55127" s="230"/>
      <c r="Q55127" s="230"/>
      <c r="R55127" s="230"/>
      <c r="S55127" s="230"/>
    </row>
    <row r="55128" spans="16:19" x14ac:dyDescent="0.2">
      <c r="P55128" s="230"/>
      <c r="Q55128" s="230"/>
      <c r="R55128" s="230"/>
      <c r="S55128" s="230"/>
    </row>
    <row r="55129" spans="16:19" x14ac:dyDescent="0.2">
      <c r="P55129" s="230"/>
      <c r="Q55129" s="230"/>
      <c r="R55129" s="230"/>
      <c r="S55129" s="230"/>
    </row>
    <row r="55130" spans="16:19" x14ac:dyDescent="0.2">
      <c r="P55130" s="230"/>
      <c r="Q55130" s="230"/>
      <c r="R55130" s="230"/>
      <c r="S55130" s="230"/>
    </row>
    <row r="55131" spans="16:19" x14ac:dyDescent="0.2">
      <c r="P55131" s="230"/>
      <c r="Q55131" s="230"/>
      <c r="R55131" s="230"/>
      <c r="S55131" s="230"/>
    </row>
    <row r="55132" spans="16:19" x14ac:dyDescent="0.2">
      <c r="P55132" s="230"/>
      <c r="Q55132" s="230"/>
      <c r="R55132" s="230"/>
      <c r="S55132" s="230"/>
    </row>
    <row r="55133" spans="16:19" x14ac:dyDescent="0.2">
      <c r="P55133" s="230"/>
      <c r="Q55133" s="230"/>
      <c r="R55133" s="230"/>
      <c r="S55133" s="230"/>
    </row>
    <row r="55134" spans="16:19" x14ac:dyDescent="0.2">
      <c r="P55134" s="230"/>
      <c r="Q55134" s="230"/>
      <c r="R55134" s="230"/>
      <c r="S55134" s="230"/>
    </row>
    <row r="55135" spans="16:19" x14ac:dyDescent="0.2">
      <c r="P55135" s="230"/>
      <c r="Q55135" s="230"/>
      <c r="R55135" s="230"/>
      <c r="S55135" s="230"/>
    </row>
    <row r="55136" spans="16:19" x14ac:dyDescent="0.2">
      <c r="P55136" s="230"/>
      <c r="Q55136" s="230"/>
      <c r="R55136" s="230"/>
      <c r="S55136" s="230"/>
    </row>
    <row r="55137" spans="16:19" x14ac:dyDescent="0.2">
      <c r="P55137" s="230"/>
      <c r="Q55137" s="230"/>
      <c r="R55137" s="230"/>
      <c r="S55137" s="230"/>
    </row>
    <row r="55138" spans="16:19" x14ac:dyDescent="0.2">
      <c r="P55138" s="230"/>
      <c r="Q55138" s="230"/>
      <c r="R55138" s="230"/>
      <c r="S55138" s="230"/>
    </row>
    <row r="55139" spans="16:19" x14ac:dyDescent="0.2">
      <c r="P55139" s="230"/>
      <c r="Q55139" s="230"/>
      <c r="R55139" s="230"/>
      <c r="S55139" s="230"/>
    </row>
    <row r="55140" spans="16:19" x14ac:dyDescent="0.2">
      <c r="P55140" s="230"/>
      <c r="Q55140" s="230"/>
      <c r="R55140" s="230"/>
      <c r="S55140" s="230"/>
    </row>
    <row r="55141" spans="16:19" x14ac:dyDescent="0.2">
      <c r="P55141" s="230"/>
      <c r="Q55141" s="230"/>
      <c r="R55141" s="230"/>
      <c r="S55141" s="230"/>
    </row>
    <row r="55142" spans="16:19" x14ac:dyDescent="0.2">
      <c r="P55142" s="230"/>
      <c r="Q55142" s="230"/>
      <c r="R55142" s="230"/>
      <c r="S55142" s="230"/>
    </row>
    <row r="55143" spans="16:19" x14ac:dyDescent="0.2">
      <c r="P55143" s="230"/>
      <c r="Q55143" s="230"/>
      <c r="R55143" s="230"/>
      <c r="S55143" s="230"/>
    </row>
    <row r="55144" spans="16:19" x14ac:dyDescent="0.2">
      <c r="P55144" s="230"/>
      <c r="Q55144" s="230"/>
      <c r="R55144" s="230"/>
      <c r="S55144" s="230"/>
    </row>
    <row r="55145" spans="16:19" x14ac:dyDescent="0.2">
      <c r="P55145" s="230"/>
      <c r="Q55145" s="230"/>
      <c r="R55145" s="230"/>
      <c r="S55145" s="230"/>
    </row>
    <row r="55146" spans="16:19" x14ac:dyDescent="0.2">
      <c r="P55146" s="230"/>
      <c r="Q55146" s="230"/>
      <c r="R55146" s="230"/>
      <c r="S55146" s="230"/>
    </row>
    <row r="55147" spans="16:19" x14ac:dyDescent="0.2">
      <c r="P55147" s="230"/>
      <c r="Q55147" s="230"/>
      <c r="R55147" s="230"/>
      <c r="S55147" s="230"/>
    </row>
    <row r="55148" spans="16:19" x14ac:dyDescent="0.2">
      <c r="P55148" s="230"/>
      <c r="Q55148" s="230"/>
      <c r="R55148" s="230"/>
      <c r="S55148" s="230"/>
    </row>
    <row r="55149" spans="16:19" x14ac:dyDescent="0.2">
      <c r="P55149" s="230"/>
      <c r="Q55149" s="230"/>
      <c r="R55149" s="230"/>
      <c r="S55149" s="230"/>
    </row>
    <row r="55150" spans="16:19" x14ac:dyDescent="0.2">
      <c r="P55150" s="230"/>
      <c r="Q55150" s="230"/>
      <c r="R55150" s="230"/>
      <c r="S55150" s="230"/>
    </row>
    <row r="55151" spans="16:19" x14ac:dyDescent="0.2">
      <c r="P55151" s="230"/>
      <c r="Q55151" s="230"/>
      <c r="R55151" s="230"/>
      <c r="S55151" s="230"/>
    </row>
    <row r="55152" spans="16:19" x14ac:dyDescent="0.2">
      <c r="P55152" s="230"/>
      <c r="Q55152" s="230"/>
      <c r="R55152" s="230"/>
      <c r="S55152" s="230"/>
    </row>
    <row r="55153" spans="16:19" x14ac:dyDescent="0.2">
      <c r="P55153" s="230"/>
      <c r="Q55153" s="230"/>
      <c r="R55153" s="230"/>
      <c r="S55153" s="230"/>
    </row>
    <row r="55154" spans="16:19" x14ac:dyDescent="0.2">
      <c r="P55154" s="230"/>
      <c r="Q55154" s="230"/>
      <c r="R55154" s="230"/>
      <c r="S55154" s="230"/>
    </row>
    <row r="55155" spans="16:19" x14ac:dyDescent="0.2">
      <c r="P55155" s="230"/>
      <c r="Q55155" s="230"/>
      <c r="R55155" s="230"/>
      <c r="S55155" s="230"/>
    </row>
    <row r="55156" spans="16:19" x14ac:dyDescent="0.2">
      <c r="P55156" s="230"/>
      <c r="Q55156" s="230"/>
      <c r="R55156" s="230"/>
      <c r="S55156" s="230"/>
    </row>
    <row r="55157" spans="16:19" x14ac:dyDescent="0.2">
      <c r="P55157" s="230"/>
      <c r="Q55157" s="230"/>
      <c r="R55157" s="230"/>
      <c r="S55157" s="230"/>
    </row>
    <row r="55158" spans="16:19" x14ac:dyDescent="0.2">
      <c r="P55158" s="230"/>
      <c r="Q55158" s="230"/>
      <c r="R55158" s="230"/>
      <c r="S55158" s="230"/>
    </row>
    <row r="55159" spans="16:19" x14ac:dyDescent="0.2">
      <c r="P55159" s="230"/>
      <c r="Q55159" s="230"/>
      <c r="R55159" s="230"/>
      <c r="S55159" s="230"/>
    </row>
    <row r="55160" spans="16:19" x14ac:dyDescent="0.2">
      <c r="P55160" s="230"/>
      <c r="Q55160" s="230"/>
      <c r="R55160" s="230"/>
      <c r="S55160" s="230"/>
    </row>
    <row r="55161" spans="16:19" x14ac:dyDescent="0.2">
      <c r="P55161" s="230"/>
      <c r="Q55161" s="230"/>
      <c r="R55161" s="230"/>
      <c r="S55161" s="230"/>
    </row>
    <row r="55162" spans="16:19" x14ac:dyDescent="0.2">
      <c r="P55162" s="230"/>
      <c r="Q55162" s="230"/>
      <c r="R55162" s="230"/>
      <c r="S55162" s="230"/>
    </row>
    <row r="55163" spans="16:19" x14ac:dyDescent="0.2">
      <c r="P55163" s="230"/>
      <c r="Q55163" s="230"/>
      <c r="R55163" s="230"/>
      <c r="S55163" s="230"/>
    </row>
    <row r="55164" spans="16:19" x14ac:dyDescent="0.2">
      <c r="P55164" s="230"/>
      <c r="Q55164" s="230"/>
      <c r="R55164" s="230"/>
      <c r="S55164" s="230"/>
    </row>
    <row r="55165" spans="16:19" x14ac:dyDescent="0.2">
      <c r="P55165" s="230"/>
      <c r="Q55165" s="230"/>
      <c r="R55165" s="230"/>
      <c r="S55165" s="230"/>
    </row>
    <row r="55166" spans="16:19" x14ac:dyDescent="0.2">
      <c r="P55166" s="230"/>
      <c r="Q55166" s="230"/>
      <c r="R55166" s="230"/>
      <c r="S55166" s="230"/>
    </row>
    <row r="55167" spans="16:19" x14ac:dyDescent="0.2">
      <c r="P55167" s="230"/>
      <c r="Q55167" s="230"/>
      <c r="R55167" s="230"/>
      <c r="S55167" s="230"/>
    </row>
    <row r="55168" spans="16:19" x14ac:dyDescent="0.2">
      <c r="P55168" s="230"/>
      <c r="Q55168" s="230"/>
      <c r="R55168" s="230"/>
      <c r="S55168" s="230"/>
    </row>
    <row r="55169" spans="16:19" x14ac:dyDescent="0.2">
      <c r="P55169" s="230"/>
      <c r="Q55169" s="230"/>
      <c r="R55169" s="230"/>
      <c r="S55169" s="230"/>
    </row>
    <row r="55170" spans="16:19" x14ac:dyDescent="0.2">
      <c r="P55170" s="230"/>
      <c r="Q55170" s="230"/>
      <c r="R55170" s="230"/>
      <c r="S55170" s="230"/>
    </row>
    <row r="55171" spans="16:19" x14ac:dyDescent="0.2">
      <c r="P55171" s="230"/>
      <c r="Q55171" s="230"/>
      <c r="R55171" s="230"/>
      <c r="S55171" s="230"/>
    </row>
    <row r="55172" spans="16:19" x14ac:dyDescent="0.2">
      <c r="P55172" s="230"/>
      <c r="Q55172" s="230"/>
      <c r="R55172" s="230"/>
      <c r="S55172" s="230"/>
    </row>
    <row r="55173" spans="16:19" x14ac:dyDescent="0.2">
      <c r="P55173" s="230"/>
      <c r="Q55173" s="230"/>
      <c r="R55173" s="230"/>
      <c r="S55173" s="230"/>
    </row>
    <row r="55174" spans="16:19" x14ac:dyDescent="0.2">
      <c r="P55174" s="230"/>
      <c r="Q55174" s="230"/>
      <c r="R55174" s="230"/>
      <c r="S55174" s="230"/>
    </row>
    <row r="55175" spans="16:19" x14ac:dyDescent="0.2">
      <c r="P55175" s="230"/>
      <c r="Q55175" s="230"/>
      <c r="R55175" s="230"/>
      <c r="S55175" s="230"/>
    </row>
    <row r="55176" spans="16:19" x14ac:dyDescent="0.2">
      <c r="P55176" s="230"/>
      <c r="Q55176" s="230"/>
      <c r="R55176" s="230"/>
      <c r="S55176" s="230"/>
    </row>
    <row r="55177" spans="16:19" x14ac:dyDescent="0.2">
      <c r="P55177" s="230"/>
      <c r="Q55177" s="230"/>
      <c r="R55177" s="230"/>
      <c r="S55177" s="230"/>
    </row>
    <row r="55178" spans="16:19" x14ac:dyDescent="0.2">
      <c r="P55178" s="230"/>
      <c r="Q55178" s="230"/>
      <c r="R55178" s="230"/>
      <c r="S55178" s="230"/>
    </row>
    <row r="55179" spans="16:19" x14ac:dyDescent="0.2">
      <c r="P55179" s="230"/>
      <c r="Q55179" s="230"/>
      <c r="R55179" s="230"/>
      <c r="S55179" s="230"/>
    </row>
    <row r="55180" spans="16:19" x14ac:dyDescent="0.2">
      <c r="P55180" s="230"/>
      <c r="Q55180" s="230"/>
      <c r="R55180" s="230"/>
      <c r="S55180" s="230"/>
    </row>
    <row r="55181" spans="16:19" x14ac:dyDescent="0.2">
      <c r="P55181" s="230"/>
      <c r="Q55181" s="230"/>
      <c r="R55181" s="230"/>
      <c r="S55181" s="230"/>
    </row>
    <row r="55182" spans="16:19" x14ac:dyDescent="0.2">
      <c r="P55182" s="230"/>
      <c r="Q55182" s="230"/>
      <c r="R55182" s="230"/>
      <c r="S55182" s="230"/>
    </row>
    <row r="55183" spans="16:19" x14ac:dyDescent="0.2">
      <c r="P55183" s="230"/>
      <c r="Q55183" s="230"/>
      <c r="R55183" s="230"/>
      <c r="S55183" s="230"/>
    </row>
    <row r="55184" spans="16:19" x14ac:dyDescent="0.2">
      <c r="P55184" s="230"/>
      <c r="Q55184" s="230"/>
      <c r="R55184" s="230"/>
      <c r="S55184" s="230"/>
    </row>
    <row r="55185" spans="16:19" x14ac:dyDescent="0.2">
      <c r="P55185" s="230"/>
      <c r="Q55185" s="230"/>
      <c r="R55185" s="230"/>
      <c r="S55185" s="230"/>
    </row>
    <row r="55186" spans="16:19" x14ac:dyDescent="0.2">
      <c r="P55186" s="230"/>
      <c r="Q55186" s="230"/>
      <c r="R55186" s="230"/>
      <c r="S55186" s="230"/>
    </row>
    <row r="55187" spans="16:19" x14ac:dyDescent="0.2">
      <c r="P55187" s="230"/>
      <c r="Q55187" s="230"/>
      <c r="R55187" s="230"/>
      <c r="S55187" s="230"/>
    </row>
    <row r="55188" spans="16:19" x14ac:dyDescent="0.2">
      <c r="P55188" s="230"/>
      <c r="Q55188" s="230"/>
      <c r="R55188" s="230"/>
      <c r="S55188" s="230"/>
    </row>
    <row r="55189" spans="16:19" x14ac:dyDescent="0.2">
      <c r="P55189" s="230"/>
      <c r="Q55189" s="230"/>
      <c r="R55189" s="230"/>
      <c r="S55189" s="230"/>
    </row>
    <row r="55190" spans="16:19" x14ac:dyDescent="0.2">
      <c r="P55190" s="230"/>
      <c r="Q55190" s="230"/>
      <c r="R55190" s="230"/>
      <c r="S55190" s="230"/>
    </row>
    <row r="55191" spans="16:19" x14ac:dyDescent="0.2">
      <c r="P55191" s="230"/>
      <c r="Q55191" s="230"/>
      <c r="R55191" s="230"/>
      <c r="S55191" s="230"/>
    </row>
    <row r="55192" spans="16:19" x14ac:dyDescent="0.2">
      <c r="P55192" s="230"/>
      <c r="Q55192" s="230"/>
      <c r="R55192" s="230"/>
      <c r="S55192" s="230"/>
    </row>
    <row r="55193" spans="16:19" x14ac:dyDescent="0.2">
      <c r="P55193" s="230"/>
      <c r="Q55193" s="230"/>
      <c r="R55193" s="230"/>
      <c r="S55193" s="230"/>
    </row>
    <row r="55194" spans="16:19" x14ac:dyDescent="0.2">
      <c r="P55194" s="230"/>
      <c r="Q55194" s="230"/>
      <c r="R55194" s="230"/>
      <c r="S55194" s="230"/>
    </row>
    <row r="55195" spans="16:19" x14ac:dyDescent="0.2">
      <c r="P55195" s="230"/>
      <c r="Q55195" s="230"/>
      <c r="R55195" s="230"/>
      <c r="S55195" s="230"/>
    </row>
    <row r="55196" spans="16:19" x14ac:dyDescent="0.2">
      <c r="P55196" s="230"/>
      <c r="Q55196" s="230"/>
      <c r="R55196" s="230"/>
      <c r="S55196" s="230"/>
    </row>
    <row r="55197" spans="16:19" x14ac:dyDescent="0.2">
      <c r="P55197" s="230"/>
      <c r="Q55197" s="230"/>
      <c r="R55197" s="230"/>
      <c r="S55197" s="230"/>
    </row>
    <row r="55198" spans="16:19" x14ac:dyDescent="0.2">
      <c r="P55198" s="230"/>
      <c r="Q55198" s="230"/>
      <c r="R55198" s="230"/>
      <c r="S55198" s="230"/>
    </row>
    <row r="55199" spans="16:19" x14ac:dyDescent="0.2">
      <c r="P55199" s="230"/>
      <c r="Q55199" s="230"/>
      <c r="R55199" s="230"/>
      <c r="S55199" s="230"/>
    </row>
    <row r="55200" spans="16:19" x14ac:dyDescent="0.2">
      <c r="P55200" s="230"/>
      <c r="Q55200" s="230"/>
      <c r="R55200" s="230"/>
      <c r="S55200" s="230"/>
    </row>
    <row r="55201" spans="16:19" x14ac:dyDescent="0.2">
      <c r="P55201" s="230"/>
      <c r="Q55201" s="230"/>
      <c r="R55201" s="230"/>
      <c r="S55201" s="230"/>
    </row>
    <row r="55202" spans="16:19" x14ac:dyDescent="0.2">
      <c r="P55202" s="230"/>
      <c r="Q55202" s="230"/>
      <c r="R55202" s="230"/>
      <c r="S55202" s="230"/>
    </row>
    <row r="55203" spans="16:19" x14ac:dyDescent="0.2">
      <c r="P55203" s="230"/>
      <c r="Q55203" s="230"/>
      <c r="R55203" s="230"/>
      <c r="S55203" s="230"/>
    </row>
    <row r="55204" spans="16:19" x14ac:dyDescent="0.2">
      <c r="P55204" s="230"/>
      <c r="Q55204" s="230"/>
      <c r="R55204" s="230"/>
      <c r="S55204" s="230"/>
    </row>
    <row r="55205" spans="16:19" x14ac:dyDescent="0.2">
      <c r="P55205" s="230"/>
      <c r="Q55205" s="230"/>
      <c r="R55205" s="230"/>
      <c r="S55205" s="230"/>
    </row>
    <row r="55206" spans="16:19" x14ac:dyDescent="0.2">
      <c r="P55206" s="230"/>
      <c r="Q55206" s="230"/>
      <c r="R55206" s="230"/>
      <c r="S55206" s="230"/>
    </row>
    <row r="55207" spans="16:19" x14ac:dyDescent="0.2">
      <c r="P55207" s="230"/>
      <c r="Q55207" s="230"/>
      <c r="R55207" s="230"/>
      <c r="S55207" s="230"/>
    </row>
    <row r="55208" spans="16:19" x14ac:dyDescent="0.2">
      <c r="P55208" s="230"/>
      <c r="Q55208" s="230"/>
      <c r="R55208" s="230"/>
      <c r="S55208" s="230"/>
    </row>
    <row r="55209" spans="16:19" x14ac:dyDescent="0.2">
      <c r="P55209" s="230"/>
      <c r="Q55209" s="230"/>
      <c r="R55209" s="230"/>
      <c r="S55209" s="230"/>
    </row>
    <row r="55210" spans="16:19" x14ac:dyDescent="0.2">
      <c r="P55210" s="230"/>
      <c r="Q55210" s="230"/>
      <c r="R55210" s="230"/>
      <c r="S55210" s="230"/>
    </row>
    <row r="55211" spans="16:19" x14ac:dyDescent="0.2">
      <c r="P55211" s="230"/>
      <c r="Q55211" s="230"/>
      <c r="R55211" s="230"/>
      <c r="S55211" s="230"/>
    </row>
    <row r="55212" spans="16:19" x14ac:dyDescent="0.2">
      <c r="P55212" s="230"/>
      <c r="Q55212" s="230"/>
      <c r="R55212" s="230"/>
      <c r="S55212" s="230"/>
    </row>
    <row r="55213" spans="16:19" x14ac:dyDescent="0.2">
      <c r="P55213" s="230"/>
      <c r="Q55213" s="230"/>
      <c r="R55213" s="230"/>
      <c r="S55213" s="230"/>
    </row>
    <row r="55214" spans="16:19" x14ac:dyDescent="0.2">
      <c r="P55214" s="230"/>
      <c r="Q55214" s="230"/>
      <c r="R55214" s="230"/>
      <c r="S55214" s="230"/>
    </row>
    <row r="55215" spans="16:19" x14ac:dyDescent="0.2">
      <c r="P55215" s="230"/>
      <c r="Q55215" s="230"/>
      <c r="R55215" s="230"/>
      <c r="S55215" s="230"/>
    </row>
    <row r="55216" spans="16:19" x14ac:dyDescent="0.2">
      <c r="P55216" s="230"/>
      <c r="Q55216" s="230"/>
      <c r="R55216" s="230"/>
      <c r="S55216" s="230"/>
    </row>
    <row r="55217" spans="16:19" x14ac:dyDescent="0.2">
      <c r="P55217" s="230"/>
      <c r="Q55217" s="230"/>
      <c r="R55217" s="230"/>
      <c r="S55217" s="230"/>
    </row>
    <row r="55218" spans="16:19" x14ac:dyDescent="0.2">
      <c r="P55218" s="230"/>
      <c r="Q55218" s="230"/>
      <c r="R55218" s="230"/>
      <c r="S55218" s="230"/>
    </row>
    <row r="55219" spans="16:19" x14ac:dyDescent="0.2">
      <c r="P55219" s="230"/>
      <c r="Q55219" s="230"/>
      <c r="R55219" s="230"/>
      <c r="S55219" s="230"/>
    </row>
    <row r="55220" spans="16:19" x14ac:dyDescent="0.2">
      <c r="P55220" s="230"/>
      <c r="Q55220" s="230"/>
      <c r="R55220" s="230"/>
      <c r="S55220" s="230"/>
    </row>
    <row r="55221" spans="16:19" x14ac:dyDescent="0.2">
      <c r="P55221" s="230"/>
      <c r="Q55221" s="230"/>
      <c r="R55221" s="230"/>
      <c r="S55221" s="230"/>
    </row>
    <row r="55222" spans="16:19" x14ac:dyDescent="0.2">
      <c r="P55222" s="230"/>
      <c r="Q55222" s="230"/>
      <c r="R55222" s="230"/>
      <c r="S55222" s="230"/>
    </row>
    <row r="55223" spans="16:19" x14ac:dyDescent="0.2">
      <c r="P55223" s="230"/>
      <c r="Q55223" s="230"/>
      <c r="R55223" s="230"/>
      <c r="S55223" s="230"/>
    </row>
    <row r="55224" spans="16:19" x14ac:dyDescent="0.2">
      <c r="P55224" s="230"/>
      <c r="Q55224" s="230"/>
      <c r="R55224" s="230"/>
      <c r="S55224" s="230"/>
    </row>
    <row r="55225" spans="16:19" x14ac:dyDescent="0.2">
      <c r="P55225" s="230"/>
      <c r="Q55225" s="230"/>
      <c r="R55225" s="230"/>
      <c r="S55225" s="230"/>
    </row>
    <row r="55226" spans="16:19" x14ac:dyDescent="0.2">
      <c r="P55226" s="230"/>
      <c r="Q55226" s="230"/>
      <c r="R55226" s="230"/>
      <c r="S55226" s="230"/>
    </row>
    <row r="55227" spans="16:19" x14ac:dyDescent="0.2">
      <c r="P55227" s="230"/>
      <c r="Q55227" s="230"/>
      <c r="R55227" s="230"/>
      <c r="S55227" s="230"/>
    </row>
    <row r="55228" spans="16:19" x14ac:dyDescent="0.2">
      <c r="P55228" s="230"/>
      <c r="Q55228" s="230"/>
      <c r="R55228" s="230"/>
      <c r="S55228" s="230"/>
    </row>
    <row r="55229" spans="16:19" x14ac:dyDescent="0.2">
      <c r="P55229" s="230"/>
      <c r="Q55229" s="230"/>
      <c r="R55229" s="230"/>
      <c r="S55229" s="230"/>
    </row>
    <row r="55230" spans="16:19" x14ac:dyDescent="0.2">
      <c r="P55230" s="230"/>
      <c r="Q55230" s="230"/>
      <c r="R55230" s="230"/>
      <c r="S55230" s="230"/>
    </row>
    <row r="55231" spans="16:19" x14ac:dyDescent="0.2">
      <c r="P55231" s="230"/>
      <c r="Q55231" s="230"/>
      <c r="R55231" s="230"/>
      <c r="S55231" s="230"/>
    </row>
    <row r="55232" spans="16:19" x14ac:dyDescent="0.2">
      <c r="P55232" s="230"/>
      <c r="Q55232" s="230"/>
      <c r="R55232" s="230"/>
      <c r="S55232" s="230"/>
    </row>
    <row r="55233" spans="16:19" x14ac:dyDescent="0.2">
      <c r="P55233" s="230"/>
      <c r="Q55233" s="230"/>
      <c r="R55233" s="230"/>
      <c r="S55233" s="230"/>
    </row>
    <row r="55234" spans="16:19" x14ac:dyDescent="0.2">
      <c r="P55234" s="230"/>
      <c r="Q55234" s="230"/>
      <c r="R55234" s="230"/>
      <c r="S55234" s="230"/>
    </row>
    <row r="55235" spans="16:19" x14ac:dyDescent="0.2">
      <c r="P55235" s="230"/>
      <c r="Q55235" s="230"/>
      <c r="R55235" s="230"/>
      <c r="S55235" s="230"/>
    </row>
    <row r="55236" spans="16:19" x14ac:dyDescent="0.2">
      <c r="P55236" s="230"/>
      <c r="Q55236" s="230"/>
      <c r="R55236" s="230"/>
      <c r="S55236" s="230"/>
    </row>
    <row r="55237" spans="16:19" x14ac:dyDescent="0.2">
      <c r="P55237" s="230"/>
      <c r="Q55237" s="230"/>
      <c r="R55237" s="230"/>
      <c r="S55237" s="230"/>
    </row>
    <row r="55238" spans="16:19" x14ac:dyDescent="0.2">
      <c r="P55238" s="230"/>
      <c r="Q55238" s="230"/>
      <c r="R55238" s="230"/>
      <c r="S55238" s="230"/>
    </row>
    <row r="55239" spans="16:19" x14ac:dyDescent="0.2">
      <c r="P55239" s="230"/>
      <c r="Q55239" s="230"/>
      <c r="R55239" s="230"/>
      <c r="S55239" s="230"/>
    </row>
    <row r="55240" spans="16:19" x14ac:dyDescent="0.2">
      <c r="P55240" s="230"/>
      <c r="Q55240" s="230"/>
      <c r="R55240" s="230"/>
      <c r="S55240" s="230"/>
    </row>
    <row r="55241" spans="16:19" x14ac:dyDescent="0.2">
      <c r="P55241" s="230"/>
      <c r="Q55241" s="230"/>
      <c r="R55241" s="230"/>
      <c r="S55241" s="230"/>
    </row>
    <row r="55242" spans="16:19" x14ac:dyDescent="0.2">
      <c r="P55242" s="230"/>
      <c r="Q55242" s="230"/>
      <c r="R55242" s="230"/>
      <c r="S55242" s="230"/>
    </row>
    <row r="55243" spans="16:19" x14ac:dyDescent="0.2">
      <c r="P55243" s="230"/>
      <c r="Q55243" s="230"/>
      <c r="R55243" s="230"/>
      <c r="S55243" s="230"/>
    </row>
    <row r="55244" spans="16:19" x14ac:dyDescent="0.2">
      <c r="P55244" s="230"/>
      <c r="Q55244" s="230"/>
      <c r="R55244" s="230"/>
      <c r="S55244" s="230"/>
    </row>
    <row r="55245" spans="16:19" x14ac:dyDescent="0.2">
      <c r="P55245" s="230"/>
      <c r="Q55245" s="230"/>
      <c r="R55245" s="230"/>
      <c r="S55245" s="230"/>
    </row>
    <row r="55246" spans="16:19" x14ac:dyDescent="0.2">
      <c r="P55246" s="230"/>
      <c r="Q55246" s="230"/>
      <c r="R55246" s="230"/>
      <c r="S55246" s="230"/>
    </row>
    <row r="55247" spans="16:19" x14ac:dyDescent="0.2">
      <c r="P55247" s="230"/>
      <c r="Q55247" s="230"/>
      <c r="R55247" s="230"/>
      <c r="S55247" s="230"/>
    </row>
    <row r="55248" spans="16:19" x14ac:dyDescent="0.2">
      <c r="P55248" s="230"/>
      <c r="Q55248" s="230"/>
      <c r="R55248" s="230"/>
      <c r="S55248" s="230"/>
    </row>
    <row r="55249" spans="16:19" x14ac:dyDescent="0.2">
      <c r="P55249" s="230"/>
      <c r="Q55249" s="230"/>
      <c r="R55249" s="230"/>
      <c r="S55249" s="230"/>
    </row>
    <row r="55250" spans="16:19" x14ac:dyDescent="0.2">
      <c r="P55250" s="230"/>
      <c r="Q55250" s="230"/>
      <c r="R55250" s="230"/>
      <c r="S55250" s="230"/>
    </row>
    <row r="55251" spans="16:19" x14ac:dyDescent="0.2">
      <c r="P55251" s="230"/>
      <c r="Q55251" s="230"/>
      <c r="R55251" s="230"/>
      <c r="S55251" s="230"/>
    </row>
    <row r="55252" spans="16:19" x14ac:dyDescent="0.2">
      <c r="P55252" s="230"/>
      <c r="Q55252" s="230"/>
      <c r="R55252" s="230"/>
      <c r="S55252" s="230"/>
    </row>
    <row r="55253" spans="16:19" x14ac:dyDescent="0.2">
      <c r="P55253" s="230"/>
      <c r="Q55253" s="230"/>
      <c r="R55253" s="230"/>
      <c r="S55253" s="230"/>
    </row>
    <row r="55254" spans="16:19" x14ac:dyDescent="0.2">
      <c r="P55254" s="230"/>
      <c r="Q55254" s="230"/>
      <c r="R55254" s="230"/>
      <c r="S55254" s="230"/>
    </row>
    <row r="55255" spans="16:19" x14ac:dyDescent="0.2">
      <c r="P55255" s="230"/>
      <c r="Q55255" s="230"/>
      <c r="R55255" s="230"/>
      <c r="S55255" s="230"/>
    </row>
    <row r="55256" spans="16:19" x14ac:dyDescent="0.2">
      <c r="P55256" s="230"/>
      <c r="Q55256" s="230"/>
      <c r="R55256" s="230"/>
      <c r="S55256" s="230"/>
    </row>
    <row r="55257" spans="16:19" x14ac:dyDescent="0.2">
      <c r="P55257" s="230"/>
      <c r="Q55257" s="230"/>
      <c r="R55257" s="230"/>
      <c r="S55257" s="230"/>
    </row>
    <row r="55258" spans="16:19" x14ac:dyDescent="0.2">
      <c r="P55258" s="230"/>
      <c r="Q55258" s="230"/>
      <c r="R55258" s="230"/>
      <c r="S55258" s="230"/>
    </row>
    <row r="55259" spans="16:19" x14ac:dyDescent="0.2">
      <c r="P55259" s="230"/>
      <c r="Q55259" s="230"/>
      <c r="R55259" s="230"/>
      <c r="S55259" s="230"/>
    </row>
    <row r="55260" spans="16:19" x14ac:dyDescent="0.2">
      <c r="P55260" s="230"/>
      <c r="Q55260" s="230"/>
      <c r="R55260" s="230"/>
      <c r="S55260" s="230"/>
    </row>
    <row r="55261" spans="16:19" x14ac:dyDescent="0.2">
      <c r="P55261" s="230"/>
      <c r="Q55261" s="230"/>
      <c r="R55261" s="230"/>
      <c r="S55261" s="230"/>
    </row>
    <row r="55262" spans="16:19" x14ac:dyDescent="0.2">
      <c r="P55262" s="230"/>
      <c r="Q55262" s="230"/>
      <c r="R55262" s="230"/>
      <c r="S55262" s="230"/>
    </row>
    <row r="55263" spans="16:19" x14ac:dyDescent="0.2">
      <c r="P55263" s="230"/>
      <c r="Q55263" s="230"/>
      <c r="R55263" s="230"/>
      <c r="S55263" s="230"/>
    </row>
    <row r="55264" spans="16:19" x14ac:dyDescent="0.2">
      <c r="P55264" s="230"/>
      <c r="Q55264" s="230"/>
      <c r="R55264" s="230"/>
      <c r="S55264" s="230"/>
    </row>
    <row r="55265" spans="16:19" x14ac:dyDescent="0.2">
      <c r="P55265" s="230"/>
      <c r="Q55265" s="230"/>
      <c r="R55265" s="230"/>
      <c r="S55265" s="230"/>
    </row>
    <row r="55266" spans="16:19" x14ac:dyDescent="0.2">
      <c r="P55266" s="230"/>
      <c r="Q55266" s="230"/>
      <c r="R55266" s="230"/>
      <c r="S55266" s="230"/>
    </row>
    <row r="55267" spans="16:19" x14ac:dyDescent="0.2">
      <c r="P55267" s="230"/>
      <c r="Q55267" s="230"/>
      <c r="R55267" s="230"/>
      <c r="S55267" s="230"/>
    </row>
    <row r="55268" spans="16:19" x14ac:dyDescent="0.2">
      <c r="P55268" s="230"/>
      <c r="Q55268" s="230"/>
      <c r="R55268" s="230"/>
      <c r="S55268" s="230"/>
    </row>
    <row r="55269" spans="16:19" x14ac:dyDescent="0.2">
      <c r="P55269" s="230"/>
      <c r="Q55269" s="230"/>
      <c r="R55269" s="230"/>
      <c r="S55269" s="230"/>
    </row>
    <row r="55270" spans="16:19" x14ac:dyDescent="0.2">
      <c r="P55270" s="230"/>
      <c r="Q55270" s="230"/>
      <c r="R55270" s="230"/>
      <c r="S55270" s="230"/>
    </row>
    <row r="55271" spans="16:19" x14ac:dyDescent="0.2">
      <c r="P55271" s="230"/>
      <c r="Q55271" s="230"/>
      <c r="R55271" s="230"/>
      <c r="S55271" s="230"/>
    </row>
    <row r="55272" spans="16:19" x14ac:dyDescent="0.2">
      <c r="P55272" s="230"/>
      <c r="Q55272" s="230"/>
      <c r="R55272" s="230"/>
      <c r="S55272" s="230"/>
    </row>
    <row r="55273" spans="16:19" x14ac:dyDescent="0.2">
      <c r="P55273" s="230"/>
      <c r="Q55273" s="230"/>
      <c r="R55273" s="230"/>
      <c r="S55273" s="230"/>
    </row>
    <row r="55274" spans="16:19" x14ac:dyDescent="0.2">
      <c r="P55274" s="230"/>
      <c r="Q55274" s="230"/>
      <c r="R55274" s="230"/>
      <c r="S55274" s="230"/>
    </row>
    <row r="55275" spans="16:19" x14ac:dyDescent="0.2">
      <c r="P55275" s="230"/>
      <c r="Q55275" s="230"/>
      <c r="R55275" s="230"/>
      <c r="S55275" s="230"/>
    </row>
    <row r="55276" spans="16:19" x14ac:dyDescent="0.2">
      <c r="P55276" s="230"/>
      <c r="Q55276" s="230"/>
      <c r="R55276" s="230"/>
      <c r="S55276" s="230"/>
    </row>
    <row r="55277" spans="16:19" x14ac:dyDescent="0.2">
      <c r="P55277" s="230"/>
      <c r="Q55277" s="230"/>
      <c r="R55277" s="230"/>
      <c r="S55277" s="230"/>
    </row>
    <row r="55278" spans="16:19" x14ac:dyDescent="0.2">
      <c r="P55278" s="230"/>
      <c r="Q55278" s="230"/>
      <c r="R55278" s="230"/>
      <c r="S55278" s="230"/>
    </row>
    <row r="55279" spans="16:19" x14ac:dyDescent="0.2">
      <c r="P55279" s="230"/>
      <c r="Q55279" s="230"/>
      <c r="R55279" s="230"/>
      <c r="S55279" s="230"/>
    </row>
    <row r="55280" spans="16:19" x14ac:dyDescent="0.2">
      <c r="P55280" s="230"/>
      <c r="Q55280" s="230"/>
      <c r="R55280" s="230"/>
      <c r="S55280" s="230"/>
    </row>
    <row r="55281" spans="16:19" x14ac:dyDescent="0.2">
      <c r="P55281" s="230"/>
      <c r="Q55281" s="230"/>
      <c r="R55281" s="230"/>
      <c r="S55281" s="230"/>
    </row>
    <row r="55282" spans="16:19" x14ac:dyDescent="0.2">
      <c r="P55282" s="230"/>
      <c r="Q55282" s="230"/>
      <c r="R55282" s="230"/>
      <c r="S55282" s="230"/>
    </row>
    <row r="55283" spans="16:19" x14ac:dyDescent="0.2">
      <c r="P55283" s="230"/>
      <c r="Q55283" s="230"/>
      <c r="R55283" s="230"/>
      <c r="S55283" s="230"/>
    </row>
    <row r="55284" spans="16:19" x14ac:dyDescent="0.2">
      <c r="P55284" s="230"/>
      <c r="Q55284" s="230"/>
      <c r="R55284" s="230"/>
      <c r="S55284" s="230"/>
    </row>
    <row r="55285" spans="16:19" x14ac:dyDescent="0.2">
      <c r="P55285" s="230"/>
      <c r="Q55285" s="230"/>
      <c r="R55285" s="230"/>
      <c r="S55285" s="230"/>
    </row>
    <row r="55286" spans="16:19" x14ac:dyDescent="0.2">
      <c r="P55286" s="230"/>
      <c r="Q55286" s="230"/>
      <c r="R55286" s="230"/>
      <c r="S55286" s="230"/>
    </row>
    <row r="55287" spans="16:19" x14ac:dyDescent="0.2">
      <c r="P55287" s="230"/>
      <c r="Q55287" s="230"/>
      <c r="R55287" s="230"/>
      <c r="S55287" s="230"/>
    </row>
    <row r="55288" spans="16:19" x14ac:dyDescent="0.2">
      <c r="P55288" s="230"/>
      <c r="Q55288" s="230"/>
      <c r="R55288" s="230"/>
      <c r="S55288" s="230"/>
    </row>
    <row r="55289" spans="16:19" x14ac:dyDescent="0.2">
      <c r="P55289" s="230"/>
      <c r="Q55289" s="230"/>
      <c r="R55289" s="230"/>
      <c r="S55289" s="230"/>
    </row>
    <row r="55290" spans="16:19" x14ac:dyDescent="0.2">
      <c r="P55290" s="230"/>
      <c r="Q55290" s="230"/>
      <c r="R55290" s="230"/>
      <c r="S55290" s="230"/>
    </row>
    <row r="55291" spans="16:19" x14ac:dyDescent="0.2">
      <c r="P55291" s="230"/>
      <c r="Q55291" s="230"/>
      <c r="R55291" s="230"/>
      <c r="S55291" s="230"/>
    </row>
    <row r="55292" spans="16:19" x14ac:dyDescent="0.2">
      <c r="P55292" s="230"/>
      <c r="Q55292" s="230"/>
      <c r="R55292" s="230"/>
      <c r="S55292" s="230"/>
    </row>
    <row r="55293" spans="16:19" x14ac:dyDescent="0.2">
      <c r="P55293" s="230"/>
      <c r="Q55293" s="230"/>
      <c r="R55293" s="230"/>
      <c r="S55293" s="230"/>
    </row>
    <row r="55294" spans="16:19" x14ac:dyDescent="0.2">
      <c r="P55294" s="230"/>
      <c r="Q55294" s="230"/>
      <c r="R55294" s="230"/>
      <c r="S55294" s="230"/>
    </row>
    <row r="55295" spans="16:19" x14ac:dyDescent="0.2">
      <c r="P55295" s="230"/>
      <c r="Q55295" s="230"/>
      <c r="R55295" s="230"/>
      <c r="S55295" s="230"/>
    </row>
    <row r="55296" spans="16:19" x14ac:dyDescent="0.2">
      <c r="P55296" s="230"/>
      <c r="Q55296" s="230"/>
      <c r="R55296" s="230"/>
      <c r="S55296" s="230"/>
    </row>
    <row r="55297" spans="16:19" x14ac:dyDescent="0.2">
      <c r="P55297" s="230"/>
      <c r="Q55297" s="230"/>
      <c r="R55297" s="230"/>
      <c r="S55297" s="230"/>
    </row>
    <row r="55298" spans="16:19" x14ac:dyDescent="0.2">
      <c r="P55298" s="230"/>
      <c r="Q55298" s="230"/>
      <c r="R55298" s="230"/>
      <c r="S55298" s="230"/>
    </row>
    <row r="55299" spans="16:19" x14ac:dyDescent="0.2">
      <c r="P55299" s="230"/>
      <c r="Q55299" s="230"/>
      <c r="R55299" s="230"/>
      <c r="S55299" s="230"/>
    </row>
    <row r="55300" spans="16:19" x14ac:dyDescent="0.2">
      <c r="P55300" s="230"/>
      <c r="Q55300" s="230"/>
      <c r="R55300" s="230"/>
      <c r="S55300" s="230"/>
    </row>
    <row r="55301" spans="16:19" x14ac:dyDescent="0.2">
      <c r="P55301" s="230"/>
      <c r="Q55301" s="230"/>
      <c r="R55301" s="230"/>
      <c r="S55301" s="230"/>
    </row>
    <row r="55302" spans="16:19" x14ac:dyDescent="0.2">
      <c r="P55302" s="230"/>
      <c r="Q55302" s="230"/>
      <c r="R55302" s="230"/>
      <c r="S55302" s="230"/>
    </row>
    <row r="55303" spans="16:19" x14ac:dyDescent="0.2">
      <c r="P55303" s="230"/>
      <c r="Q55303" s="230"/>
      <c r="R55303" s="230"/>
      <c r="S55303" s="230"/>
    </row>
    <row r="55304" spans="16:19" x14ac:dyDescent="0.2">
      <c r="P55304" s="230"/>
      <c r="Q55304" s="230"/>
      <c r="R55304" s="230"/>
      <c r="S55304" s="230"/>
    </row>
    <row r="55305" spans="16:19" x14ac:dyDescent="0.2">
      <c r="P55305" s="230"/>
      <c r="Q55305" s="230"/>
      <c r="R55305" s="230"/>
      <c r="S55305" s="230"/>
    </row>
    <row r="55306" spans="16:19" x14ac:dyDescent="0.2">
      <c r="P55306" s="230"/>
      <c r="Q55306" s="230"/>
      <c r="R55306" s="230"/>
      <c r="S55306" s="230"/>
    </row>
    <row r="55307" spans="16:19" x14ac:dyDescent="0.2">
      <c r="P55307" s="230"/>
      <c r="Q55307" s="230"/>
      <c r="R55307" s="230"/>
      <c r="S55307" s="230"/>
    </row>
    <row r="55308" spans="16:19" x14ac:dyDescent="0.2">
      <c r="P55308" s="230"/>
      <c r="Q55308" s="230"/>
      <c r="R55308" s="230"/>
      <c r="S55308" s="230"/>
    </row>
    <row r="55309" spans="16:19" x14ac:dyDescent="0.2">
      <c r="P55309" s="230"/>
      <c r="Q55309" s="230"/>
      <c r="R55309" s="230"/>
      <c r="S55309" s="230"/>
    </row>
    <row r="55310" spans="16:19" x14ac:dyDescent="0.2">
      <c r="P55310" s="230"/>
      <c r="Q55310" s="230"/>
      <c r="R55310" s="230"/>
      <c r="S55310" s="230"/>
    </row>
    <row r="55311" spans="16:19" x14ac:dyDescent="0.2">
      <c r="P55311" s="230"/>
      <c r="Q55311" s="230"/>
      <c r="R55311" s="230"/>
      <c r="S55311" s="230"/>
    </row>
    <row r="55312" spans="16:19" x14ac:dyDescent="0.2">
      <c r="P55312" s="230"/>
      <c r="Q55312" s="230"/>
      <c r="R55312" s="230"/>
      <c r="S55312" s="230"/>
    </row>
    <row r="55313" spans="16:19" x14ac:dyDescent="0.2">
      <c r="P55313" s="230"/>
      <c r="Q55313" s="230"/>
      <c r="R55313" s="230"/>
      <c r="S55313" s="230"/>
    </row>
    <row r="55314" spans="16:19" x14ac:dyDescent="0.2">
      <c r="P55314" s="230"/>
      <c r="Q55314" s="230"/>
      <c r="R55314" s="230"/>
      <c r="S55314" s="230"/>
    </row>
    <row r="55315" spans="16:19" x14ac:dyDescent="0.2">
      <c r="P55315" s="230"/>
      <c r="Q55315" s="230"/>
      <c r="R55315" s="230"/>
      <c r="S55315" s="230"/>
    </row>
    <row r="55316" spans="16:19" x14ac:dyDescent="0.2">
      <c r="P55316" s="230"/>
      <c r="Q55316" s="230"/>
      <c r="R55316" s="230"/>
      <c r="S55316" s="230"/>
    </row>
    <row r="55317" spans="16:19" x14ac:dyDescent="0.2">
      <c r="P55317" s="230"/>
      <c r="Q55317" s="230"/>
      <c r="R55317" s="230"/>
      <c r="S55317" s="230"/>
    </row>
    <row r="55318" spans="16:19" x14ac:dyDescent="0.2">
      <c r="P55318" s="230"/>
      <c r="Q55318" s="230"/>
      <c r="R55318" s="230"/>
      <c r="S55318" s="230"/>
    </row>
    <row r="55319" spans="16:19" x14ac:dyDescent="0.2">
      <c r="P55319" s="230"/>
      <c r="Q55319" s="230"/>
      <c r="R55319" s="230"/>
      <c r="S55319" s="230"/>
    </row>
    <row r="55320" spans="16:19" x14ac:dyDescent="0.2">
      <c r="P55320" s="230"/>
      <c r="Q55320" s="230"/>
      <c r="R55320" s="230"/>
      <c r="S55320" s="230"/>
    </row>
    <row r="55321" spans="16:19" x14ac:dyDescent="0.2">
      <c r="P55321" s="230"/>
      <c r="Q55321" s="230"/>
      <c r="R55321" s="230"/>
      <c r="S55321" s="230"/>
    </row>
    <row r="55322" spans="16:19" x14ac:dyDescent="0.2">
      <c r="P55322" s="230"/>
      <c r="Q55322" s="230"/>
      <c r="R55322" s="230"/>
      <c r="S55322" s="230"/>
    </row>
    <row r="55323" spans="16:19" x14ac:dyDescent="0.2">
      <c r="P55323" s="230"/>
      <c r="Q55323" s="230"/>
      <c r="R55323" s="230"/>
      <c r="S55323" s="230"/>
    </row>
    <row r="55324" spans="16:19" x14ac:dyDescent="0.2">
      <c r="P55324" s="230"/>
      <c r="Q55324" s="230"/>
      <c r="R55324" s="230"/>
      <c r="S55324" s="230"/>
    </row>
    <row r="55325" spans="16:19" x14ac:dyDescent="0.2">
      <c r="P55325" s="230"/>
      <c r="Q55325" s="230"/>
      <c r="R55325" s="230"/>
      <c r="S55325" s="230"/>
    </row>
    <row r="55326" spans="16:19" x14ac:dyDescent="0.2">
      <c r="P55326" s="230"/>
      <c r="Q55326" s="230"/>
      <c r="R55326" s="230"/>
      <c r="S55326" s="230"/>
    </row>
    <row r="55327" spans="16:19" x14ac:dyDescent="0.2">
      <c r="P55327" s="230"/>
      <c r="Q55327" s="230"/>
      <c r="R55327" s="230"/>
      <c r="S55327" s="230"/>
    </row>
    <row r="55328" spans="16:19" x14ac:dyDescent="0.2">
      <c r="P55328" s="230"/>
      <c r="Q55328" s="230"/>
      <c r="R55328" s="230"/>
      <c r="S55328" s="230"/>
    </row>
    <row r="55329" spans="16:19" x14ac:dyDescent="0.2">
      <c r="P55329" s="230"/>
      <c r="Q55329" s="230"/>
      <c r="R55329" s="230"/>
      <c r="S55329" s="230"/>
    </row>
    <row r="55330" spans="16:19" x14ac:dyDescent="0.2">
      <c r="P55330" s="230"/>
      <c r="Q55330" s="230"/>
      <c r="R55330" s="230"/>
      <c r="S55330" s="230"/>
    </row>
    <row r="55331" spans="16:19" x14ac:dyDescent="0.2">
      <c r="P55331" s="230"/>
      <c r="Q55331" s="230"/>
      <c r="R55331" s="230"/>
      <c r="S55331" s="230"/>
    </row>
    <row r="55332" spans="16:19" x14ac:dyDescent="0.2">
      <c r="P55332" s="230"/>
      <c r="Q55332" s="230"/>
      <c r="R55332" s="230"/>
      <c r="S55332" s="230"/>
    </row>
    <row r="55333" spans="16:19" x14ac:dyDescent="0.2">
      <c r="P55333" s="230"/>
      <c r="Q55333" s="230"/>
      <c r="R55333" s="230"/>
      <c r="S55333" s="230"/>
    </row>
    <row r="55334" spans="16:19" x14ac:dyDescent="0.2">
      <c r="P55334" s="230"/>
      <c r="Q55334" s="230"/>
      <c r="R55334" s="230"/>
      <c r="S55334" s="230"/>
    </row>
    <row r="55335" spans="16:19" x14ac:dyDescent="0.2">
      <c r="P55335" s="230"/>
      <c r="Q55335" s="230"/>
      <c r="R55335" s="230"/>
      <c r="S55335" s="230"/>
    </row>
    <row r="55336" spans="16:19" x14ac:dyDescent="0.2">
      <c r="P55336" s="230"/>
      <c r="Q55336" s="230"/>
      <c r="R55336" s="230"/>
      <c r="S55336" s="230"/>
    </row>
    <row r="55337" spans="16:19" x14ac:dyDescent="0.2">
      <c r="P55337" s="230"/>
      <c r="Q55337" s="230"/>
      <c r="R55337" s="230"/>
      <c r="S55337" s="230"/>
    </row>
    <row r="55338" spans="16:19" x14ac:dyDescent="0.2">
      <c r="P55338" s="230"/>
      <c r="Q55338" s="230"/>
      <c r="R55338" s="230"/>
      <c r="S55338" s="230"/>
    </row>
    <row r="55339" spans="16:19" x14ac:dyDescent="0.2">
      <c r="P55339" s="230"/>
      <c r="Q55339" s="230"/>
      <c r="R55339" s="230"/>
      <c r="S55339" s="230"/>
    </row>
    <row r="55340" spans="16:19" x14ac:dyDescent="0.2">
      <c r="P55340" s="230"/>
      <c r="Q55340" s="230"/>
      <c r="R55340" s="230"/>
      <c r="S55340" s="230"/>
    </row>
    <row r="55341" spans="16:19" x14ac:dyDescent="0.2">
      <c r="P55341" s="230"/>
      <c r="Q55341" s="230"/>
      <c r="R55341" s="230"/>
      <c r="S55341" s="230"/>
    </row>
    <row r="55342" spans="16:19" x14ac:dyDescent="0.2">
      <c r="P55342" s="230"/>
      <c r="Q55342" s="230"/>
      <c r="R55342" s="230"/>
      <c r="S55342" s="230"/>
    </row>
    <row r="55343" spans="16:19" x14ac:dyDescent="0.2">
      <c r="P55343" s="230"/>
      <c r="Q55343" s="230"/>
      <c r="R55343" s="230"/>
      <c r="S55343" s="230"/>
    </row>
    <row r="55344" spans="16:19" x14ac:dyDescent="0.2">
      <c r="P55344" s="230"/>
      <c r="Q55344" s="230"/>
      <c r="R55344" s="230"/>
      <c r="S55344" s="230"/>
    </row>
    <row r="55345" spans="16:19" x14ac:dyDescent="0.2">
      <c r="P55345" s="230"/>
      <c r="Q55345" s="230"/>
      <c r="R55345" s="230"/>
      <c r="S55345" s="230"/>
    </row>
    <row r="55346" spans="16:19" x14ac:dyDescent="0.2">
      <c r="P55346" s="230"/>
      <c r="Q55346" s="230"/>
      <c r="R55346" s="230"/>
      <c r="S55346" s="230"/>
    </row>
    <row r="55347" spans="16:19" x14ac:dyDescent="0.2">
      <c r="P55347" s="230"/>
      <c r="Q55347" s="230"/>
      <c r="R55347" s="230"/>
      <c r="S55347" s="230"/>
    </row>
    <row r="55348" spans="16:19" x14ac:dyDescent="0.2">
      <c r="P55348" s="230"/>
      <c r="Q55348" s="230"/>
      <c r="R55348" s="230"/>
      <c r="S55348" s="230"/>
    </row>
    <row r="55349" spans="16:19" x14ac:dyDescent="0.2">
      <c r="P55349" s="230"/>
      <c r="Q55349" s="230"/>
      <c r="R55349" s="230"/>
      <c r="S55349" s="230"/>
    </row>
    <row r="55350" spans="16:19" x14ac:dyDescent="0.2">
      <c r="P55350" s="230"/>
      <c r="Q55350" s="230"/>
      <c r="R55350" s="230"/>
      <c r="S55350" s="230"/>
    </row>
    <row r="55351" spans="16:19" x14ac:dyDescent="0.2">
      <c r="P55351" s="230"/>
      <c r="Q55351" s="230"/>
      <c r="R55351" s="230"/>
      <c r="S55351" s="230"/>
    </row>
    <row r="55352" spans="16:19" x14ac:dyDescent="0.2">
      <c r="P55352" s="230"/>
      <c r="Q55352" s="230"/>
      <c r="R55352" s="230"/>
      <c r="S55352" s="230"/>
    </row>
    <row r="55353" spans="16:19" x14ac:dyDescent="0.2">
      <c r="P55353" s="230"/>
      <c r="Q55353" s="230"/>
      <c r="R55353" s="230"/>
      <c r="S55353" s="230"/>
    </row>
    <row r="55354" spans="16:19" x14ac:dyDescent="0.2">
      <c r="P55354" s="230"/>
      <c r="Q55354" s="230"/>
      <c r="R55354" s="230"/>
      <c r="S55354" s="230"/>
    </row>
    <row r="55355" spans="16:19" x14ac:dyDescent="0.2">
      <c r="P55355" s="230"/>
      <c r="Q55355" s="230"/>
      <c r="R55355" s="230"/>
      <c r="S55355" s="230"/>
    </row>
    <row r="55356" spans="16:19" x14ac:dyDescent="0.2">
      <c r="P55356" s="230"/>
      <c r="Q55356" s="230"/>
      <c r="R55356" s="230"/>
      <c r="S55356" s="230"/>
    </row>
    <row r="55357" spans="16:19" x14ac:dyDescent="0.2">
      <c r="P55357" s="230"/>
      <c r="Q55357" s="230"/>
      <c r="R55357" s="230"/>
      <c r="S55357" s="230"/>
    </row>
    <row r="55358" spans="16:19" x14ac:dyDescent="0.2">
      <c r="P55358" s="230"/>
      <c r="Q55358" s="230"/>
      <c r="R55358" s="230"/>
      <c r="S55358" s="230"/>
    </row>
    <row r="55359" spans="16:19" x14ac:dyDescent="0.2">
      <c r="P55359" s="230"/>
      <c r="Q55359" s="230"/>
      <c r="R55359" s="230"/>
      <c r="S55359" s="230"/>
    </row>
    <row r="55360" spans="16:19" x14ac:dyDescent="0.2">
      <c r="P55360" s="230"/>
      <c r="Q55360" s="230"/>
      <c r="R55360" s="230"/>
      <c r="S55360" s="230"/>
    </row>
    <row r="55361" spans="16:19" x14ac:dyDescent="0.2">
      <c r="P55361" s="230"/>
      <c r="Q55361" s="230"/>
      <c r="R55361" s="230"/>
      <c r="S55361" s="230"/>
    </row>
    <row r="55362" spans="16:19" x14ac:dyDescent="0.2">
      <c r="P55362" s="230"/>
      <c r="Q55362" s="230"/>
      <c r="R55362" s="230"/>
      <c r="S55362" s="230"/>
    </row>
    <row r="55363" spans="16:19" x14ac:dyDescent="0.2">
      <c r="P55363" s="230"/>
      <c r="Q55363" s="230"/>
      <c r="R55363" s="230"/>
      <c r="S55363" s="230"/>
    </row>
    <row r="55364" spans="16:19" x14ac:dyDescent="0.2">
      <c r="P55364" s="230"/>
      <c r="Q55364" s="230"/>
      <c r="R55364" s="230"/>
      <c r="S55364" s="230"/>
    </row>
    <row r="55365" spans="16:19" x14ac:dyDescent="0.2">
      <c r="P55365" s="230"/>
      <c r="Q55365" s="230"/>
      <c r="R55365" s="230"/>
      <c r="S55365" s="230"/>
    </row>
    <row r="55366" spans="16:19" x14ac:dyDescent="0.2">
      <c r="P55366" s="230"/>
      <c r="Q55366" s="230"/>
      <c r="R55366" s="230"/>
      <c r="S55366" s="230"/>
    </row>
    <row r="55367" spans="16:19" x14ac:dyDescent="0.2">
      <c r="P55367" s="230"/>
      <c r="Q55367" s="230"/>
      <c r="R55367" s="230"/>
      <c r="S55367" s="230"/>
    </row>
    <row r="55368" spans="16:19" x14ac:dyDescent="0.2">
      <c r="P55368" s="230"/>
      <c r="Q55368" s="230"/>
      <c r="R55368" s="230"/>
      <c r="S55368" s="230"/>
    </row>
    <row r="55369" spans="16:19" x14ac:dyDescent="0.2">
      <c r="P55369" s="230"/>
      <c r="Q55369" s="230"/>
      <c r="R55369" s="230"/>
      <c r="S55369" s="230"/>
    </row>
    <row r="55370" spans="16:19" x14ac:dyDescent="0.2">
      <c r="P55370" s="230"/>
      <c r="Q55370" s="230"/>
      <c r="R55370" s="230"/>
      <c r="S55370" s="230"/>
    </row>
    <row r="55371" spans="16:19" x14ac:dyDescent="0.2">
      <c r="P55371" s="230"/>
      <c r="Q55371" s="230"/>
      <c r="R55371" s="230"/>
      <c r="S55371" s="230"/>
    </row>
    <row r="55372" spans="16:19" x14ac:dyDescent="0.2">
      <c r="P55372" s="230"/>
      <c r="Q55372" s="230"/>
      <c r="R55372" s="230"/>
      <c r="S55372" s="230"/>
    </row>
    <row r="55373" spans="16:19" x14ac:dyDescent="0.2">
      <c r="P55373" s="230"/>
      <c r="Q55373" s="230"/>
      <c r="R55373" s="230"/>
      <c r="S55373" s="230"/>
    </row>
    <row r="55374" spans="16:19" x14ac:dyDescent="0.2">
      <c r="P55374" s="230"/>
      <c r="Q55374" s="230"/>
      <c r="R55374" s="230"/>
      <c r="S55374" s="230"/>
    </row>
    <row r="55375" spans="16:19" x14ac:dyDescent="0.2">
      <c r="P55375" s="230"/>
      <c r="Q55375" s="230"/>
      <c r="R55375" s="230"/>
      <c r="S55375" s="230"/>
    </row>
    <row r="55376" spans="16:19" x14ac:dyDescent="0.2">
      <c r="P55376" s="230"/>
      <c r="Q55376" s="230"/>
      <c r="R55376" s="230"/>
      <c r="S55376" s="230"/>
    </row>
    <row r="55377" spans="16:19" x14ac:dyDescent="0.2">
      <c r="P55377" s="230"/>
      <c r="Q55377" s="230"/>
      <c r="R55377" s="230"/>
      <c r="S55377" s="230"/>
    </row>
    <row r="55378" spans="16:19" x14ac:dyDescent="0.2">
      <c r="P55378" s="230"/>
      <c r="Q55378" s="230"/>
      <c r="R55378" s="230"/>
      <c r="S55378" s="230"/>
    </row>
    <row r="55379" spans="16:19" x14ac:dyDescent="0.2">
      <c r="P55379" s="230"/>
      <c r="Q55379" s="230"/>
      <c r="R55379" s="230"/>
      <c r="S55379" s="230"/>
    </row>
    <row r="55380" spans="16:19" x14ac:dyDescent="0.2">
      <c r="P55380" s="230"/>
      <c r="Q55380" s="230"/>
      <c r="R55380" s="230"/>
      <c r="S55380" s="230"/>
    </row>
    <row r="55381" spans="16:19" x14ac:dyDescent="0.2">
      <c r="P55381" s="230"/>
      <c r="Q55381" s="230"/>
      <c r="R55381" s="230"/>
      <c r="S55381" s="230"/>
    </row>
    <row r="55382" spans="16:19" x14ac:dyDescent="0.2">
      <c r="P55382" s="230"/>
      <c r="Q55382" s="230"/>
      <c r="R55382" s="230"/>
      <c r="S55382" s="230"/>
    </row>
    <row r="55383" spans="16:19" x14ac:dyDescent="0.2">
      <c r="P55383" s="230"/>
      <c r="Q55383" s="230"/>
      <c r="R55383" s="230"/>
      <c r="S55383" s="230"/>
    </row>
    <row r="55384" spans="16:19" x14ac:dyDescent="0.2">
      <c r="P55384" s="230"/>
      <c r="Q55384" s="230"/>
      <c r="R55384" s="230"/>
      <c r="S55384" s="230"/>
    </row>
    <row r="55385" spans="16:19" x14ac:dyDescent="0.2">
      <c r="P55385" s="230"/>
      <c r="Q55385" s="230"/>
      <c r="R55385" s="230"/>
      <c r="S55385" s="230"/>
    </row>
    <row r="55386" spans="16:19" x14ac:dyDescent="0.2">
      <c r="P55386" s="230"/>
      <c r="Q55386" s="230"/>
      <c r="R55386" s="230"/>
      <c r="S55386" s="230"/>
    </row>
    <row r="55387" spans="16:19" x14ac:dyDescent="0.2">
      <c r="P55387" s="230"/>
      <c r="Q55387" s="230"/>
      <c r="R55387" s="230"/>
      <c r="S55387" s="230"/>
    </row>
    <row r="55388" spans="16:19" x14ac:dyDescent="0.2">
      <c r="P55388" s="230"/>
      <c r="Q55388" s="230"/>
      <c r="R55388" s="230"/>
      <c r="S55388" s="230"/>
    </row>
    <row r="55389" spans="16:19" x14ac:dyDescent="0.2">
      <c r="P55389" s="230"/>
      <c r="Q55389" s="230"/>
      <c r="R55389" s="230"/>
      <c r="S55389" s="230"/>
    </row>
    <row r="55390" spans="16:19" x14ac:dyDescent="0.2">
      <c r="P55390" s="230"/>
      <c r="Q55390" s="230"/>
      <c r="R55390" s="230"/>
      <c r="S55390" s="230"/>
    </row>
    <row r="55391" spans="16:19" x14ac:dyDescent="0.2">
      <c r="P55391" s="230"/>
      <c r="Q55391" s="230"/>
      <c r="R55391" s="230"/>
      <c r="S55391" s="230"/>
    </row>
    <row r="55392" spans="16:19" x14ac:dyDescent="0.2">
      <c r="P55392" s="230"/>
      <c r="Q55392" s="230"/>
      <c r="R55392" s="230"/>
      <c r="S55392" s="230"/>
    </row>
    <row r="55393" spans="16:19" x14ac:dyDescent="0.2">
      <c r="P55393" s="230"/>
      <c r="Q55393" s="230"/>
      <c r="R55393" s="230"/>
      <c r="S55393" s="230"/>
    </row>
    <row r="55394" spans="16:19" x14ac:dyDescent="0.2">
      <c r="P55394" s="230"/>
      <c r="Q55394" s="230"/>
      <c r="R55394" s="230"/>
      <c r="S55394" s="230"/>
    </row>
    <row r="55395" spans="16:19" x14ac:dyDescent="0.2">
      <c r="P55395" s="230"/>
      <c r="Q55395" s="230"/>
      <c r="R55395" s="230"/>
      <c r="S55395" s="230"/>
    </row>
    <row r="55396" spans="16:19" x14ac:dyDescent="0.2">
      <c r="P55396" s="230"/>
      <c r="Q55396" s="230"/>
      <c r="R55396" s="230"/>
      <c r="S55396" s="230"/>
    </row>
    <row r="55397" spans="16:19" x14ac:dyDescent="0.2">
      <c r="P55397" s="230"/>
      <c r="Q55397" s="230"/>
      <c r="R55397" s="230"/>
      <c r="S55397" s="230"/>
    </row>
    <row r="55398" spans="16:19" x14ac:dyDescent="0.2">
      <c r="P55398" s="230"/>
      <c r="Q55398" s="230"/>
      <c r="R55398" s="230"/>
      <c r="S55398" s="230"/>
    </row>
    <row r="55399" spans="16:19" x14ac:dyDescent="0.2">
      <c r="P55399" s="230"/>
      <c r="Q55399" s="230"/>
      <c r="R55399" s="230"/>
      <c r="S55399" s="230"/>
    </row>
    <row r="55400" spans="16:19" x14ac:dyDescent="0.2">
      <c r="P55400" s="230"/>
      <c r="Q55400" s="230"/>
      <c r="R55400" s="230"/>
      <c r="S55400" s="230"/>
    </row>
    <row r="55401" spans="16:19" x14ac:dyDescent="0.2">
      <c r="P55401" s="230"/>
      <c r="Q55401" s="230"/>
      <c r="R55401" s="230"/>
      <c r="S55401" s="230"/>
    </row>
    <row r="55402" spans="16:19" x14ac:dyDescent="0.2">
      <c r="P55402" s="230"/>
      <c r="Q55402" s="230"/>
      <c r="R55402" s="230"/>
      <c r="S55402" s="230"/>
    </row>
    <row r="55403" spans="16:19" x14ac:dyDescent="0.2">
      <c r="P55403" s="230"/>
      <c r="Q55403" s="230"/>
      <c r="R55403" s="230"/>
      <c r="S55403" s="230"/>
    </row>
    <row r="55404" spans="16:19" x14ac:dyDescent="0.2">
      <c r="P55404" s="230"/>
      <c r="Q55404" s="230"/>
      <c r="R55404" s="230"/>
      <c r="S55404" s="230"/>
    </row>
    <row r="55405" spans="16:19" x14ac:dyDescent="0.2">
      <c r="P55405" s="230"/>
      <c r="Q55405" s="230"/>
      <c r="R55405" s="230"/>
      <c r="S55405" s="230"/>
    </row>
    <row r="55406" spans="16:19" x14ac:dyDescent="0.2">
      <c r="P55406" s="230"/>
      <c r="Q55406" s="230"/>
      <c r="R55406" s="230"/>
      <c r="S55406" s="230"/>
    </row>
    <row r="55407" spans="16:19" x14ac:dyDescent="0.2">
      <c r="P55407" s="230"/>
      <c r="Q55407" s="230"/>
      <c r="R55407" s="230"/>
      <c r="S55407" s="230"/>
    </row>
    <row r="55408" spans="16:19" x14ac:dyDescent="0.2">
      <c r="P55408" s="230"/>
      <c r="Q55408" s="230"/>
      <c r="R55408" s="230"/>
      <c r="S55408" s="230"/>
    </row>
    <row r="55409" spans="16:19" x14ac:dyDescent="0.2">
      <c r="P55409" s="230"/>
      <c r="Q55409" s="230"/>
      <c r="R55409" s="230"/>
      <c r="S55409" s="230"/>
    </row>
    <row r="55410" spans="16:19" x14ac:dyDescent="0.2">
      <c r="P55410" s="230"/>
      <c r="Q55410" s="230"/>
      <c r="R55410" s="230"/>
      <c r="S55410" s="230"/>
    </row>
    <row r="55411" spans="16:19" x14ac:dyDescent="0.2">
      <c r="P55411" s="230"/>
      <c r="Q55411" s="230"/>
      <c r="R55411" s="230"/>
      <c r="S55411" s="230"/>
    </row>
    <row r="55412" spans="16:19" x14ac:dyDescent="0.2">
      <c r="P55412" s="230"/>
      <c r="Q55412" s="230"/>
      <c r="R55412" s="230"/>
      <c r="S55412" s="230"/>
    </row>
    <row r="55413" spans="16:19" x14ac:dyDescent="0.2">
      <c r="P55413" s="230"/>
      <c r="Q55413" s="230"/>
      <c r="R55413" s="230"/>
      <c r="S55413" s="230"/>
    </row>
    <row r="55414" spans="16:19" x14ac:dyDescent="0.2">
      <c r="P55414" s="230"/>
      <c r="Q55414" s="230"/>
      <c r="R55414" s="230"/>
      <c r="S55414" s="230"/>
    </row>
    <row r="55415" spans="16:19" x14ac:dyDescent="0.2">
      <c r="P55415" s="230"/>
      <c r="Q55415" s="230"/>
      <c r="R55415" s="230"/>
      <c r="S55415" s="230"/>
    </row>
    <row r="55416" spans="16:19" x14ac:dyDescent="0.2">
      <c r="P55416" s="230"/>
      <c r="Q55416" s="230"/>
      <c r="R55416" s="230"/>
      <c r="S55416" s="230"/>
    </row>
    <row r="55417" spans="16:19" x14ac:dyDescent="0.2">
      <c r="P55417" s="230"/>
      <c r="Q55417" s="230"/>
      <c r="R55417" s="230"/>
      <c r="S55417" s="230"/>
    </row>
    <row r="55418" spans="16:19" x14ac:dyDescent="0.2">
      <c r="P55418" s="230"/>
      <c r="Q55418" s="230"/>
      <c r="R55418" s="230"/>
      <c r="S55418" s="230"/>
    </row>
    <row r="55419" spans="16:19" x14ac:dyDescent="0.2">
      <c r="P55419" s="230"/>
      <c r="Q55419" s="230"/>
      <c r="R55419" s="230"/>
      <c r="S55419" s="230"/>
    </row>
    <row r="55420" spans="16:19" x14ac:dyDescent="0.2">
      <c r="P55420" s="230"/>
      <c r="Q55420" s="230"/>
      <c r="R55420" s="230"/>
      <c r="S55420" s="230"/>
    </row>
    <row r="55421" spans="16:19" x14ac:dyDescent="0.2">
      <c r="P55421" s="230"/>
      <c r="Q55421" s="230"/>
      <c r="R55421" s="230"/>
      <c r="S55421" s="230"/>
    </row>
    <row r="55422" spans="16:19" x14ac:dyDescent="0.2">
      <c r="P55422" s="230"/>
      <c r="Q55422" s="230"/>
      <c r="R55422" s="230"/>
      <c r="S55422" s="230"/>
    </row>
    <row r="55423" spans="16:19" x14ac:dyDescent="0.2">
      <c r="P55423" s="230"/>
      <c r="Q55423" s="230"/>
      <c r="R55423" s="230"/>
      <c r="S55423" s="230"/>
    </row>
    <row r="55424" spans="16:19" x14ac:dyDescent="0.2">
      <c r="P55424" s="230"/>
      <c r="Q55424" s="230"/>
      <c r="R55424" s="230"/>
      <c r="S55424" s="230"/>
    </row>
    <row r="55425" spans="16:19" x14ac:dyDescent="0.2">
      <c r="P55425" s="230"/>
      <c r="Q55425" s="230"/>
      <c r="R55425" s="230"/>
      <c r="S55425" s="230"/>
    </row>
    <row r="55426" spans="16:19" x14ac:dyDescent="0.2">
      <c r="P55426" s="230"/>
      <c r="Q55426" s="230"/>
      <c r="R55426" s="230"/>
      <c r="S55426" s="230"/>
    </row>
    <row r="55427" spans="16:19" x14ac:dyDescent="0.2">
      <c r="P55427" s="230"/>
      <c r="Q55427" s="230"/>
      <c r="R55427" s="230"/>
      <c r="S55427" s="230"/>
    </row>
    <row r="55428" spans="16:19" x14ac:dyDescent="0.2">
      <c r="P55428" s="230"/>
      <c r="Q55428" s="230"/>
      <c r="R55428" s="230"/>
      <c r="S55428" s="230"/>
    </row>
    <row r="55429" spans="16:19" x14ac:dyDescent="0.2">
      <c r="P55429" s="230"/>
      <c r="Q55429" s="230"/>
      <c r="R55429" s="230"/>
      <c r="S55429" s="230"/>
    </row>
    <row r="55430" spans="16:19" x14ac:dyDescent="0.2">
      <c r="P55430" s="230"/>
      <c r="Q55430" s="230"/>
      <c r="R55430" s="230"/>
      <c r="S55430" s="230"/>
    </row>
    <row r="55431" spans="16:19" x14ac:dyDescent="0.2">
      <c r="P55431" s="230"/>
      <c r="Q55431" s="230"/>
      <c r="R55431" s="230"/>
      <c r="S55431" s="230"/>
    </row>
    <row r="55432" spans="16:19" x14ac:dyDescent="0.2">
      <c r="P55432" s="230"/>
      <c r="Q55432" s="230"/>
      <c r="R55432" s="230"/>
      <c r="S55432" s="230"/>
    </row>
    <row r="55433" spans="16:19" x14ac:dyDescent="0.2">
      <c r="P55433" s="230"/>
      <c r="Q55433" s="230"/>
      <c r="R55433" s="230"/>
      <c r="S55433" s="230"/>
    </row>
    <row r="55434" spans="16:19" x14ac:dyDescent="0.2">
      <c r="P55434" s="230"/>
      <c r="Q55434" s="230"/>
      <c r="R55434" s="230"/>
      <c r="S55434" s="230"/>
    </row>
    <row r="55435" spans="16:19" x14ac:dyDescent="0.2">
      <c r="P55435" s="230"/>
      <c r="Q55435" s="230"/>
      <c r="R55435" s="230"/>
      <c r="S55435" s="230"/>
    </row>
    <row r="55436" spans="16:19" x14ac:dyDescent="0.2">
      <c r="P55436" s="230"/>
      <c r="Q55436" s="230"/>
      <c r="R55436" s="230"/>
      <c r="S55436" s="230"/>
    </row>
    <row r="55437" spans="16:19" x14ac:dyDescent="0.2">
      <c r="P55437" s="230"/>
      <c r="Q55437" s="230"/>
      <c r="R55437" s="230"/>
      <c r="S55437" s="230"/>
    </row>
    <row r="55438" spans="16:19" x14ac:dyDescent="0.2">
      <c r="P55438" s="230"/>
      <c r="Q55438" s="230"/>
      <c r="R55438" s="230"/>
      <c r="S55438" s="230"/>
    </row>
    <row r="55439" spans="16:19" x14ac:dyDescent="0.2">
      <c r="P55439" s="230"/>
      <c r="Q55439" s="230"/>
      <c r="R55439" s="230"/>
      <c r="S55439" s="230"/>
    </row>
    <row r="55440" spans="16:19" x14ac:dyDescent="0.2">
      <c r="P55440" s="230"/>
      <c r="Q55440" s="230"/>
      <c r="R55440" s="230"/>
      <c r="S55440" s="230"/>
    </row>
    <row r="55441" spans="16:19" x14ac:dyDescent="0.2">
      <c r="P55441" s="230"/>
      <c r="Q55441" s="230"/>
      <c r="R55441" s="230"/>
      <c r="S55441" s="230"/>
    </row>
    <row r="55442" spans="16:19" x14ac:dyDescent="0.2">
      <c r="P55442" s="230"/>
      <c r="Q55442" s="230"/>
      <c r="R55442" s="230"/>
      <c r="S55442" s="230"/>
    </row>
    <row r="55443" spans="16:19" x14ac:dyDescent="0.2">
      <c r="P55443" s="230"/>
      <c r="Q55443" s="230"/>
      <c r="R55443" s="230"/>
      <c r="S55443" s="230"/>
    </row>
    <row r="55444" spans="16:19" x14ac:dyDescent="0.2">
      <c r="P55444" s="230"/>
      <c r="Q55444" s="230"/>
      <c r="R55444" s="230"/>
      <c r="S55444" s="230"/>
    </row>
    <row r="55445" spans="16:19" x14ac:dyDescent="0.2">
      <c r="P55445" s="230"/>
      <c r="Q55445" s="230"/>
      <c r="R55445" s="230"/>
      <c r="S55445" s="230"/>
    </row>
    <row r="55446" spans="16:19" x14ac:dyDescent="0.2">
      <c r="P55446" s="230"/>
      <c r="Q55446" s="230"/>
      <c r="R55446" s="230"/>
      <c r="S55446" s="230"/>
    </row>
    <row r="55447" spans="16:19" x14ac:dyDescent="0.2">
      <c r="P55447" s="230"/>
      <c r="Q55447" s="230"/>
      <c r="R55447" s="230"/>
      <c r="S55447" s="230"/>
    </row>
    <row r="55448" spans="16:19" x14ac:dyDescent="0.2">
      <c r="P55448" s="230"/>
      <c r="Q55448" s="230"/>
      <c r="R55448" s="230"/>
      <c r="S55448" s="230"/>
    </row>
    <row r="55449" spans="16:19" x14ac:dyDescent="0.2">
      <c r="P55449" s="230"/>
      <c r="Q55449" s="230"/>
      <c r="R55449" s="230"/>
      <c r="S55449" s="230"/>
    </row>
    <row r="55450" spans="16:19" x14ac:dyDescent="0.2">
      <c r="P55450" s="230"/>
      <c r="Q55450" s="230"/>
      <c r="R55450" s="230"/>
      <c r="S55450" s="230"/>
    </row>
    <row r="55451" spans="16:19" x14ac:dyDescent="0.2">
      <c r="P55451" s="230"/>
      <c r="Q55451" s="230"/>
      <c r="R55451" s="230"/>
      <c r="S55451" s="230"/>
    </row>
    <row r="55452" spans="16:19" x14ac:dyDescent="0.2">
      <c r="P55452" s="230"/>
      <c r="Q55452" s="230"/>
      <c r="R55452" s="230"/>
      <c r="S55452" s="230"/>
    </row>
    <row r="55453" spans="16:19" x14ac:dyDescent="0.2">
      <c r="P55453" s="230"/>
      <c r="Q55453" s="230"/>
      <c r="R55453" s="230"/>
      <c r="S55453" s="230"/>
    </row>
    <row r="55454" spans="16:19" x14ac:dyDescent="0.2">
      <c r="P55454" s="230"/>
      <c r="Q55454" s="230"/>
      <c r="R55454" s="230"/>
      <c r="S55454" s="230"/>
    </row>
    <row r="55455" spans="16:19" x14ac:dyDescent="0.2">
      <c r="P55455" s="230"/>
      <c r="Q55455" s="230"/>
      <c r="R55455" s="230"/>
      <c r="S55455" s="230"/>
    </row>
    <row r="55456" spans="16:19" x14ac:dyDescent="0.2">
      <c r="P55456" s="230"/>
      <c r="Q55456" s="230"/>
      <c r="R55456" s="230"/>
      <c r="S55456" s="230"/>
    </row>
    <row r="55457" spans="16:19" x14ac:dyDescent="0.2">
      <c r="P55457" s="230"/>
      <c r="Q55457" s="230"/>
      <c r="R55457" s="230"/>
      <c r="S55457" s="230"/>
    </row>
    <row r="55458" spans="16:19" x14ac:dyDescent="0.2">
      <c r="P55458" s="230"/>
      <c r="Q55458" s="230"/>
      <c r="R55458" s="230"/>
      <c r="S55458" s="230"/>
    </row>
    <row r="55459" spans="16:19" x14ac:dyDescent="0.2">
      <c r="P55459" s="230"/>
      <c r="Q55459" s="230"/>
      <c r="R55459" s="230"/>
      <c r="S55459" s="230"/>
    </row>
    <row r="55460" spans="16:19" x14ac:dyDescent="0.2">
      <c r="P55460" s="230"/>
      <c r="Q55460" s="230"/>
      <c r="R55460" s="230"/>
      <c r="S55460" s="230"/>
    </row>
    <row r="55461" spans="16:19" x14ac:dyDescent="0.2">
      <c r="P55461" s="230"/>
      <c r="Q55461" s="230"/>
      <c r="R55461" s="230"/>
      <c r="S55461" s="230"/>
    </row>
    <row r="55462" spans="16:19" x14ac:dyDescent="0.2">
      <c r="P55462" s="230"/>
      <c r="Q55462" s="230"/>
      <c r="R55462" s="230"/>
      <c r="S55462" s="230"/>
    </row>
    <row r="55463" spans="16:19" x14ac:dyDescent="0.2">
      <c r="P55463" s="230"/>
      <c r="Q55463" s="230"/>
      <c r="R55463" s="230"/>
      <c r="S55463" s="230"/>
    </row>
    <row r="55464" spans="16:19" x14ac:dyDescent="0.2">
      <c r="P55464" s="230"/>
      <c r="Q55464" s="230"/>
      <c r="R55464" s="230"/>
      <c r="S55464" s="230"/>
    </row>
    <row r="55465" spans="16:19" x14ac:dyDescent="0.2">
      <c r="P55465" s="230"/>
      <c r="Q55465" s="230"/>
      <c r="R55465" s="230"/>
      <c r="S55465" s="230"/>
    </row>
    <row r="55466" spans="16:19" x14ac:dyDescent="0.2">
      <c r="P55466" s="230"/>
      <c r="Q55466" s="230"/>
      <c r="R55466" s="230"/>
      <c r="S55466" s="230"/>
    </row>
    <row r="55467" spans="16:19" x14ac:dyDescent="0.2">
      <c r="P55467" s="230"/>
      <c r="Q55467" s="230"/>
      <c r="R55467" s="230"/>
      <c r="S55467" s="230"/>
    </row>
    <row r="55468" spans="16:19" x14ac:dyDescent="0.2">
      <c r="P55468" s="230"/>
      <c r="Q55468" s="230"/>
      <c r="R55468" s="230"/>
      <c r="S55468" s="230"/>
    </row>
    <row r="55469" spans="16:19" x14ac:dyDescent="0.2">
      <c r="P55469" s="230"/>
      <c r="Q55469" s="230"/>
      <c r="R55469" s="230"/>
      <c r="S55469" s="230"/>
    </row>
    <row r="55470" spans="16:19" x14ac:dyDescent="0.2">
      <c r="P55470" s="230"/>
      <c r="Q55470" s="230"/>
      <c r="R55470" s="230"/>
      <c r="S55470" s="230"/>
    </row>
    <row r="55471" spans="16:19" x14ac:dyDescent="0.2">
      <c r="P55471" s="230"/>
      <c r="Q55471" s="230"/>
      <c r="R55471" s="230"/>
      <c r="S55471" s="230"/>
    </row>
    <row r="55472" spans="16:19" x14ac:dyDescent="0.2">
      <c r="P55472" s="230"/>
      <c r="Q55472" s="230"/>
      <c r="R55472" s="230"/>
      <c r="S55472" s="230"/>
    </row>
    <row r="55473" spans="16:19" x14ac:dyDescent="0.2">
      <c r="P55473" s="230"/>
      <c r="Q55473" s="230"/>
      <c r="R55473" s="230"/>
      <c r="S55473" s="230"/>
    </row>
    <row r="55474" spans="16:19" x14ac:dyDescent="0.2">
      <c r="P55474" s="230"/>
      <c r="Q55474" s="230"/>
      <c r="R55474" s="230"/>
      <c r="S55474" s="230"/>
    </row>
    <row r="55475" spans="16:19" x14ac:dyDescent="0.2">
      <c r="P55475" s="230"/>
      <c r="Q55475" s="230"/>
      <c r="R55475" s="230"/>
      <c r="S55475" s="230"/>
    </row>
    <row r="55476" spans="16:19" x14ac:dyDescent="0.2">
      <c r="P55476" s="230"/>
      <c r="Q55476" s="230"/>
      <c r="R55476" s="230"/>
      <c r="S55476" s="230"/>
    </row>
    <row r="55477" spans="16:19" x14ac:dyDescent="0.2">
      <c r="P55477" s="230"/>
      <c r="Q55477" s="230"/>
      <c r="R55477" s="230"/>
      <c r="S55477" s="230"/>
    </row>
    <row r="55478" spans="16:19" x14ac:dyDescent="0.2">
      <c r="P55478" s="230"/>
      <c r="Q55478" s="230"/>
      <c r="R55478" s="230"/>
      <c r="S55478" s="230"/>
    </row>
    <row r="55479" spans="16:19" x14ac:dyDescent="0.2">
      <c r="P55479" s="230"/>
      <c r="Q55479" s="230"/>
      <c r="R55479" s="230"/>
      <c r="S55479" s="230"/>
    </row>
    <row r="55480" spans="16:19" x14ac:dyDescent="0.2">
      <c r="P55480" s="230"/>
      <c r="Q55480" s="230"/>
      <c r="R55480" s="230"/>
      <c r="S55480" s="230"/>
    </row>
    <row r="55481" spans="16:19" x14ac:dyDescent="0.2">
      <c r="P55481" s="230"/>
      <c r="Q55481" s="230"/>
      <c r="R55481" s="230"/>
      <c r="S55481" s="230"/>
    </row>
    <row r="55482" spans="16:19" x14ac:dyDescent="0.2">
      <c r="P55482" s="230"/>
      <c r="Q55482" s="230"/>
      <c r="R55482" s="230"/>
      <c r="S55482" s="230"/>
    </row>
    <row r="55483" spans="16:19" x14ac:dyDescent="0.2">
      <c r="P55483" s="230"/>
      <c r="Q55483" s="230"/>
      <c r="R55483" s="230"/>
      <c r="S55483" s="230"/>
    </row>
    <row r="55484" spans="16:19" x14ac:dyDescent="0.2">
      <c r="P55484" s="230"/>
      <c r="Q55484" s="230"/>
      <c r="R55484" s="230"/>
      <c r="S55484" s="230"/>
    </row>
    <row r="55485" spans="16:19" x14ac:dyDescent="0.2">
      <c r="P55485" s="230"/>
      <c r="Q55485" s="230"/>
      <c r="R55485" s="230"/>
      <c r="S55485" s="230"/>
    </row>
    <row r="55486" spans="16:19" x14ac:dyDescent="0.2">
      <c r="P55486" s="230"/>
      <c r="Q55486" s="230"/>
      <c r="R55486" s="230"/>
      <c r="S55486" s="230"/>
    </row>
    <row r="55487" spans="16:19" x14ac:dyDescent="0.2">
      <c r="P55487" s="230"/>
      <c r="Q55487" s="230"/>
      <c r="R55487" s="230"/>
      <c r="S55487" s="230"/>
    </row>
    <row r="55488" spans="16:19" x14ac:dyDescent="0.2">
      <c r="P55488" s="230"/>
      <c r="Q55488" s="230"/>
      <c r="R55488" s="230"/>
      <c r="S55488" s="230"/>
    </row>
    <row r="55489" spans="16:19" x14ac:dyDescent="0.2">
      <c r="P55489" s="230"/>
      <c r="Q55489" s="230"/>
      <c r="R55489" s="230"/>
      <c r="S55489" s="230"/>
    </row>
    <row r="55490" spans="16:19" x14ac:dyDescent="0.2">
      <c r="P55490" s="230"/>
      <c r="Q55490" s="230"/>
      <c r="R55490" s="230"/>
      <c r="S55490" s="230"/>
    </row>
    <row r="55491" spans="16:19" x14ac:dyDescent="0.2">
      <c r="P55491" s="230"/>
      <c r="Q55491" s="230"/>
      <c r="R55491" s="230"/>
      <c r="S55491" s="230"/>
    </row>
    <row r="55492" spans="16:19" x14ac:dyDescent="0.2">
      <c r="P55492" s="230"/>
      <c r="Q55492" s="230"/>
      <c r="R55492" s="230"/>
      <c r="S55492" s="230"/>
    </row>
    <row r="55493" spans="16:19" x14ac:dyDescent="0.2">
      <c r="P55493" s="230"/>
      <c r="Q55493" s="230"/>
      <c r="R55493" s="230"/>
      <c r="S55493" s="230"/>
    </row>
    <row r="55494" spans="16:19" x14ac:dyDescent="0.2">
      <c r="P55494" s="230"/>
      <c r="Q55494" s="230"/>
      <c r="R55494" s="230"/>
      <c r="S55494" s="230"/>
    </row>
    <row r="55495" spans="16:19" x14ac:dyDescent="0.2">
      <c r="P55495" s="230"/>
      <c r="Q55495" s="230"/>
      <c r="R55495" s="230"/>
      <c r="S55495" s="230"/>
    </row>
    <row r="55496" spans="16:19" x14ac:dyDescent="0.2">
      <c r="P55496" s="230"/>
      <c r="Q55496" s="230"/>
      <c r="R55496" s="230"/>
      <c r="S55496" s="230"/>
    </row>
    <row r="55497" spans="16:19" x14ac:dyDescent="0.2">
      <c r="P55497" s="230"/>
      <c r="Q55497" s="230"/>
      <c r="R55497" s="230"/>
      <c r="S55497" s="230"/>
    </row>
    <row r="55498" spans="16:19" x14ac:dyDescent="0.2">
      <c r="P55498" s="230"/>
      <c r="Q55498" s="230"/>
      <c r="R55498" s="230"/>
      <c r="S55498" s="230"/>
    </row>
    <row r="55499" spans="16:19" x14ac:dyDescent="0.2">
      <c r="P55499" s="230"/>
      <c r="Q55499" s="230"/>
      <c r="R55499" s="230"/>
      <c r="S55499" s="230"/>
    </row>
    <row r="55500" spans="16:19" x14ac:dyDescent="0.2">
      <c r="P55500" s="230"/>
      <c r="Q55500" s="230"/>
      <c r="R55500" s="230"/>
      <c r="S55500" s="230"/>
    </row>
    <row r="55501" spans="16:19" x14ac:dyDescent="0.2">
      <c r="P55501" s="230"/>
      <c r="Q55501" s="230"/>
      <c r="R55501" s="230"/>
      <c r="S55501" s="230"/>
    </row>
    <row r="55502" spans="16:19" x14ac:dyDescent="0.2">
      <c r="P55502" s="230"/>
      <c r="Q55502" s="230"/>
      <c r="R55502" s="230"/>
      <c r="S55502" s="230"/>
    </row>
    <row r="55503" spans="16:19" x14ac:dyDescent="0.2">
      <c r="P55503" s="230"/>
      <c r="Q55503" s="230"/>
      <c r="R55503" s="230"/>
      <c r="S55503" s="230"/>
    </row>
    <row r="55504" spans="16:19" x14ac:dyDescent="0.2">
      <c r="P55504" s="230"/>
      <c r="Q55504" s="230"/>
      <c r="R55504" s="230"/>
      <c r="S55504" s="230"/>
    </row>
    <row r="55505" spans="16:19" x14ac:dyDescent="0.2">
      <c r="P55505" s="230"/>
      <c r="Q55505" s="230"/>
      <c r="R55505" s="230"/>
      <c r="S55505" s="230"/>
    </row>
    <row r="55506" spans="16:19" x14ac:dyDescent="0.2">
      <c r="P55506" s="230"/>
      <c r="Q55506" s="230"/>
      <c r="R55506" s="230"/>
      <c r="S55506" s="230"/>
    </row>
    <row r="55507" spans="16:19" x14ac:dyDescent="0.2">
      <c r="P55507" s="230"/>
      <c r="Q55507" s="230"/>
      <c r="R55507" s="230"/>
      <c r="S55507" s="230"/>
    </row>
    <row r="55508" spans="16:19" x14ac:dyDescent="0.2">
      <c r="P55508" s="230"/>
      <c r="Q55508" s="230"/>
      <c r="R55508" s="230"/>
      <c r="S55508" s="230"/>
    </row>
    <row r="55509" spans="16:19" x14ac:dyDescent="0.2">
      <c r="P55509" s="230"/>
      <c r="Q55509" s="230"/>
      <c r="R55509" s="230"/>
      <c r="S55509" s="230"/>
    </row>
    <row r="55510" spans="16:19" x14ac:dyDescent="0.2">
      <c r="P55510" s="230"/>
      <c r="Q55510" s="230"/>
      <c r="R55510" s="230"/>
      <c r="S55510" s="230"/>
    </row>
    <row r="55511" spans="16:19" x14ac:dyDescent="0.2">
      <c r="P55511" s="230"/>
      <c r="Q55511" s="230"/>
      <c r="R55511" s="230"/>
      <c r="S55511" s="230"/>
    </row>
    <row r="55512" spans="16:19" x14ac:dyDescent="0.2">
      <c r="P55512" s="230"/>
      <c r="Q55512" s="230"/>
      <c r="R55512" s="230"/>
      <c r="S55512" s="230"/>
    </row>
    <row r="55513" spans="16:19" x14ac:dyDescent="0.2">
      <c r="P55513" s="230"/>
      <c r="Q55513" s="230"/>
      <c r="R55513" s="230"/>
      <c r="S55513" s="230"/>
    </row>
    <row r="55514" spans="16:19" x14ac:dyDescent="0.2">
      <c r="P55514" s="230"/>
      <c r="Q55514" s="230"/>
      <c r="R55514" s="230"/>
      <c r="S55514" s="230"/>
    </row>
    <row r="55515" spans="16:19" x14ac:dyDescent="0.2">
      <c r="P55515" s="230"/>
      <c r="Q55515" s="230"/>
      <c r="R55515" s="230"/>
      <c r="S55515" s="230"/>
    </row>
    <row r="55516" spans="16:19" x14ac:dyDescent="0.2">
      <c r="P55516" s="230"/>
      <c r="Q55516" s="230"/>
      <c r="R55516" s="230"/>
      <c r="S55516" s="230"/>
    </row>
    <row r="55517" spans="16:19" x14ac:dyDescent="0.2">
      <c r="P55517" s="230"/>
      <c r="Q55517" s="230"/>
      <c r="R55517" s="230"/>
      <c r="S55517" s="230"/>
    </row>
    <row r="55518" spans="16:19" x14ac:dyDescent="0.2">
      <c r="P55518" s="230"/>
      <c r="Q55518" s="230"/>
      <c r="R55518" s="230"/>
      <c r="S55518" s="230"/>
    </row>
    <row r="55519" spans="16:19" x14ac:dyDescent="0.2">
      <c r="P55519" s="230"/>
      <c r="Q55519" s="230"/>
      <c r="R55519" s="230"/>
      <c r="S55519" s="230"/>
    </row>
    <row r="55520" spans="16:19" x14ac:dyDescent="0.2">
      <c r="P55520" s="230"/>
      <c r="Q55520" s="230"/>
      <c r="R55520" s="230"/>
      <c r="S55520" s="230"/>
    </row>
    <row r="55521" spans="16:19" x14ac:dyDescent="0.2">
      <c r="P55521" s="230"/>
      <c r="Q55521" s="230"/>
      <c r="R55521" s="230"/>
      <c r="S55521" s="230"/>
    </row>
    <row r="55522" spans="16:19" x14ac:dyDescent="0.2">
      <c r="P55522" s="230"/>
      <c r="Q55522" s="230"/>
      <c r="R55522" s="230"/>
      <c r="S55522" s="230"/>
    </row>
    <row r="55523" spans="16:19" x14ac:dyDescent="0.2">
      <c r="P55523" s="230"/>
      <c r="Q55523" s="230"/>
      <c r="R55523" s="230"/>
      <c r="S55523" s="230"/>
    </row>
    <row r="55524" spans="16:19" x14ac:dyDescent="0.2">
      <c r="P55524" s="230"/>
      <c r="Q55524" s="230"/>
      <c r="R55524" s="230"/>
      <c r="S55524" s="230"/>
    </row>
    <row r="55525" spans="16:19" x14ac:dyDescent="0.2">
      <c r="P55525" s="230"/>
      <c r="Q55525" s="230"/>
      <c r="R55525" s="230"/>
      <c r="S55525" s="230"/>
    </row>
    <row r="55526" spans="16:19" x14ac:dyDescent="0.2">
      <c r="P55526" s="230"/>
      <c r="Q55526" s="230"/>
      <c r="R55526" s="230"/>
      <c r="S55526" s="230"/>
    </row>
    <row r="55527" spans="16:19" x14ac:dyDescent="0.2">
      <c r="P55527" s="230"/>
      <c r="Q55527" s="230"/>
      <c r="R55527" s="230"/>
      <c r="S55527" s="230"/>
    </row>
    <row r="55528" spans="16:19" x14ac:dyDescent="0.2">
      <c r="P55528" s="230"/>
      <c r="Q55528" s="230"/>
      <c r="R55528" s="230"/>
      <c r="S55528" s="230"/>
    </row>
    <row r="55529" spans="16:19" x14ac:dyDescent="0.2">
      <c r="P55529" s="230"/>
      <c r="Q55529" s="230"/>
      <c r="R55529" s="230"/>
      <c r="S55529" s="230"/>
    </row>
    <row r="55530" spans="16:19" x14ac:dyDescent="0.2">
      <c r="P55530" s="230"/>
      <c r="Q55530" s="230"/>
      <c r="R55530" s="230"/>
      <c r="S55530" s="230"/>
    </row>
    <row r="55531" spans="16:19" x14ac:dyDescent="0.2">
      <c r="P55531" s="230"/>
      <c r="Q55531" s="230"/>
      <c r="R55531" s="230"/>
      <c r="S55531" s="230"/>
    </row>
    <row r="55532" spans="16:19" x14ac:dyDescent="0.2">
      <c r="P55532" s="230"/>
      <c r="Q55532" s="230"/>
      <c r="R55532" s="230"/>
      <c r="S55532" s="230"/>
    </row>
    <row r="55533" spans="16:19" x14ac:dyDescent="0.2">
      <c r="P55533" s="230"/>
      <c r="Q55533" s="230"/>
      <c r="R55533" s="230"/>
      <c r="S55533" s="230"/>
    </row>
    <row r="55534" spans="16:19" x14ac:dyDescent="0.2">
      <c r="P55534" s="230"/>
      <c r="Q55534" s="230"/>
      <c r="R55534" s="230"/>
      <c r="S55534" s="230"/>
    </row>
    <row r="55535" spans="16:19" x14ac:dyDescent="0.2">
      <c r="P55535" s="230"/>
      <c r="Q55535" s="230"/>
      <c r="R55535" s="230"/>
      <c r="S55535" s="230"/>
    </row>
    <row r="55536" spans="16:19" x14ac:dyDescent="0.2">
      <c r="P55536" s="230"/>
      <c r="Q55536" s="230"/>
      <c r="R55536" s="230"/>
      <c r="S55536" s="230"/>
    </row>
    <row r="55537" spans="16:19" x14ac:dyDescent="0.2">
      <c r="P55537" s="230"/>
      <c r="Q55537" s="230"/>
      <c r="R55537" s="230"/>
      <c r="S55537" s="230"/>
    </row>
    <row r="55538" spans="16:19" x14ac:dyDescent="0.2">
      <c r="P55538" s="230"/>
      <c r="Q55538" s="230"/>
      <c r="R55538" s="230"/>
      <c r="S55538" s="230"/>
    </row>
    <row r="55539" spans="16:19" x14ac:dyDescent="0.2">
      <c r="P55539" s="230"/>
      <c r="Q55539" s="230"/>
      <c r="R55539" s="230"/>
      <c r="S55539" s="230"/>
    </row>
    <row r="55540" spans="16:19" x14ac:dyDescent="0.2">
      <c r="P55540" s="230"/>
      <c r="Q55540" s="230"/>
      <c r="R55540" s="230"/>
      <c r="S55540" s="230"/>
    </row>
    <row r="55541" spans="16:19" x14ac:dyDescent="0.2">
      <c r="P55541" s="230"/>
      <c r="Q55541" s="230"/>
      <c r="R55541" s="230"/>
      <c r="S55541" s="230"/>
    </row>
    <row r="55542" spans="16:19" x14ac:dyDescent="0.2">
      <c r="P55542" s="230"/>
      <c r="Q55542" s="230"/>
      <c r="R55542" s="230"/>
      <c r="S55542" s="230"/>
    </row>
    <row r="55543" spans="16:19" x14ac:dyDescent="0.2">
      <c r="P55543" s="230"/>
      <c r="Q55543" s="230"/>
      <c r="R55543" s="230"/>
      <c r="S55543" s="230"/>
    </row>
    <row r="55544" spans="16:19" x14ac:dyDescent="0.2">
      <c r="P55544" s="230"/>
      <c r="Q55544" s="230"/>
      <c r="R55544" s="230"/>
      <c r="S55544" s="230"/>
    </row>
    <row r="55545" spans="16:19" x14ac:dyDescent="0.2">
      <c r="P55545" s="230"/>
      <c r="Q55545" s="230"/>
      <c r="R55545" s="230"/>
      <c r="S55545" s="230"/>
    </row>
    <row r="55546" spans="16:19" x14ac:dyDescent="0.2">
      <c r="P55546" s="230"/>
      <c r="Q55546" s="230"/>
      <c r="R55546" s="230"/>
      <c r="S55546" s="230"/>
    </row>
    <row r="55547" spans="16:19" x14ac:dyDescent="0.2">
      <c r="P55547" s="230"/>
      <c r="Q55547" s="230"/>
      <c r="R55547" s="230"/>
      <c r="S55547" s="230"/>
    </row>
    <row r="55548" spans="16:19" x14ac:dyDescent="0.2">
      <c r="P55548" s="230"/>
      <c r="Q55548" s="230"/>
      <c r="R55548" s="230"/>
      <c r="S55548" s="230"/>
    </row>
    <row r="55549" spans="16:19" x14ac:dyDescent="0.2">
      <c r="P55549" s="230"/>
      <c r="Q55549" s="230"/>
      <c r="R55549" s="230"/>
      <c r="S55549" s="230"/>
    </row>
    <row r="55550" spans="16:19" x14ac:dyDescent="0.2">
      <c r="P55550" s="230"/>
      <c r="Q55550" s="230"/>
      <c r="R55550" s="230"/>
      <c r="S55550" s="230"/>
    </row>
    <row r="55551" spans="16:19" x14ac:dyDescent="0.2">
      <c r="P55551" s="230"/>
      <c r="Q55551" s="230"/>
      <c r="R55551" s="230"/>
      <c r="S55551" s="230"/>
    </row>
    <row r="55552" spans="16:19" x14ac:dyDescent="0.2">
      <c r="P55552" s="230"/>
      <c r="Q55552" s="230"/>
      <c r="R55552" s="230"/>
      <c r="S55552" s="230"/>
    </row>
    <row r="55553" spans="16:19" x14ac:dyDescent="0.2">
      <c r="P55553" s="230"/>
      <c r="Q55553" s="230"/>
      <c r="R55553" s="230"/>
      <c r="S55553" s="230"/>
    </row>
    <row r="55554" spans="16:19" x14ac:dyDescent="0.2">
      <c r="P55554" s="230"/>
      <c r="Q55554" s="230"/>
      <c r="R55554" s="230"/>
      <c r="S55554" s="230"/>
    </row>
    <row r="55555" spans="16:19" x14ac:dyDescent="0.2">
      <c r="P55555" s="230"/>
      <c r="Q55555" s="230"/>
      <c r="R55555" s="230"/>
      <c r="S55555" s="230"/>
    </row>
    <row r="55556" spans="16:19" x14ac:dyDescent="0.2">
      <c r="P55556" s="230"/>
      <c r="Q55556" s="230"/>
      <c r="R55556" s="230"/>
      <c r="S55556" s="230"/>
    </row>
    <row r="55557" spans="16:19" x14ac:dyDescent="0.2">
      <c r="P55557" s="230"/>
      <c r="Q55557" s="230"/>
      <c r="R55557" s="230"/>
      <c r="S55557" s="230"/>
    </row>
    <row r="55558" spans="16:19" x14ac:dyDescent="0.2">
      <c r="P55558" s="230"/>
      <c r="Q55558" s="230"/>
      <c r="R55558" s="230"/>
      <c r="S55558" s="230"/>
    </row>
    <row r="55559" spans="16:19" x14ac:dyDescent="0.2">
      <c r="P55559" s="230"/>
      <c r="Q55559" s="230"/>
      <c r="R55559" s="230"/>
      <c r="S55559" s="230"/>
    </row>
    <row r="55560" spans="16:19" x14ac:dyDescent="0.2">
      <c r="P55560" s="230"/>
      <c r="Q55560" s="230"/>
      <c r="R55560" s="230"/>
      <c r="S55560" s="230"/>
    </row>
    <row r="55561" spans="16:19" x14ac:dyDescent="0.2">
      <c r="P55561" s="230"/>
      <c r="Q55561" s="230"/>
      <c r="R55561" s="230"/>
      <c r="S55561" s="230"/>
    </row>
    <row r="55562" spans="16:19" x14ac:dyDescent="0.2">
      <c r="P55562" s="230"/>
      <c r="Q55562" s="230"/>
      <c r="R55562" s="230"/>
      <c r="S55562" s="230"/>
    </row>
    <row r="55563" spans="16:19" x14ac:dyDescent="0.2">
      <c r="P55563" s="230"/>
      <c r="Q55563" s="230"/>
      <c r="R55563" s="230"/>
      <c r="S55563" s="230"/>
    </row>
    <row r="55564" spans="16:19" x14ac:dyDescent="0.2">
      <c r="P55564" s="230"/>
      <c r="Q55564" s="230"/>
      <c r="R55564" s="230"/>
      <c r="S55564" s="230"/>
    </row>
    <row r="55565" spans="16:19" x14ac:dyDescent="0.2">
      <c r="P55565" s="230"/>
      <c r="Q55565" s="230"/>
      <c r="R55565" s="230"/>
      <c r="S55565" s="230"/>
    </row>
    <row r="55566" spans="16:19" x14ac:dyDescent="0.2">
      <c r="P55566" s="230"/>
      <c r="Q55566" s="230"/>
      <c r="R55566" s="230"/>
      <c r="S55566" s="230"/>
    </row>
    <row r="55567" spans="16:19" x14ac:dyDescent="0.2">
      <c r="P55567" s="230"/>
      <c r="Q55567" s="230"/>
      <c r="R55567" s="230"/>
      <c r="S55567" s="230"/>
    </row>
    <row r="55568" spans="16:19" x14ac:dyDescent="0.2">
      <c r="P55568" s="230"/>
      <c r="Q55568" s="230"/>
      <c r="R55568" s="230"/>
      <c r="S55568" s="230"/>
    </row>
    <row r="55569" spans="16:19" x14ac:dyDescent="0.2">
      <c r="P55569" s="230"/>
      <c r="Q55569" s="230"/>
      <c r="R55569" s="230"/>
      <c r="S55569" s="230"/>
    </row>
    <row r="55570" spans="16:19" x14ac:dyDescent="0.2">
      <c r="P55570" s="230"/>
      <c r="Q55570" s="230"/>
      <c r="R55570" s="230"/>
      <c r="S55570" s="230"/>
    </row>
    <row r="55571" spans="16:19" x14ac:dyDescent="0.2">
      <c r="P55571" s="230"/>
      <c r="Q55571" s="230"/>
      <c r="R55571" s="230"/>
      <c r="S55571" s="230"/>
    </row>
    <row r="55572" spans="16:19" x14ac:dyDescent="0.2">
      <c r="P55572" s="230"/>
      <c r="Q55572" s="230"/>
      <c r="R55572" s="230"/>
      <c r="S55572" s="230"/>
    </row>
    <row r="55573" spans="16:19" x14ac:dyDescent="0.2">
      <c r="P55573" s="230"/>
      <c r="Q55573" s="230"/>
      <c r="R55573" s="230"/>
      <c r="S55573" s="230"/>
    </row>
    <row r="55574" spans="16:19" x14ac:dyDescent="0.2">
      <c r="P55574" s="230"/>
      <c r="Q55574" s="230"/>
      <c r="R55574" s="230"/>
      <c r="S55574" s="230"/>
    </row>
    <row r="55575" spans="16:19" x14ac:dyDescent="0.2">
      <c r="P55575" s="230"/>
      <c r="Q55575" s="230"/>
      <c r="R55575" s="230"/>
      <c r="S55575" s="230"/>
    </row>
    <row r="55576" spans="16:19" x14ac:dyDescent="0.2">
      <c r="P55576" s="230"/>
      <c r="Q55576" s="230"/>
      <c r="R55576" s="230"/>
      <c r="S55576" s="230"/>
    </row>
    <row r="55577" spans="16:19" x14ac:dyDescent="0.2">
      <c r="P55577" s="230"/>
      <c r="Q55577" s="230"/>
      <c r="R55577" s="230"/>
      <c r="S55577" s="230"/>
    </row>
    <row r="55578" spans="16:19" x14ac:dyDescent="0.2">
      <c r="P55578" s="230"/>
      <c r="Q55578" s="230"/>
      <c r="R55578" s="230"/>
      <c r="S55578" s="230"/>
    </row>
    <row r="55579" spans="16:19" x14ac:dyDescent="0.2">
      <c r="P55579" s="230"/>
      <c r="Q55579" s="230"/>
      <c r="R55579" s="230"/>
      <c r="S55579" s="230"/>
    </row>
    <row r="55580" spans="16:19" x14ac:dyDescent="0.2">
      <c r="P55580" s="230"/>
      <c r="Q55580" s="230"/>
      <c r="R55580" s="230"/>
      <c r="S55580" s="230"/>
    </row>
    <row r="55581" spans="16:19" x14ac:dyDescent="0.2">
      <c r="P55581" s="230"/>
      <c r="Q55581" s="230"/>
      <c r="R55581" s="230"/>
      <c r="S55581" s="230"/>
    </row>
    <row r="55582" spans="16:19" x14ac:dyDescent="0.2">
      <c r="P55582" s="230"/>
      <c r="Q55582" s="230"/>
      <c r="R55582" s="230"/>
      <c r="S55582" s="230"/>
    </row>
    <row r="55583" spans="16:19" x14ac:dyDescent="0.2">
      <c r="P55583" s="230"/>
      <c r="Q55583" s="230"/>
      <c r="R55583" s="230"/>
      <c r="S55583" s="230"/>
    </row>
    <row r="55584" spans="16:19" x14ac:dyDescent="0.2">
      <c r="P55584" s="230"/>
      <c r="Q55584" s="230"/>
      <c r="R55584" s="230"/>
      <c r="S55584" s="230"/>
    </row>
    <row r="55585" spans="16:19" x14ac:dyDescent="0.2">
      <c r="P55585" s="230"/>
      <c r="Q55585" s="230"/>
      <c r="R55585" s="230"/>
      <c r="S55585" s="230"/>
    </row>
    <row r="55586" spans="16:19" x14ac:dyDescent="0.2">
      <c r="P55586" s="230"/>
      <c r="Q55586" s="230"/>
      <c r="R55586" s="230"/>
      <c r="S55586" s="230"/>
    </row>
    <row r="55587" spans="16:19" x14ac:dyDescent="0.2">
      <c r="P55587" s="230"/>
      <c r="Q55587" s="230"/>
      <c r="R55587" s="230"/>
      <c r="S55587" s="230"/>
    </row>
    <row r="55588" spans="16:19" x14ac:dyDescent="0.2">
      <c r="P55588" s="230"/>
      <c r="Q55588" s="230"/>
      <c r="R55588" s="230"/>
      <c r="S55588" s="230"/>
    </row>
    <row r="55589" spans="16:19" x14ac:dyDescent="0.2">
      <c r="P55589" s="230"/>
      <c r="Q55589" s="230"/>
      <c r="R55589" s="230"/>
      <c r="S55589" s="230"/>
    </row>
    <row r="55590" spans="16:19" x14ac:dyDescent="0.2">
      <c r="P55590" s="230"/>
      <c r="Q55590" s="230"/>
      <c r="R55590" s="230"/>
      <c r="S55590" s="230"/>
    </row>
    <row r="55591" spans="16:19" x14ac:dyDescent="0.2">
      <c r="P55591" s="230"/>
      <c r="Q55591" s="230"/>
      <c r="R55591" s="230"/>
      <c r="S55591" s="230"/>
    </row>
    <row r="55592" spans="16:19" x14ac:dyDescent="0.2">
      <c r="P55592" s="230"/>
      <c r="Q55592" s="230"/>
      <c r="R55592" s="230"/>
      <c r="S55592" s="230"/>
    </row>
    <row r="55593" spans="16:19" x14ac:dyDescent="0.2">
      <c r="P55593" s="230"/>
      <c r="Q55593" s="230"/>
      <c r="R55593" s="230"/>
      <c r="S55593" s="230"/>
    </row>
    <row r="55594" spans="16:19" x14ac:dyDescent="0.2">
      <c r="P55594" s="230"/>
      <c r="Q55594" s="230"/>
      <c r="R55594" s="230"/>
      <c r="S55594" s="230"/>
    </row>
    <row r="55595" spans="16:19" x14ac:dyDescent="0.2">
      <c r="P55595" s="230"/>
      <c r="Q55595" s="230"/>
      <c r="R55595" s="230"/>
      <c r="S55595" s="230"/>
    </row>
    <row r="55596" spans="16:19" x14ac:dyDescent="0.2">
      <c r="P55596" s="230"/>
      <c r="Q55596" s="230"/>
      <c r="R55596" s="230"/>
      <c r="S55596" s="230"/>
    </row>
    <row r="55597" spans="16:19" x14ac:dyDescent="0.2">
      <c r="P55597" s="230"/>
      <c r="Q55597" s="230"/>
      <c r="R55597" s="230"/>
      <c r="S55597" s="230"/>
    </row>
    <row r="55598" spans="16:19" x14ac:dyDescent="0.2">
      <c r="P55598" s="230"/>
      <c r="Q55598" s="230"/>
      <c r="R55598" s="230"/>
      <c r="S55598" s="230"/>
    </row>
    <row r="55599" spans="16:19" x14ac:dyDescent="0.2">
      <c r="P55599" s="230"/>
      <c r="Q55599" s="230"/>
      <c r="R55599" s="230"/>
      <c r="S55599" s="230"/>
    </row>
    <row r="55600" spans="16:19" x14ac:dyDescent="0.2">
      <c r="P55600" s="230"/>
      <c r="Q55600" s="230"/>
      <c r="R55600" s="230"/>
      <c r="S55600" s="230"/>
    </row>
    <row r="55601" spans="16:19" x14ac:dyDescent="0.2">
      <c r="P55601" s="230"/>
      <c r="Q55601" s="230"/>
      <c r="R55601" s="230"/>
      <c r="S55601" s="230"/>
    </row>
    <row r="55602" spans="16:19" x14ac:dyDescent="0.2">
      <c r="P55602" s="230"/>
      <c r="Q55602" s="230"/>
      <c r="R55602" s="230"/>
      <c r="S55602" s="230"/>
    </row>
    <row r="55603" spans="16:19" x14ac:dyDescent="0.2">
      <c r="P55603" s="230"/>
      <c r="Q55603" s="230"/>
      <c r="R55603" s="230"/>
      <c r="S55603" s="230"/>
    </row>
    <row r="55604" spans="16:19" x14ac:dyDescent="0.2">
      <c r="P55604" s="230"/>
      <c r="Q55604" s="230"/>
      <c r="R55604" s="230"/>
      <c r="S55604" s="230"/>
    </row>
    <row r="55605" spans="16:19" x14ac:dyDescent="0.2">
      <c r="P55605" s="230"/>
      <c r="Q55605" s="230"/>
      <c r="R55605" s="230"/>
      <c r="S55605" s="230"/>
    </row>
    <row r="55606" spans="16:19" x14ac:dyDescent="0.2">
      <c r="P55606" s="230"/>
      <c r="Q55606" s="230"/>
      <c r="R55606" s="230"/>
      <c r="S55606" s="230"/>
    </row>
    <row r="55607" spans="16:19" x14ac:dyDescent="0.2">
      <c r="P55607" s="230"/>
      <c r="Q55607" s="230"/>
      <c r="R55607" s="230"/>
      <c r="S55607" s="230"/>
    </row>
    <row r="55608" spans="16:19" x14ac:dyDescent="0.2">
      <c r="P55608" s="230"/>
      <c r="Q55608" s="230"/>
      <c r="R55608" s="230"/>
      <c r="S55608" s="230"/>
    </row>
    <row r="55609" spans="16:19" x14ac:dyDescent="0.2">
      <c r="P55609" s="230"/>
      <c r="Q55609" s="230"/>
      <c r="R55609" s="230"/>
      <c r="S55609" s="230"/>
    </row>
    <row r="55610" spans="16:19" x14ac:dyDescent="0.2">
      <c r="P55610" s="230"/>
      <c r="Q55610" s="230"/>
      <c r="R55610" s="230"/>
      <c r="S55610" s="230"/>
    </row>
    <row r="55611" spans="16:19" x14ac:dyDescent="0.2">
      <c r="P55611" s="230"/>
      <c r="Q55611" s="230"/>
      <c r="R55611" s="230"/>
      <c r="S55611" s="230"/>
    </row>
    <row r="55612" spans="16:19" x14ac:dyDescent="0.2">
      <c r="P55612" s="230"/>
      <c r="Q55612" s="230"/>
      <c r="R55612" s="230"/>
      <c r="S55612" s="230"/>
    </row>
    <row r="55613" spans="16:19" x14ac:dyDescent="0.2">
      <c r="P55613" s="230"/>
      <c r="Q55613" s="230"/>
      <c r="R55613" s="230"/>
      <c r="S55613" s="230"/>
    </row>
    <row r="55614" spans="16:19" x14ac:dyDescent="0.2">
      <c r="P55614" s="230"/>
      <c r="Q55614" s="230"/>
      <c r="R55614" s="230"/>
      <c r="S55614" s="230"/>
    </row>
    <row r="55615" spans="16:19" x14ac:dyDescent="0.2">
      <c r="P55615" s="230"/>
      <c r="Q55615" s="230"/>
      <c r="R55615" s="230"/>
      <c r="S55615" s="230"/>
    </row>
    <row r="55616" spans="16:19" x14ac:dyDescent="0.2">
      <c r="P55616" s="230"/>
      <c r="Q55616" s="230"/>
      <c r="R55616" s="230"/>
      <c r="S55616" s="230"/>
    </row>
    <row r="55617" spans="16:19" x14ac:dyDescent="0.2">
      <c r="P55617" s="230"/>
      <c r="Q55617" s="230"/>
      <c r="R55617" s="230"/>
      <c r="S55617" s="230"/>
    </row>
    <row r="55618" spans="16:19" x14ac:dyDescent="0.2">
      <c r="P55618" s="230"/>
      <c r="Q55618" s="230"/>
      <c r="R55618" s="230"/>
      <c r="S55618" s="230"/>
    </row>
    <row r="55619" spans="16:19" x14ac:dyDescent="0.2">
      <c r="P55619" s="230"/>
      <c r="Q55619" s="230"/>
      <c r="R55619" s="230"/>
      <c r="S55619" s="230"/>
    </row>
    <row r="55620" spans="16:19" x14ac:dyDescent="0.2">
      <c r="P55620" s="230"/>
      <c r="Q55620" s="230"/>
      <c r="R55620" s="230"/>
      <c r="S55620" s="230"/>
    </row>
    <row r="55621" spans="16:19" x14ac:dyDescent="0.2">
      <c r="P55621" s="230"/>
      <c r="Q55621" s="230"/>
      <c r="R55621" s="230"/>
      <c r="S55621" s="230"/>
    </row>
    <row r="55622" spans="16:19" x14ac:dyDescent="0.2">
      <c r="P55622" s="230"/>
      <c r="Q55622" s="230"/>
      <c r="R55622" s="230"/>
      <c r="S55622" s="230"/>
    </row>
    <row r="55623" spans="16:19" x14ac:dyDescent="0.2">
      <c r="P55623" s="230"/>
      <c r="Q55623" s="230"/>
      <c r="R55623" s="230"/>
      <c r="S55623" s="230"/>
    </row>
    <row r="55624" spans="16:19" x14ac:dyDescent="0.2">
      <c r="P55624" s="230"/>
      <c r="Q55624" s="230"/>
      <c r="R55624" s="230"/>
      <c r="S55624" s="230"/>
    </row>
    <row r="55625" spans="16:19" x14ac:dyDescent="0.2">
      <c r="P55625" s="230"/>
      <c r="Q55625" s="230"/>
      <c r="R55625" s="230"/>
      <c r="S55625" s="230"/>
    </row>
    <row r="55626" spans="16:19" x14ac:dyDescent="0.2">
      <c r="P55626" s="230"/>
      <c r="Q55626" s="230"/>
      <c r="R55626" s="230"/>
      <c r="S55626" s="230"/>
    </row>
    <row r="55627" spans="16:19" x14ac:dyDescent="0.2">
      <c r="P55627" s="230"/>
      <c r="Q55627" s="230"/>
      <c r="R55627" s="230"/>
      <c r="S55627" s="230"/>
    </row>
    <row r="55628" spans="16:19" x14ac:dyDescent="0.2">
      <c r="P55628" s="230"/>
      <c r="Q55628" s="230"/>
      <c r="R55628" s="230"/>
      <c r="S55628" s="230"/>
    </row>
    <row r="55629" spans="16:19" x14ac:dyDescent="0.2">
      <c r="P55629" s="230"/>
      <c r="Q55629" s="230"/>
      <c r="R55629" s="230"/>
      <c r="S55629" s="230"/>
    </row>
    <row r="55630" spans="16:19" x14ac:dyDescent="0.2">
      <c r="P55630" s="230"/>
      <c r="Q55630" s="230"/>
      <c r="R55630" s="230"/>
      <c r="S55630" s="230"/>
    </row>
    <row r="55631" spans="16:19" x14ac:dyDescent="0.2">
      <c r="P55631" s="230"/>
      <c r="Q55631" s="230"/>
      <c r="R55631" s="230"/>
      <c r="S55631" s="230"/>
    </row>
    <row r="55632" spans="16:19" x14ac:dyDescent="0.2">
      <c r="P55632" s="230"/>
      <c r="Q55632" s="230"/>
      <c r="R55632" s="230"/>
      <c r="S55632" s="230"/>
    </row>
    <row r="55633" spans="16:19" x14ac:dyDescent="0.2">
      <c r="P55633" s="230"/>
      <c r="Q55633" s="230"/>
      <c r="R55633" s="230"/>
      <c r="S55633" s="230"/>
    </row>
    <row r="55634" spans="16:19" x14ac:dyDescent="0.2">
      <c r="P55634" s="230"/>
      <c r="Q55634" s="230"/>
      <c r="R55634" s="230"/>
      <c r="S55634" s="230"/>
    </row>
    <row r="55635" spans="16:19" x14ac:dyDescent="0.2">
      <c r="P55635" s="230"/>
      <c r="Q55635" s="230"/>
      <c r="R55635" s="230"/>
      <c r="S55635" s="230"/>
    </row>
    <row r="55636" spans="16:19" x14ac:dyDescent="0.2">
      <c r="P55636" s="230"/>
      <c r="Q55636" s="230"/>
      <c r="R55636" s="230"/>
      <c r="S55636" s="230"/>
    </row>
    <row r="55637" spans="16:19" x14ac:dyDescent="0.2">
      <c r="P55637" s="230"/>
      <c r="Q55637" s="230"/>
      <c r="R55637" s="230"/>
      <c r="S55637" s="230"/>
    </row>
    <row r="55638" spans="16:19" x14ac:dyDescent="0.2">
      <c r="P55638" s="230"/>
      <c r="Q55638" s="230"/>
      <c r="R55638" s="230"/>
      <c r="S55638" s="230"/>
    </row>
    <row r="55639" spans="16:19" x14ac:dyDescent="0.2">
      <c r="P55639" s="230"/>
      <c r="Q55639" s="230"/>
      <c r="R55639" s="230"/>
      <c r="S55639" s="230"/>
    </row>
    <row r="55640" spans="16:19" x14ac:dyDescent="0.2">
      <c r="P55640" s="230"/>
      <c r="Q55640" s="230"/>
      <c r="R55640" s="230"/>
      <c r="S55640" s="230"/>
    </row>
    <row r="55641" spans="16:19" x14ac:dyDescent="0.2">
      <c r="P55641" s="230"/>
      <c r="Q55641" s="230"/>
      <c r="R55641" s="230"/>
      <c r="S55641" s="230"/>
    </row>
    <row r="55642" spans="16:19" x14ac:dyDescent="0.2">
      <c r="P55642" s="230"/>
      <c r="Q55642" s="230"/>
      <c r="R55642" s="230"/>
      <c r="S55642" s="230"/>
    </row>
    <row r="55643" spans="16:19" x14ac:dyDescent="0.2">
      <c r="P55643" s="230"/>
      <c r="Q55643" s="230"/>
      <c r="R55643" s="230"/>
      <c r="S55643" s="230"/>
    </row>
    <row r="55644" spans="16:19" x14ac:dyDescent="0.2">
      <c r="P55644" s="230"/>
      <c r="Q55644" s="230"/>
      <c r="R55644" s="230"/>
      <c r="S55644" s="230"/>
    </row>
    <row r="55645" spans="16:19" x14ac:dyDescent="0.2">
      <c r="P55645" s="230"/>
      <c r="Q55645" s="230"/>
      <c r="R55645" s="230"/>
      <c r="S55645" s="230"/>
    </row>
    <row r="55646" spans="16:19" x14ac:dyDescent="0.2">
      <c r="P55646" s="230"/>
      <c r="Q55646" s="230"/>
      <c r="R55646" s="230"/>
      <c r="S55646" s="230"/>
    </row>
    <row r="55647" spans="16:19" x14ac:dyDescent="0.2">
      <c r="P55647" s="230"/>
      <c r="Q55647" s="230"/>
      <c r="R55647" s="230"/>
      <c r="S55647" s="230"/>
    </row>
    <row r="55648" spans="16:19" x14ac:dyDescent="0.2">
      <c r="P55648" s="230"/>
      <c r="Q55648" s="230"/>
      <c r="R55648" s="230"/>
      <c r="S55648" s="230"/>
    </row>
    <row r="55649" spans="16:19" x14ac:dyDescent="0.2">
      <c r="P55649" s="230"/>
      <c r="Q55649" s="230"/>
      <c r="R55649" s="230"/>
      <c r="S55649" s="230"/>
    </row>
    <row r="55650" spans="16:19" x14ac:dyDescent="0.2">
      <c r="P55650" s="230"/>
      <c r="Q55650" s="230"/>
      <c r="R55650" s="230"/>
      <c r="S55650" s="230"/>
    </row>
    <row r="55651" spans="16:19" x14ac:dyDescent="0.2">
      <c r="P55651" s="230"/>
      <c r="Q55651" s="230"/>
      <c r="R55651" s="230"/>
      <c r="S55651" s="230"/>
    </row>
    <row r="55652" spans="16:19" x14ac:dyDescent="0.2">
      <c r="P55652" s="230"/>
      <c r="Q55652" s="230"/>
      <c r="R55652" s="230"/>
      <c r="S55652" s="230"/>
    </row>
    <row r="55653" spans="16:19" x14ac:dyDescent="0.2">
      <c r="P55653" s="230"/>
      <c r="Q55653" s="230"/>
      <c r="R55653" s="230"/>
      <c r="S55653" s="230"/>
    </row>
    <row r="55654" spans="16:19" x14ac:dyDescent="0.2">
      <c r="P55654" s="230"/>
      <c r="Q55654" s="230"/>
      <c r="R55654" s="230"/>
      <c r="S55654" s="230"/>
    </row>
    <row r="55655" spans="16:19" x14ac:dyDescent="0.2">
      <c r="P55655" s="230"/>
      <c r="Q55655" s="230"/>
      <c r="R55655" s="230"/>
      <c r="S55655" s="230"/>
    </row>
    <row r="55656" spans="16:19" x14ac:dyDescent="0.2">
      <c r="P55656" s="230"/>
      <c r="Q55656" s="230"/>
      <c r="R55656" s="230"/>
      <c r="S55656" s="230"/>
    </row>
    <row r="55657" spans="16:19" x14ac:dyDescent="0.2">
      <c r="P55657" s="230"/>
      <c r="Q55657" s="230"/>
      <c r="R55657" s="230"/>
      <c r="S55657" s="230"/>
    </row>
    <row r="55658" spans="16:19" x14ac:dyDescent="0.2">
      <c r="P55658" s="230"/>
      <c r="Q55658" s="230"/>
      <c r="R55658" s="230"/>
      <c r="S55658" s="230"/>
    </row>
    <row r="55659" spans="16:19" x14ac:dyDescent="0.2">
      <c r="P55659" s="230"/>
      <c r="Q55659" s="230"/>
      <c r="R55659" s="230"/>
      <c r="S55659" s="230"/>
    </row>
    <row r="55660" spans="16:19" x14ac:dyDescent="0.2">
      <c r="P55660" s="230"/>
      <c r="Q55660" s="230"/>
      <c r="R55660" s="230"/>
      <c r="S55660" s="230"/>
    </row>
    <row r="55661" spans="16:19" x14ac:dyDescent="0.2">
      <c r="P55661" s="230"/>
      <c r="Q55661" s="230"/>
      <c r="R55661" s="230"/>
      <c r="S55661" s="230"/>
    </row>
    <row r="55662" spans="16:19" x14ac:dyDescent="0.2">
      <c r="P55662" s="230"/>
      <c r="Q55662" s="230"/>
      <c r="R55662" s="230"/>
      <c r="S55662" s="230"/>
    </row>
    <row r="55663" spans="16:19" x14ac:dyDescent="0.2">
      <c r="P55663" s="230"/>
      <c r="Q55663" s="230"/>
      <c r="R55663" s="230"/>
      <c r="S55663" s="230"/>
    </row>
    <row r="55664" spans="16:19" x14ac:dyDescent="0.2">
      <c r="P55664" s="230"/>
      <c r="Q55664" s="230"/>
      <c r="R55664" s="230"/>
      <c r="S55664" s="230"/>
    </row>
    <row r="55665" spans="16:19" x14ac:dyDescent="0.2">
      <c r="P55665" s="230"/>
      <c r="Q55665" s="230"/>
      <c r="R55665" s="230"/>
      <c r="S55665" s="230"/>
    </row>
    <row r="55666" spans="16:19" x14ac:dyDescent="0.2">
      <c r="P55666" s="230"/>
      <c r="Q55666" s="230"/>
      <c r="R55666" s="230"/>
      <c r="S55666" s="230"/>
    </row>
    <row r="55667" spans="16:19" x14ac:dyDescent="0.2">
      <c r="P55667" s="230"/>
      <c r="Q55667" s="230"/>
      <c r="R55667" s="230"/>
      <c r="S55667" s="230"/>
    </row>
    <row r="55668" spans="16:19" x14ac:dyDescent="0.2">
      <c r="P55668" s="230"/>
      <c r="Q55668" s="230"/>
      <c r="R55668" s="230"/>
      <c r="S55668" s="230"/>
    </row>
    <row r="55669" spans="16:19" x14ac:dyDescent="0.2">
      <c r="P55669" s="230"/>
      <c r="Q55669" s="230"/>
      <c r="R55669" s="230"/>
      <c r="S55669" s="230"/>
    </row>
    <row r="55670" spans="16:19" x14ac:dyDescent="0.2">
      <c r="P55670" s="230"/>
      <c r="Q55670" s="230"/>
      <c r="R55670" s="230"/>
      <c r="S55670" s="230"/>
    </row>
    <row r="55671" spans="16:19" x14ac:dyDescent="0.2">
      <c r="P55671" s="230"/>
      <c r="Q55671" s="230"/>
      <c r="R55671" s="230"/>
      <c r="S55671" s="230"/>
    </row>
    <row r="55672" spans="16:19" x14ac:dyDescent="0.2">
      <c r="P55672" s="230"/>
      <c r="Q55672" s="230"/>
      <c r="R55672" s="230"/>
      <c r="S55672" s="230"/>
    </row>
    <row r="55673" spans="16:19" x14ac:dyDescent="0.2">
      <c r="P55673" s="230"/>
      <c r="Q55673" s="230"/>
      <c r="R55673" s="230"/>
      <c r="S55673" s="230"/>
    </row>
    <row r="55674" spans="16:19" x14ac:dyDescent="0.2">
      <c r="P55674" s="230"/>
      <c r="Q55674" s="230"/>
      <c r="R55674" s="230"/>
      <c r="S55674" s="230"/>
    </row>
    <row r="55675" spans="16:19" x14ac:dyDescent="0.2">
      <c r="P55675" s="230"/>
      <c r="Q55675" s="230"/>
      <c r="R55675" s="230"/>
      <c r="S55675" s="230"/>
    </row>
    <row r="55676" spans="16:19" x14ac:dyDescent="0.2">
      <c r="P55676" s="230"/>
      <c r="Q55676" s="230"/>
      <c r="R55676" s="230"/>
      <c r="S55676" s="230"/>
    </row>
    <row r="55677" spans="16:19" x14ac:dyDescent="0.2">
      <c r="P55677" s="230"/>
      <c r="Q55677" s="230"/>
      <c r="R55677" s="230"/>
      <c r="S55677" s="230"/>
    </row>
    <row r="55678" spans="16:19" x14ac:dyDescent="0.2">
      <c r="P55678" s="230"/>
      <c r="Q55678" s="230"/>
      <c r="R55678" s="230"/>
      <c r="S55678" s="230"/>
    </row>
    <row r="55679" spans="16:19" x14ac:dyDescent="0.2">
      <c r="P55679" s="230"/>
      <c r="Q55679" s="230"/>
      <c r="R55679" s="230"/>
      <c r="S55679" s="230"/>
    </row>
    <row r="55680" spans="16:19" x14ac:dyDescent="0.2">
      <c r="P55680" s="230"/>
      <c r="Q55680" s="230"/>
      <c r="R55680" s="230"/>
      <c r="S55680" s="230"/>
    </row>
    <row r="55681" spans="16:19" x14ac:dyDescent="0.2">
      <c r="P55681" s="230"/>
      <c r="Q55681" s="230"/>
      <c r="R55681" s="230"/>
      <c r="S55681" s="230"/>
    </row>
    <row r="55682" spans="16:19" x14ac:dyDescent="0.2">
      <c r="P55682" s="230"/>
      <c r="Q55682" s="230"/>
      <c r="R55682" s="230"/>
      <c r="S55682" s="230"/>
    </row>
    <row r="55683" spans="16:19" x14ac:dyDescent="0.2">
      <c r="P55683" s="230"/>
      <c r="Q55683" s="230"/>
      <c r="R55683" s="230"/>
      <c r="S55683" s="230"/>
    </row>
    <row r="55684" spans="16:19" x14ac:dyDescent="0.2">
      <c r="P55684" s="230"/>
      <c r="Q55684" s="230"/>
      <c r="R55684" s="230"/>
      <c r="S55684" s="230"/>
    </row>
    <row r="55685" spans="16:19" x14ac:dyDescent="0.2">
      <c r="P55685" s="230"/>
      <c r="Q55685" s="230"/>
      <c r="R55685" s="230"/>
      <c r="S55685" s="230"/>
    </row>
    <row r="55686" spans="16:19" x14ac:dyDescent="0.2">
      <c r="P55686" s="230"/>
      <c r="Q55686" s="230"/>
      <c r="R55686" s="230"/>
      <c r="S55686" s="230"/>
    </row>
    <row r="55687" spans="16:19" x14ac:dyDescent="0.2">
      <c r="P55687" s="230"/>
      <c r="Q55687" s="230"/>
      <c r="R55687" s="230"/>
      <c r="S55687" s="230"/>
    </row>
    <row r="55688" spans="16:19" x14ac:dyDescent="0.2">
      <c r="P55688" s="230"/>
      <c r="Q55688" s="230"/>
      <c r="R55688" s="230"/>
      <c r="S55688" s="230"/>
    </row>
    <row r="55689" spans="16:19" x14ac:dyDescent="0.2">
      <c r="P55689" s="230"/>
      <c r="Q55689" s="230"/>
      <c r="R55689" s="230"/>
      <c r="S55689" s="230"/>
    </row>
    <row r="55690" spans="16:19" x14ac:dyDescent="0.2">
      <c r="P55690" s="230"/>
      <c r="Q55690" s="230"/>
      <c r="R55690" s="230"/>
      <c r="S55690" s="230"/>
    </row>
    <row r="55691" spans="16:19" x14ac:dyDescent="0.2">
      <c r="P55691" s="230"/>
      <c r="Q55691" s="230"/>
      <c r="R55691" s="230"/>
      <c r="S55691" s="230"/>
    </row>
    <row r="55692" spans="16:19" x14ac:dyDescent="0.2">
      <c r="P55692" s="230"/>
      <c r="Q55692" s="230"/>
      <c r="R55692" s="230"/>
      <c r="S55692" s="230"/>
    </row>
    <row r="55693" spans="16:19" x14ac:dyDescent="0.2">
      <c r="P55693" s="230"/>
      <c r="Q55693" s="230"/>
      <c r="R55693" s="230"/>
      <c r="S55693" s="230"/>
    </row>
    <row r="55694" spans="16:19" x14ac:dyDescent="0.2">
      <c r="P55694" s="230"/>
      <c r="Q55694" s="230"/>
      <c r="R55694" s="230"/>
      <c r="S55694" s="230"/>
    </row>
    <row r="55695" spans="16:19" x14ac:dyDescent="0.2">
      <c r="P55695" s="230"/>
      <c r="Q55695" s="230"/>
      <c r="R55695" s="230"/>
      <c r="S55695" s="230"/>
    </row>
    <row r="55696" spans="16:19" x14ac:dyDescent="0.2">
      <c r="P55696" s="230"/>
      <c r="Q55696" s="230"/>
      <c r="R55696" s="230"/>
      <c r="S55696" s="230"/>
    </row>
    <row r="55697" spans="16:19" x14ac:dyDescent="0.2">
      <c r="P55697" s="230"/>
      <c r="Q55697" s="230"/>
      <c r="R55697" s="230"/>
      <c r="S55697" s="230"/>
    </row>
    <row r="55698" spans="16:19" x14ac:dyDescent="0.2">
      <c r="P55698" s="230"/>
      <c r="Q55698" s="230"/>
      <c r="R55698" s="230"/>
      <c r="S55698" s="230"/>
    </row>
    <row r="55699" spans="16:19" x14ac:dyDescent="0.2">
      <c r="P55699" s="230"/>
      <c r="Q55699" s="230"/>
      <c r="R55699" s="230"/>
      <c r="S55699" s="230"/>
    </row>
    <row r="55700" spans="16:19" x14ac:dyDescent="0.2">
      <c r="P55700" s="230"/>
      <c r="Q55700" s="230"/>
      <c r="R55700" s="230"/>
      <c r="S55700" s="230"/>
    </row>
    <row r="55701" spans="16:19" x14ac:dyDescent="0.2">
      <c r="P55701" s="230"/>
      <c r="Q55701" s="230"/>
      <c r="R55701" s="230"/>
      <c r="S55701" s="230"/>
    </row>
    <row r="55702" spans="16:19" x14ac:dyDescent="0.2">
      <c r="P55702" s="230"/>
      <c r="Q55702" s="230"/>
      <c r="R55702" s="230"/>
      <c r="S55702" s="230"/>
    </row>
    <row r="55703" spans="16:19" x14ac:dyDescent="0.2">
      <c r="P55703" s="230"/>
      <c r="Q55703" s="230"/>
      <c r="R55703" s="230"/>
      <c r="S55703" s="230"/>
    </row>
    <row r="55704" spans="16:19" x14ac:dyDescent="0.2">
      <c r="P55704" s="230"/>
      <c r="Q55704" s="230"/>
      <c r="R55704" s="230"/>
      <c r="S55704" s="230"/>
    </row>
    <row r="55705" spans="16:19" x14ac:dyDescent="0.2">
      <c r="P55705" s="230"/>
      <c r="Q55705" s="230"/>
      <c r="R55705" s="230"/>
      <c r="S55705" s="230"/>
    </row>
    <row r="55706" spans="16:19" x14ac:dyDescent="0.2">
      <c r="P55706" s="230"/>
      <c r="Q55706" s="230"/>
      <c r="R55706" s="230"/>
      <c r="S55706" s="230"/>
    </row>
    <row r="55707" spans="16:19" x14ac:dyDescent="0.2">
      <c r="P55707" s="230"/>
      <c r="Q55707" s="230"/>
      <c r="R55707" s="230"/>
      <c r="S55707" s="230"/>
    </row>
    <row r="55708" spans="16:19" x14ac:dyDescent="0.2">
      <c r="P55708" s="230"/>
      <c r="Q55708" s="230"/>
      <c r="R55708" s="230"/>
      <c r="S55708" s="230"/>
    </row>
    <row r="55709" spans="16:19" x14ac:dyDescent="0.2">
      <c r="P55709" s="230"/>
      <c r="Q55709" s="230"/>
      <c r="R55709" s="230"/>
      <c r="S55709" s="230"/>
    </row>
    <row r="55710" spans="16:19" x14ac:dyDescent="0.2">
      <c r="P55710" s="230"/>
      <c r="Q55710" s="230"/>
      <c r="R55710" s="230"/>
      <c r="S55710" s="230"/>
    </row>
    <row r="55711" spans="16:19" x14ac:dyDescent="0.2">
      <c r="P55711" s="230"/>
      <c r="Q55711" s="230"/>
      <c r="R55711" s="230"/>
      <c r="S55711" s="230"/>
    </row>
    <row r="55712" spans="16:19" x14ac:dyDescent="0.2">
      <c r="P55712" s="230"/>
      <c r="Q55712" s="230"/>
      <c r="R55712" s="230"/>
      <c r="S55712" s="230"/>
    </row>
    <row r="55713" spans="16:19" x14ac:dyDescent="0.2">
      <c r="P55713" s="230"/>
      <c r="Q55713" s="230"/>
      <c r="R55713" s="230"/>
      <c r="S55713" s="230"/>
    </row>
    <row r="55714" spans="16:19" x14ac:dyDescent="0.2">
      <c r="P55714" s="230"/>
      <c r="Q55714" s="230"/>
      <c r="R55714" s="230"/>
      <c r="S55714" s="230"/>
    </row>
    <row r="55715" spans="16:19" x14ac:dyDescent="0.2">
      <c r="P55715" s="230"/>
      <c r="Q55715" s="230"/>
      <c r="R55715" s="230"/>
      <c r="S55715" s="230"/>
    </row>
    <row r="55716" spans="16:19" x14ac:dyDescent="0.2">
      <c r="P55716" s="230"/>
      <c r="Q55716" s="230"/>
      <c r="R55716" s="230"/>
      <c r="S55716" s="230"/>
    </row>
    <row r="55717" spans="16:19" x14ac:dyDescent="0.2">
      <c r="P55717" s="230"/>
      <c r="Q55717" s="230"/>
      <c r="R55717" s="230"/>
      <c r="S55717" s="230"/>
    </row>
    <row r="55718" spans="16:19" x14ac:dyDescent="0.2">
      <c r="P55718" s="230"/>
      <c r="Q55718" s="230"/>
      <c r="R55718" s="230"/>
      <c r="S55718" s="230"/>
    </row>
    <row r="55719" spans="16:19" x14ac:dyDescent="0.2">
      <c r="P55719" s="230"/>
      <c r="Q55719" s="230"/>
      <c r="R55719" s="230"/>
      <c r="S55719" s="230"/>
    </row>
    <row r="55720" spans="16:19" x14ac:dyDescent="0.2">
      <c r="P55720" s="230"/>
      <c r="Q55720" s="230"/>
      <c r="R55720" s="230"/>
      <c r="S55720" s="230"/>
    </row>
    <row r="55721" spans="16:19" x14ac:dyDescent="0.2">
      <c r="P55721" s="230"/>
      <c r="Q55721" s="230"/>
      <c r="R55721" s="230"/>
      <c r="S55721" s="230"/>
    </row>
    <row r="55722" spans="16:19" x14ac:dyDescent="0.2">
      <c r="P55722" s="230"/>
      <c r="Q55722" s="230"/>
      <c r="R55722" s="230"/>
      <c r="S55722" s="230"/>
    </row>
    <row r="55723" spans="16:19" x14ac:dyDescent="0.2">
      <c r="P55723" s="230"/>
      <c r="Q55723" s="230"/>
      <c r="R55723" s="230"/>
      <c r="S55723" s="230"/>
    </row>
    <row r="55724" spans="16:19" x14ac:dyDescent="0.2">
      <c r="P55724" s="230"/>
      <c r="Q55724" s="230"/>
      <c r="R55724" s="230"/>
      <c r="S55724" s="230"/>
    </row>
    <row r="55725" spans="16:19" x14ac:dyDescent="0.2">
      <c r="P55725" s="230"/>
      <c r="Q55725" s="230"/>
      <c r="R55725" s="230"/>
      <c r="S55725" s="230"/>
    </row>
    <row r="55726" spans="16:19" x14ac:dyDescent="0.2">
      <c r="P55726" s="230"/>
      <c r="Q55726" s="230"/>
      <c r="R55726" s="230"/>
      <c r="S55726" s="230"/>
    </row>
    <row r="55727" spans="16:19" x14ac:dyDescent="0.2">
      <c r="P55727" s="230"/>
      <c r="Q55727" s="230"/>
      <c r="R55727" s="230"/>
      <c r="S55727" s="230"/>
    </row>
    <row r="55728" spans="16:19" x14ac:dyDescent="0.2">
      <c r="P55728" s="230"/>
      <c r="Q55728" s="230"/>
      <c r="R55728" s="230"/>
      <c r="S55728" s="230"/>
    </row>
    <row r="55729" spans="16:19" x14ac:dyDescent="0.2">
      <c r="P55729" s="230"/>
      <c r="Q55729" s="230"/>
      <c r="R55729" s="230"/>
      <c r="S55729" s="230"/>
    </row>
    <row r="55730" spans="16:19" x14ac:dyDescent="0.2">
      <c r="P55730" s="230"/>
      <c r="Q55730" s="230"/>
      <c r="R55730" s="230"/>
      <c r="S55730" s="230"/>
    </row>
    <row r="55731" spans="16:19" x14ac:dyDescent="0.2">
      <c r="P55731" s="230"/>
      <c r="Q55731" s="230"/>
      <c r="R55731" s="230"/>
      <c r="S55731" s="230"/>
    </row>
    <row r="55732" spans="16:19" x14ac:dyDescent="0.2">
      <c r="P55732" s="230"/>
      <c r="Q55732" s="230"/>
      <c r="R55732" s="230"/>
      <c r="S55732" s="230"/>
    </row>
    <row r="55733" spans="16:19" x14ac:dyDescent="0.2">
      <c r="P55733" s="230"/>
      <c r="Q55733" s="230"/>
      <c r="R55733" s="230"/>
      <c r="S55733" s="230"/>
    </row>
    <row r="55734" spans="16:19" x14ac:dyDescent="0.2">
      <c r="P55734" s="230"/>
      <c r="Q55734" s="230"/>
      <c r="R55734" s="230"/>
      <c r="S55734" s="230"/>
    </row>
    <row r="55735" spans="16:19" x14ac:dyDescent="0.2">
      <c r="P55735" s="230"/>
      <c r="Q55735" s="230"/>
      <c r="R55735" s="230"/>
      <c r="S55735" s="230"/>
    </row>
    <row r="55736" spans="16:19" x14ac:dyDescent="0.2">
      <c r="P55736" s="230"/>
      <c r="Q55736" s="230"/>
      <c r="R55736" s="230"/>
      <c r="S55736" s="230"/>
    </row>
    <row r="55737" spans="16:19" x14ac:dyDescent="0.2">
      <c r="P55737" s="230"/>
      <c r="Q55737" s="230"/>
      <c r="R55737" s="230"/>
      <c r="S55737" s="230"/>
    </row>
    <row r="55738" spans="16:19" x14ac:dyDescent="0.2">
      <c r="P55738" s="230"/>
      <c r="Q55738" s="230"/>
      <c r="R55738" s="230"/>
      <c r="S55738" s="230"/>
    </row>
    <row r="55739" spans="16:19" x14ac:dyDescent="0.2">
      <c r="P55739" s="230"/>
      <c r="Q55739" s="230"/>
      <c r="R55739" s="230"/>
      <c r="S55739" s="230"/>
    </row>
    <row r="55740" spans="16:19" x14ac:dyDescent="0.2">
      <c r="P55740" s="230"/>
      <c r="Q55740" s="230"/>
      <c r="R55740" s="230"/>
      <c r="S55740" s="230"/>
    </row>
    <row r="55741" spans="16:19" x14ac:dyDescent="0.2">
      <c r="P55741" s="230"/>
      <c r="Q55741" s="230"/>
      <c r="R55741" s="230"/>
      <c r="S55741" s="230"/>
    </row>
    <row r="55742" spans="16:19" x14ac:dyDescent="0.2">
      <c r="P55742" s="230"/>
      <c r="Q55742" s="230"/>
      <c r="R55742" s="230"/>
      <c r="S55742" s="230"/>
    </row>
    <row r="55743" spans="16:19" x14ac:dyDescent="0.2">
      <c r="P55743" s="230"/>
      <c r="Q55743" s="230"/>
      <c r="R55743" s="230"/>
      <c r="S55743" s="230"/>
    </row>
    <row r="55744" spans="16:19" x14ac:dyDescent="0.2">
      <c r="P55744" s="230"/>
      <c r="Q55744" s="230"/>
      <c r="R55744" s="230"/>
      <c r="S55744" s="230"/>
    </row>
    <row r="55745" spans="16:19" x14ac:dyDescent="0.2">
      <c r="P55745" s="230"/>
      <c r="Q55745" s="230"/>
      <c r="R55745" s="230"/>
      <c r="S55745" s="230"/>
    </row>
    <row r="55746" spans="16:19" x14ac:dyDescent="0.2">
      <c r="P55746" s="230"/>
      <c r="Q55746" s="230"/>
      <c r="R55746" s="230"/>
      <c r="S55746" s="230"/>
    </row>
    <row r="55747" spans="16:19" x14ac:dyDescent="0.2">
      <c r="P55747" s="230"/>
      <c r="Q55747" s="230"/>
      <c r="R55747" s="230"/>
      <c r="S55747" s="230"/>
    </row>
    <row r="55748" spans="16:19" x14ac:dyDescent="0.2">
      <c r="P55748" s="230"/>
      <c r="Q55748" s="230"/>
      <c r="R55748" s="230"/>
      <c r="S55748" s="230"/>
    </row>
    <row r="55749" spans="16:19" x14ac:dyDescent="0.2">
      <c r="P55749" s="230"/>
      <c r="Q55749" s="230"/>
      <c r="R55749" s="230"/>
      <c r="S55749" s="230"/>
    </row>
    <row r="55750" spans="16:19" x14ac:dyDescent="0.2">
      <c r="P55750" s="230"/>
      <c r="Q55750" s="230"/>
      <c r="R55750" s="230"/>
      <c r="S55750" s="230"/>
    </row>
    <row r="55751" spans="16:19" x14ac:dyDescent="0.2">
      <c r="P55751" s="230"/>
      <c r="Q55751" s="230"/>
      <c r="R55751" s="230"/>
      <c r="S55751" s="230"/>
    </row>
    <row r="55752" spans="16:19" x14ac:dyDescent="0.2">
      <c r="P55752" s="230"/>
      <c r="Q55752" s="230"/>
      <c r="R55752" s="230"/>
      <c r="S55752" s="230"/>
    </row>
    <row r="55753" spans="16:19" x14ac:dyDescent="0.2">
      <c r="P55753" s="230"/>
      <c r="Q55753" s="230"/>
      <c r="R55753" s="230"/>
      <c r="S55753" s="230"/>
    </row>
    <row r="55754" spans="16:19" x14ac:dyDescent="0.2">
      <c r="P55754" s="230"/>
      <c r="Q55754" s="230"/>
      <c r="R55754" s="230"/>
      <c r="S55754" s="230"/>
    </row>
    <row r="55755" spans="16:19" x14ac:dyDescent="0.2">
      <c r="P55755" s="230"/>
      <c r="Q55755" s="230"/>
      <c r="R55755" s="230"/>
      <c r="S55755" s="230"/>
    </row>
    <row r="55756" spans="16:19" x14ac:dyDescent="0.2">
      <c r="P55756" s="230"/>
      <c r="Q55756" s="230"/>
      <c r="R55756" s="230"/>
      <c r="S55756" s="230"/>
    </row>
    <row r="55757" spans="16:19" x14ac:dyDescent="0.2">
      <c r="P55757" s="230"/>
      <c r="Q55757" s="230"/>
      <c r="R55757" s="230"/>
      <c r="S55757" s="230"/>
    </row>
    <row r="55758" spans="16:19" x14ac:dyDescent="0.2">
      <c r="P55758" s="230"/>
      <c r="Q55758" s="230"/>
      <c r="R55758" s="230"/>
      <c r="S55758" s="230"/>
    </row>
    <row r="55759" spans="16:19" x14ac:dyDescent="0.2">
      <c r="P55759" s="230"/>
      <c r="Q55759" s="230"/>
      <c r="R55759" s="230"/>
      <c r="S55759" s="230"/>
    </row>
    <row r="55760" spans="16:19" x14ac:dyDescent="0.2">
      <c r="P55760" s="230"/>
      <c r="Q55760" s="230"/>
      <c r="R55760" s="230"/>
      <c r="S55760" s="230"/>
    </row>
    <row r="55761" spans="16:19" x14ac:dyDescent="0.2">
      <c r="P55761" s="230"/>
      <c r="Q55761" s="230"/>
      <c r="R55761" s="230"/>
      <c r="S55761" s="230"/>
    </row>
    <row r="55762" spans="16:19" x14ac:dyDescent="0.2">
      <c r="P55762" s="230"/>
      <c r="Q55762" s="230"/>
      <c r="R55762" s="230"/>
      <c r="S55762" s="230"/>
    </row>
    <row r="55763" spans="16:19" x14ac:dyDescent="0.2">
      <c r="P55763" s="230"/>
      <c r="Q55763" s="230"/>
      <c r="R55763" s="230"/>
      <c r="S55763" s="230"/>
    </row>
    <row r="55764" spans="16:19" x14ac:dyDescent="0.2">
      <c r="P55764" s="230"/>
      <c r="Q55764" s="230"/>
      <c r="R55764" s="230"/>
      <c r="S55764" s="230"/>
    </row>
    <row r="55765" spans="16:19" x14ac:dyDescent="0.2">
      <c r="P55765" s="230"/>
      <c r="Q55765" s="230"/>
      <c r="R55765" s="230"/>
      <c r="S55765" s="230"/>
    </row>
    <row r="55766" spans="16:19" x14ac:dyDescent="0.2">
      <c r="P55766" s="230"/>
      <c r="Q55766" s="230"/>
      <c r="R55766" s="230"/>
      <c r="S55766" s="230"/>
    </row>
    <row r="55767" spans="16:19" x14ac:dyDescent="0.2">
      <c r="P55767" s="230"/>
      <c r="Q55767" s="230"/>
      <c r="R55767" s="230"/>
      <c r="S55767" s="230"/>
    </row>
    <row r="55768" spans="16:19" x14ac:dyDescent="0.2">
      <c r="P55768" s="230"/>
      <c r="Q55768" s="230"/>
      <c r="R55768" s="230"/>
      <c r="S55768" s="230"/>
    </row>
    <row r="55769" spans="16:19" x14ac:dyDescent="0.2">
      <c r="P55769" s="230"/>
      <c r="Q55769" s="230"/>
      <c r="R55769" s="230"/>
      <c r="S55769" s="230"/>
    </row>
    <row r="55770" spans="16:19" x14ac:dyDescent="0.2">
      <c r="P55770" s="230"/>
      <c r="Q55770" s="230"/>
      <c r="R55770" s="230"/>
      <c r="S55770" s="230"/>
    </row>
    <row r="55771" spans="16:19" x14ac:dyDescent="0.2">
      <c r="P55771" s="230"/>
      <c r="Q55771" s="230"/>
      <c r="R55771" s="230"/>
      <c r="S55771" s="230"/>
    </row>
    <row r="55772" spans="16:19" x14ac:dyDescent="0.2">
      <c r="P55772" s="230"/>
      <c r="Q55772" s="230"/>
      <c r="R55772" s="230"/>
      <c r="S55772" s="230"/>
    </row>
    <row r="55773" spans="16:19" x14ac:dyDescent="0.2">
      <c r="P55773" s="230"/>
      <c r="Q55773" s="230"/>
      <c r="R55773" s="230"/>
      <c r="S55773" s="230"/>
    </row>
    <row r="55774" spans="16:19" x14ac:dyDescent="0.2">
      <c r="P55774" s="230"/>
      <c r="Q55774" s="230"/>
      <c r="R55774" s="230"/>
      <c r="S55774" s="230"/>
    </row>
    <row r="55775" spans="16:19" x14ac:dyDescent="0.2">
      <c r="P55775" s="230"/>
      <c r="Q55775" s="230"/>
      <c r="R55775" s="230"/>
      <c r="S55775" s="230"/>
    </row>
    <row r="55776" spans="16:19" x14ac:dyDescent="0.2">
      <c r="P55776" s="230"/>
      <c r="Q55776" s="230"/>
      <c r="R55776" s="230"/>
      <c r="S55776" s="230"/>
    </row>
    <row r="55777" spans="16:19" x14ac:dyDescent="0.2">
      <c r="P55777" s="230"/>
      <c r="Q55777" s="230"/>
      <c r="R55777" s="230"/>
      <c r="S55777" s="230"/>
    </row>
    <row r="55778" spans="16:19" x14ac:dyDescent="0.2">
      <c r="P55778" s="230"/>
      <c r="Q55778" s="230"/>
      <c r="R55778" s="230"/>
      <c r="S55778" s="230"/>
    </row>
    <row r="55779" spans="16:19" x14ac:dyDescent="0.2">
      <c r="P55779" s="230"/>
      <c r="Q55779" s="230"/>
      <c r="R55779" s="230"/>
      <c r="S55779" s="230"/>
    </row>
    <row r="55780" spans="16:19" x14ac:dyDescent="0.2">
      <c r="P55780" s="230"/>
      <c r="Q55780" s="230"/>
      <c r="R55780" s="230"/>
      <c r="S55780" s="230"/>
    </row>
    <row r="55781" spans="16:19" x14ac:dyDescent="0.2">
      <c r="P55781" s="230"/>
      <c r="Q55781" s="230"/>
      <c r="R55781" s="230"/>
      <c r="S55781" s="230"/>
    </row>
    <row r="55782" spans="16:19" x14ac:dyDescent="0.2">
      <c r="P55782" s="230"/>
      <c r="Q55782" s="230"/>
      <c r="R55782" s="230"/>
      <c r="S55782" s="230"/>
    </row>
    <row r="55783" spans="16:19" x14ac:dyDescent="0.2">
      <c r="P55783" s="230"/>
      <c r="Q55783" s="230"/>
      <c r="R55783" s="230"/>
      <c r="S55783" s="230"/>
    </row>
    <row r="55784" spans="16:19" x14ac:dyDescent="0.2">
      <c r="P55784" s="230"/>
      <c r="Q55784" s="230"/>
      <c r="R55784" s="230"/>
      <c r="S55784" s="230"/>
    </row>
    <row r="55785" spans="16:19" x14ac:dyDescent="0.2">
      <c r="P55785" s="230"/>
      <c r="Q55785" s="230"/>
      <c r="R55785" s="230"/>
      <c r="S55785" s="230"/>
    </row>
    <row r="55786" spans="16:19" x14ac:dyDescent="0.2">
      <c r="P55786" s="230"/>
      <c r="Q55786" s="230"/>
      <c r="R55786" s="230"/>
      <c r="S55786" s="230"/>
    </row>
    <row r="55787" spans="16:19" x14ac:dyDescent="0.2">
      <c r="P55787" s="230"/>
      <c r="Q55787" s="230"/>
      <c r="R55787" s="230"/>
      <c r="S55787" s="230"/>
    </row>
    <row r="55788" spans="16:19" x14ac:dyDescent="0.2">
      <c r="P55788" s="230"/>
      <c r="Q55788" s="230"/>
      <c r="R55788" s="230"/>
      <c r="S55788" s="230"/>
    </row>
    <row r="55789" spans="16:19" x14ac:dyDescent="0.2">
      <c r="P55789" s="230"/>
      <c r="Q55789" s="230"/>
      <c r="R55789" s="230"/>
      <c r="S55789" s="230"/>
    </row>
    <row r="55790" spans="16:19" x14ac:dyDescent="0.2">
      <c r="P55790" s="230"/>
      <c r="Q55790" s="230"/>
      <c r="R55790" s="230"/>
      <c r="S55790" s="230"/>
    </row>
    <row r="55791" spans="16:19" x14ac:dyDescent="0.2">
      <c r="P55791" s="230"/>
      <c r="Q55791" s="230"/>
      <c r="R55791" s="230"/>
      <c r="S55791" s="230"/>
    </row>
    <row r="55792" spans="16:19" x14ac:dyDescent="0.2">
      <c r="P55792" s="230"/>
      <c r="Q55792" s="230"/>
      <c r="R55792" s="230"/>
      <c r="S55792" s="230"/>
    </row>
    <row r="55793" spans="16:19" x14ac:dyDescent="0.2">
      <c r="P55793" s="230"/>
      <c r="Q55793" s="230"/>
      <c r="R55793" s="230"/>
      <c r="S55793" s="230"/>
    </row>
    <row r="55794" spans="16:19" x14ac:dyDescent="0.2">
      <c r="P55794" s="230"/>
      <c r="Q55794" s="230"/>
      <c r="R55794" s="230"/>
      <c r="S55794" s="230"/>
    </row>
    <row r="55795" spans="16:19" x14ac:dyDescent="0.2">
      <c r="P55795" s="230"/>
      <c r="Q55795" s="230"/>
      <c r="R55795" s="230"/>
      <c r="S55795" s="230"/>
    </row>
    <row r="55796" spans="16:19" x14ac:dyDescent="0.2">
      <c r="P55796" s="230"/>
      <c r="Q55796" s="230"/>
      <c r="R55796" s="230"/>
      <c r="S55796" s="230"/>
    </row>
    <row r="55797" spans="16:19" x14ac:dyDescent="0.2">
      <c r="P55797" s="230"/>
      <c r="Q55797" s="230"/>
      <c r="R55797" s="230"/>
      <c r="S55797" s="230"/>
    </row>
    <row r="55798" spans="16:19" x14ac:dyDescent="0.2">
      <c r="P55798" s="230"/>
      <c r="Q55798" s="230"/>
      <c r="R55798" s="230"/>
      <c r="S55798" s="230"/>
    </row>
    <row r="55799" spans="16:19" x14ac:dyDescent="0.2">
      <c r="P55799" s="230"/>
      <c r="Q55799" s="230"/>
      <c r="R55799" s="230"/>
      <c r="S55799" s="230"/>
    </row>
    <row r="55800" spans="16:19" x14ac:dyDescent="0.2">
      <c r="P55800" s="230"/>
      <c r="Q55800" s="230"/>
      <c r="R55800" s="230"/>
      <c r="S55800" s="230"/>
    </row>
    <row r="55801" spans="16:19" x14ac:dyDescent="0.2">
      <c r="P55801" s="230"/>
      <c r="Q55801" s="230"/>
      <c r="R55801" s="230"/>
      <c r="S55801" s="230"/>
    </row>
    <row r="55802" spans="16:19" x14ac:dyDescent="0.2">
      <c r="P55802" s="230"/>
      <c r="Q55802" s="230"/>
      <c r="R55802" s="230"/>
      <c r="S55802" s="230"/>
    </row>
    <row r="55803" spans="16:19" x14ac:dyDescent="0.2">
      <c r="P55803" s="230"/>
      <c r="Q55803" s="230"/>
      <c r="R55803" s="230"/>
      <c r="S55803" s="230"/>
    </row>
    <row r="55804" spans="16:19" x14ac:dyDescent="0.2">
      <c r="P55804" s="230"/>
      <c r="Q55804" s="230"/>
      <c r="R55804" s="230"/>
      <c r="S55804" s="230"/>
    </row>
    <row r="55805" spans="16:19" x14ac:dyDescent="0.2">
      <c r="P55805" s="230"/>
      <c r="Q55805" s="230"/>
      <c r="R55805" s="230"/>
      <c r="S55805" s="230"/>
    </row>
    <row r="55806" spans="16:19" x14ac:dyDescent="0.2">
      <c r="P55806" s="230"/>
      <c r="Q55806" s="230"/>
      <c r="R55806" s="230"/>
      <c r="S55806" s="230"/>
    </row>
    <row r="55807" spans="16:19" x14ac:dyDescent="0.2">
      <c r="P55807" s="230"/>
      <c r="Q55807" s="230"/>
      <c r="R55807" s="230"/>
      <c r="S55807" s="230"/>
    </row>
    <row r="55808" spans="16:19" x14ac:dyDescent="0.2">
      <c r="P55808" s="230"/>
      <c r="Q55808" s="230"/>
      <c r="R55808" s="230"/>
      <c r="S55808" s="230"/>
    </row>
    <row r="55809" spans="16:19" x14ac:dyDescent="0.2">
      <c r="P55809" s="230"/>
      <c r="Q55809" s="230"/>
      <c r="R55809" s="230"/>
      <c r="S55809" s="230"/>
    </row>
    <row r="55810" spans="16:19" x14ac:dyDescent="0.2">
      <c r="P55810" s="230"/>
      <c r="Q55810" s="230"/>
      <c r="R55810" s="230"/>
      <c r="S55810" s="230"/>
    </row>
    <row r="55811" spans="16:19" x14ac:dyDescent="0.2">
      <c r="P55811" s="230"/>
      <c r="Q55811" s="230"/>
      <c r="R55811" s="230"/>
      <c r="S55811" s="230"/>
    </row>
    <row r="55812" spans="16:19" x14ac:dyDescent="0.2">
      <c r="P55812" s="230"/>
      <c r="Q55812" s="230"/>
      <c r="R55812" s="230"/>
      <c r="S55812" s="230"/>
    </row>
    <row r="55813" spans="16:19" x14ac:dyDescent="0.2">
      <c r="P55813" s="230"/>
      <c r="Q55813" s="230"/>
      <c r="R55813" s="230"/>
      <c r="S55813" s="230"/>
    </row>
    <row r="55814" spans="16:19" x14ac:dyDescent="0.2">
      <c r="P55814" s="230"/>
      <c r="Q55814" s="230"/>
      <c r="R55814" s="230"/>
      <c r="S55814" s="230"/>
    </row>
    <row r="55815" spans="16:19" x14ac:dyDescent="0.2">
      <c r="P55815" s="230"/>
      <c r="Q55815" s="230"/>
      <c r="R55815" s="230"/>
      <c r="S55815" s="230"/>
    </row>
    <row r="55816" spans="16:19" x14ac:dyDescent="0.2">
      <c r="P55816" s="230"/>
      <c r="Q55816" s="230"/>
      <c r="R55816" s="230"/>
      <c r="S55816" s="230"/>
    </row>
    <row r="55817" spans="16:19" x14ac:dyDescent="0.2">
      <c r="P55817" s="230"/>
      <c r="Q55817" s="230"/>
      <c r="R55817" s="230"/>
      <c r="S55817" s="230"/>
    </row>
    <row r="55818" spans="16:19" x14ac:dyDescent="0.2">
      <c r="P55818" s="230"/>
      <c r="Q55818" s="230"/>
      <c r="R55818" s="230"/>
      <c r="S55818" s="230"/>
    </row>
    <row r="55819" spans="16:19" x14ac:dyDescent="0.2">
      <c r="P55819" s="230"/>
      <c r="Q55819" s="230"/>
      <c r="R55819" s="230"/>
      <c r="S55819" s="230"/>
    </row>
    <row r="55820" spans="16:19" x14ac:dyDescent="0.2">
      <c r="P55820" s="230"/>
      <c r="Q55820" s="230"/>
      <c r="R55820" s="230"/>
      <c r="S55820" s="230"/>
    </row>
    <row r="55821" spans="16:19" x14ac:dyDescent="0.2">
      <c r="P55821" s="230"/>
      <c r="Q55821" s="230"/>
      <c r="R55821" s="230"/>
      <c r="S55821" s="230"/>
    </row>
    <row r="55822" spans="16:19" x14ac:dyDescent="0.2">
      <c r="P55822" s="230"/>
      <c r="Q55822" s="230"/>
      <c r="R55822" s="230"/>
      <c r="S55822" s="230"/>
    </row>
    <row r="55823" spans="16:19" x14ac:dyDescent="0.2">
      <c r="P55823" s="230"/>
      <c r="Q55823" s="230"/>
      <c r="R55823" s="230"/>
      <c r="S55823" s="230"/>
    </row>
    <row r="55824" spans="16:19" x14ac:dyDescent="0.2">
      <c r="P55824" s="230"/>
      <c r="Q55824" s="230"/>
      <c r="R55824" s="230"/>
      <c r="S55824" s="230"/>
    </row>
    <row r="55825" spans="16:19" x14ac:dyDescent="0.2">
      <c r="P55825" s="230"/>
      <c r="Q55825" s="230"/>
      <c r="R55825" s="230"/>
      <c r="S55825" s="230"/>
    </row>
    <row r="55826" spans="16:19" x14ac:dyDescent="0.2">
      <c r="P55826" s="230"/>
      <c r="Q55826" s="230"/>
      <c r="R55826" s="230"/>
      <c r="S55826" s="230"/>
    </row>
    <row r="55827" spans="16:19" x14ac:dyDescent="0.2">
      <c r="P55827" s="230"/>
      <c r="Q55827" s="230"/>
      <c r="R55827" s="230"/>
      <c r="S55827" s="230"/>
    </row>
    <row r="55828" spans="16:19" x14ac:dyDescent="0.2">
      <c r="P55828" s="230"/>
      <c r="Q55828" s="230"/>
      <c r="R55828" s="230"/>
      <c r="S55828" s="230"/>
    </row>
    <row r="55829" spans="16:19" x14ac:dyDescent="0.2">
      <c r="P55829" s="230"/>
      <c r="Q55829" s="230"/>
      <c r="R55829" s="230"/>
      <c r="S55829" s="230"/>
    </row>
    <row r="55830" spans="16:19" x14ac:dyDescent="0.2">
      <c r="P55830" s="230"/>
      <c r="Q55830" s="230"/>
      <c r="R55830" s="230"/>
      <c r="S55830" s="230"/>
    </row>
    <row r="55831" spans="16:19" x14ac:dyDescent="0.2">
      <c r="P55831" s="230"/>
      <c r="Q55831" s="230"/>
      <c r="R55831" s="230"/>
      <c r="S55831" s="230"/>
    </row>
    <row r="55832" spans="16:19" x14ac:dyDescent="0.2">
      <c r="P55832" s="230"/>
      <c r="Q55832" s="230"/>
      <c r="R55832" s="230"/>
      <c r="S55832" s="230"/>
    </row>
    <row r="55833" spans="16:19" x14ac:dyDescent="0.2">
      <c r="P55833" s="230"/>
      <c r="Q55833" s="230"/>
      <c r="R55833" s="230"/>
      <c r="S55833" s="230"/>
    </row>
    <row r="55834" spans="16:19" x14ac:dyDescent="0.2">
      <c r="P55834" s="230"/>
      <c r="Q55834" s="230"/>
      <c r="R55834" s="230"/>
      <c r="S55834" s="230"/>
    </row>
    <row r="55835" spans="16:19" x14ac:dyDescent="0.2">
      <c r="P55835" s="230"/>
      <c r="Q55835" s="230"/>
      <c r="R55835" s="230"/>
      <c r="S55835" s="230"/>
    </row>
    <row r="55836" spans="16:19" x14ac:dyDescent="0.2">
      <c r="P55836" s="230"/>
      <c r="Q55836" s="230"/>
      <c r="R55836" s="230"/>
      <c r="S55836" s="230"/>
    </row>
    <row r="55837" spans="16:19" x14ac:dyDescent="0.2">
      <c r="P55837" s="230"/>
      <c r="Q55837" s="230"/>
      <c r="R55837" s="230"/>
      <c r="S55837" s="230"/>
    </row>
    <row r="55838" spans="16:19" x14ac:dyDescent="0.2">
      <c r="P55838" s="230"/>
      <c r="Q55838" s="230"/>
      <c r="R55838" s="230"/>
      <c r="S55838" s="230"/>
    </row>
    <row r="55839" spans="16:19" x14ac:dyDescent="0.2">
      <c r="P55839" s="230"/>
      <c r="Q55839" s="230"/>
      <c r="R55839" s="230"/>
      <c r="S55839" s="230"/>
    </row>
    <row r="55840" spans="16:19" x14ac:dyDescent="0.2">
      <c r="P55840" s="230"/>
      <c r="Q55840" s="230"/>
      <c r="R55840" s="230"/>
      <c r="S55840" s="230"/>
    </row>
    <row r="55841" spans="16:19" x14ac:dyDescent="0.2">
      <c r="P55841" s="230"/>
      <c r="Q55841" s="230"/>
      <c r="R55841" s="230"/>
      <c r="S55841" s="230"/>
    </row>
    <row r="55842" spans="16:19" x14ac:dyDescent="0.2">
      <c r="P55842" s="230"/>
      <c r="Q55842" s="230"/>
      <c r="R55842" s="230"/>
      <c r="S55842" s="230"/>
    </row>
    <row r="55843" spans="16:19" x14ac:dyDescent="0.2">
      <c r="P55843" s="230"/>
      <c r="Q55843" s="230"/>
      <c r="R55843" s="230"/>
      <c r="S55843" s="230"/>
    </row>
    <row r="55844" spans="16:19" x14ac:dyDescent="0.2">
      <c r="P55844" s="230"/>
      <c r="Q55844" s="230"/>
      <c r="R55844" s="230"/>
      <c r="S55844" s="230"/>
    </row>
    <row r="55845" spans="16:19" x14ac:dyDescent="0.2">
      <c r="P55845" s="230"/>
      <c r="Q55845" s="230"/>
      <c r="R55845" s="230"/>
      <c r="S55845" s="230"/>
    </row>
    <row r="55846" spans="16:19" x14ac:dyDescent="0.2">
      <c r="P55846" s="230"/>
      <c r="Q55846" s="230"/>
      <c r="R55846" s="230"/>
      <c r="S55846" s="230"/>
    </row>
    <row r="55847" spans="16:19" x14ac:dyDescent="0.2">
      <c r="P55847" s="230"/>
      <c r="Q55847" s="230"/>
      <c r="R55847" s="230"/>
      <c r="S55847" s="230"/>
    </row>
    <row r="55848" spans="16:19" x14ac:dyDescent="0.2">
      <c r="P55848" s="230"/>
      <c r="Q55848" s="230"/>
      <c r="R55848" s="230"/>
      <c r="S55848" s="230"/>
    </row>
    <row r="55849" spans="16:19" x14ac:dyDescent="0.2">
      <c r="P55849" s="230"/>
      <c r="Q55849" s="230"/>
      <c r="R55849" s="230"/>
      <c r="S55849" s="230"/>
    </row>
    <row r="55850" spans="16:19" x14ac:dyDescent="0.2">
      <c r="P55850" s="230"/>
      <c r="Q55850" s="230"/>
      <c r="R55850" s="230"/>
      <c r="S55850" s="230"/>
    </row>
    <row r="55851" spans="16:19" x14ac:dyDescent="0.2">
      <c r="P55851" s="230"/>
      <c r="Q55851" s="230"/>
      <c r="R55851" s="230"/>
      <c r="S55851" s="230"/>
    </row>
    <row r="55852" spans="16:19" x14ac:dyDescent="0.2">
      <c r="P55852" s="230"/>
      <c r="Q55852" s="230"/>
      <c r="R55852" s="230"/>
      <c r="S55852" s="230"/>
    </row>
    <row r="55853" spans="16:19" x14ac:dyDescent="0.2">
      <c r="P55853" s="230"/>
      <c r="Q55853" s="230"/>
      <c r="R55853" s="230"/>
      <c r="S55853" s="230"/>
    </row>
    <row r="55854" spans="16:19" x14ac:dyDescent="0.2">
      <c r="P55854" s="230"/>
      <c r="Q55854" s="230"/>
      <c r="R55854" s="230"/>
      <c r="S55854" s="230"/>
    </row>
    <row r="55855" spans="16:19" x14ac:dyDescent="0.2">
      <c r="P55855" s="230"/>
      <c r="Q55855" s="230"/>
      <c r="R55855" s="230"/>
      <c r="S55855" s="230"/>
    </row>
    <row r="55856" spans="16:19" x14ac:dyDescent="0.2">
      <c r="P55856" s="230"/>
      <c r="Q55856" s="230"/>
      <c r="R55856" s="230"/>
      <c r="S55856" s="230"/>
    </row>
    <row r="55857" spans="16:19" x14ac:dyDescent="0.2">
      <c r="P55857" s="230"/>
      <c r="Q55857" s="230"/>
      <c r="R55857" s="230"/>
      <c r="S55857" s="230"/>
    </row>
    <row r="55858" spans="16:19" x14ac:dyDescent="0.2">
      <c r="P55858" s="230"/>
      <c r="Q55858" s="230"/>
      <c r="R55858" s="230"/>
      <c r="S55858" s="230"/>
    </row>
    <row r="55859" spans="16:19" x14ac:dyDescent="0.2">
      <c r="P55859" s="230"/>
      <c r="Q55859" s="230"/>
      <c r="R55859" s="230"/>
      <c r="S55859" s="230"/>
    </row>
    <row r="55860" spans="16:19" x14ac:dyDescent="0.2">
      <c r="P55860" s="230"/>
      <c r="Q55860" s="230"/>
      <c r="R55860" s="230"/>
      <c r="S55860" s="230"/>
    </row>
    <row r="55861" spans="16:19" x14ac:dyDescent="0.2">
      <c r="P55861" s="230"/>
      <c r="Q55861" s="230"/>
      <c r="R55861" s="230"/>
      <c r="S55861" s="230"/>
    </row>
    <row r="55862" spans="16:19" x14ac:dyDescent="0.2">
      <c r="P55862" s="230"/>
      <c r="Q55862" s="230"/>
      <c r="R55862" s="230"/>
      <c r="S55862" s="230"/>
    </row>
    <row r="55863" spans="16:19" x14ac:dyDescent="0.2">
      <c r="P55863" s="230"/>
      <c r="Q55863" s="230"/>
      <c r="R55863" s="230"/>
      <c r="S55863" s="230"/>
    </row>
    <row r="55864" spans="16:19" x14ac:dyDescent="0.2">
      <c r="P55864" s="230"/>
      <c r="Q55864" s="230"/>
      <c r="R55864" s="230"/>
      <c r="S55864" s="230"/>
    </row>
    <row r="55865" spans="16:19" x14ac:dyDescent="0.2">
      <c r="P55865" s="230"/>
      <c r="Q55865" s="230"/>
      <c r="R55865" s="230"/>
      <c r="S55865" s="230"/>
    </row>
    <row r="55866" spans="16:19" x14ac:dyDescent="0.2">
      <c r="P55866" s="230"/>
      <c r="Q55866" s="230"/>
      <c r="R55866" s="230"/>
      <c r="S55866" s="230"/>
    </row>
    <row r="55867" spans="16:19" x14ac:dyDescent="0.2">
      <c r="P55867" s="230"/>
      <c r="Q55867" s="230"/>
      <c r="R55867" s="230"/>
      <c r="S55867" s="230"/>
    </row>
    <row r="55868" spans="16:19" x14ac:dyDescent="0.2">
      <c r="P55868" s="230"/>
      <c r="Q55868" s="230"/>
      <c r="R55868" s="230"/>
      <c r="S55868" s="230"/>
    </row>
    <row r="55869" spans="16:19" x14ac:dyDescent="0.2">
      <c r="P55869" s="230"/>
      <c r="Q55869" s="230"/>
      <c r="R55869" s="230"/>
      <c r="S55869" s="230"/>
    </row>
    <row r="55870" spans="16:19" x14ac:dyDescent="0.2">
      <c r="P55870" s="230"/>
      <c r="Q55870" s="230"/>
      <c r="R55870" s="230"/>
      <c r="S55870" s="230"/>
    </row>
    <row r="55871" spans="16:19" x14ac:dyDescent="0.2">
      <c r="P55871" s="230"/>
      <c r="Q55871" s="230"/>
      <c r="R55871" s="230"/>
      <c r="S55871" s="230"/>
    </row>
    <row r="55872" spans="16:19" x14ac:dyDescent="0.2">
      <c r="P55872" s="230"/>
      <c r="Q55872" s="230"/>
      <c r="R55872" s="230"/>
      <c r="S55872" s="230"/>
    </row>
    <row r="55873" spans="16:19" x14ac:dyDescent="0.2">
      <c r="P55873" s="230"/>
      <c r="Q55873" s="230"/>
      <c r="R55873" s="230"/>
      <c r="S55873" s="230"/>
    </row>
    <row r="55874" spans="16:19" x14ac:dyDescent="0.2">
      <c r="P55874" s="230"/>
      <c r="Q55874" s="230"/>
      <c r="R55874" s="230"/>
      <c r="S55874" s="230"/>
    </row>
    <row r="55875" spans="16:19" x14ac:dyDescent="0.2">
      <c r="P55875" s="230"/>
      <c r="Q55875" s="230"/>
      <c r="R55875" s="230"/>
      <c r="S55875" s="230"/>
    </row>
    <row r="55876" spans="16:19" x14ac:dyDescent="0.2">
      <c r="P55876" s="230"/>
      <c r="Q55876" s="230"/>
      <c r="R55876" s="230"/>
      <c r="S55876" s="230"/>
    </row>
    <row r="55877" spans="16:19" x14ac:dyDescent="0.2">
      <c r="P55877" s="230"/>
      <c r="Q55877" s="230"/>
      <c r="R55877" s="230"/>
      <c r="S55877" s="230"/>
    </row>
    <row r="55878" spans="16:19" x14ac:dyDescent="0.2">
      <c r="P55878" s="230"/>
      <c r="Q55878" s="230"/>
      <c r="R55878" s="230"/>
      <c r="S55878" s="230"/>
    </row>
    <row r="55879" spans="16:19" x14ac:dyDescent="0.2">
      <c r="P55879" s="230"/>
      <c r="Q55879" s="230"/>
      <c r="R55879" s="230"/>
      <c r="S55879" s="230"/>
    </row>
    <row r="55880" spans="16:19" x14ac:dyDescent="0.2">
      <c r="P55880" s="230"/>
      <c r="Q55880" s="230"/>
      <c r="R55880" s="230"/>
      <c r="S55880" s="230"/>
    </row>
    <row r="55881" spans="16:19" x14ac:dyDescent="0.2">
      <c r="P55881" s="230"/>
      <c r="Q55881" s="230"/>
      <c r="R55881" s="230"/>
      <c r="S55881" s="230"/>
    </row>
    <row r="55882" spans="16:19" x14ac:dyDescent="0.2">
      <c r="P55882" s="230"/>
      <c r="Q55882" s="230"/>
      <c r="R55882" s="230"/>
      <c r="S55882" s="230"/>
    </row>
    <row r="55883" spans="16:19" x14ac:dyDescent="0.2">
      <c r="P55883" s="230"/>
      <c r="Q55883" s="230"/>
      <c r="R55883" s="230"/>
      <c r="S55883" s="230"/>
    </row>
    <row r="55884" spans="16:19" x14ac:dyDescent="0.2">
      <c r="P55884" s="230"/>
      <c r="Q55884" s="230"/>
      <c r="R55884" s="230"/>
      <c r="S55884" s="230"/>
    </row>
    <row r="55885" spans="16:19" x14ac:dyDescent="0.2">
      <c r="P55885" s="230"/>
      <c r="Q55885" s="230"/>
      <c r="R55885" s="230"/>
      <c r="S55885" s="230"/>
    </row>
    <row r="55886" spans="16:19" x14ac:dyDescent="0.2">
      <c r="P55886" s="230"/>
      <c r="Q55886" s="230"/>
      <c r="R55886" s="230"/>
      <c r="S55886" s="230"/>
    </row>
    <row r="55887" spans="16:19" x14ac:dyDescent="0.2">
      <c r="P55887" s="230"/>
      <c r="Q55887" s="230"/>
      <c r="R55887" s="230"/>
      <c r="S55887" s="230"/>
    </row>
    <row r="55888" spans="16:19" x14ac:dyDescent="0.2">
      <c r="P55888" s="230"/>
      <c r="Q55888" s="230"/>
      <c r="R55888" s="230"/>
      <c r="S55888" s="230"/>
    </row>
    <row r="55889" spans="16:19" x14ac:dyDescent="0.2">
      <c r="P55889" s="230"/>
      <c r="Q55889" s="230"/>
      <c r="R55889" s="230"/>
      <c r="S55889" s="230"/>
    </row>
    <row r="55890" spans="16:19" x14ac:dyDescent="0.2">
      <c r="P55890" s="230"/>
      <c r="Q55890" s="230"/>
      <c r="R55890" s="230"/>
      <c r="S55890" s="230"/>
    </row>
    <row r="55891" spans="16:19" x14ac:dyDescent="0.2">
      <c r="P55891" s="230"/>
      <c r="Q55891" s="230"/>
      <c r="R55891" s="230"/>
      <c r="S55891" s="230"/>
    </row>
    <row r="55892" spans="16:19" x14ac:dyDescent="0.2">
      <c r="P55892" s="230"/>
      <c r="Q55892" s="230"/>
      <c r="R55892" s="230"/>
      <c r="S55892" s="230"/>
    </row>
    <row r="55893" spans="16:19" x14ac:dyDescent="0.2">
      <c r="P55893" s="230"/>
      <c r="Q55893" s="230"/>
      <c r="R55893" s="230"/>
      <c r="S55893" s="230"/>
    </row>
    <row r="55894" spans="16:19" x14ac:dyDescent="0.2">
      <c r="P55894" s="230"/>
      <c r="Q55894" s="230"/>
      <c r="R55894" s="230"/>
      <c r="S55894" s="230"/>
    </row>
    <row r="55895" spans="16:19" x14ac:dyDescent="0.2">
      <c r="P55895" s="230"/>
      <c r="Q55895" s="230"/>
      <c r="R55895" s="230"/>
      <c r="S55895" s="230"/>
    </row>
    <row r="55896" spans="16:19" x14ac:dyDescent="0.2">
      <c r="P55896" s="230"/>
      <c r="Q55896" s="230"/>
      <c r="R55896" s="230"/>
      <c r="S55896" s="230"/>
    </row>
    <row r="55897" spans="16:19" x14ac:dyDescent="0.2">
      <c r="P55897" s="230"/>
      <c r="Q55897" s="230"/>
      <c r="R55897" s="230"/>
      <c r="S55897" s="230"/>
    </row>
    <row r="55898" spans="16:19" x14ac:dyDescent="0.2">
      <c r="P55898" s="230"/>
      <c r="Q55898" s="230"/>
      <c r="R55898" s="230"/>
      <c r="S55898" s="230"/>
    </row>
    <row r="55899" spans="16:19" x14ac:dyDescent="0.2">
      <c r="P55899" s="230"/>
      <c r="Q55899" s="230"/>
      <c r="R55899" s="230"/>
      <c r="S55899" s="230"/>
    </row>
    <row r="55900" spans="16:19" x14ac:dyDescent="0.2">
      <c r="P55900" s="230"/>
      <c r="Q55900" s="230"/>
      <c r="R55900" s="230"/>
      <c r="S55900" s="230"/>
    </row>
    <row r="55901" spans="16:19" x14ac:dyDescent="0.2">
      <c r="P55901" s="230"/>
      <c r="Q55901" s="230"/>
      <c r="R55901" s="230"/>
      <c r="S55901" s="230"/>
    </row>
    <row r="55902" spans="16:19" x14ac:dyDescent="0.2">
      <c r="P55902" s="230"/>
      <c r="Q55902" s="230"/>
      <c r="R55902" s="230"/>
      <c r="S55902" s="230"/>
    </row>
    <row r="55903" spans="16:19" x14ac:dyDescent="0.2">
      <c r="P55903" s="230"/>
      <c r="Q55903" s="230"/>
      <c r="R55903" s="230"/>
      <c r="S55903" s="230"/>
    </row>
    <row r="55904" spans="16:19" x14ac:dyDescent="0.2">
      <c r="P55904" s="230"/>
      <c r="Q55904" s="230"/>
      <c r="R55904" s="230"/>
      <c r="S55904" s="230"/>
    </row>
    <row r="55905" spans="16:19" x14ac:dyDescent="0.2">
      <c r="P55905" s="230"/>
      <c r="Q55905" s="230"/>
      <c r="R55905" s="230"/>
      <c r="S55905" s="230"/>
    </row>
    <row r="55906" spans="16:19" x14ac:dyDescent="0.2">
      <c r="P55906" s="230"/>
      <c r="Q55906" s="230"/>
      <c r="R55906" s="230"/>
      <c r="S55906" s="230"/>
    </row>
    <row r="55907" spans="16:19" x14ac:dyDescent="0.2">
      <c r="P55907" s="230"/>
      <c r="Q55907" s="230"/>
      <c r="R55907" s="230"/>
      <c r="S55907" s="230"/>
    </row>
    <row r="55908" spans="16:19" x14ac:dyDescent="0.2">
      <c r="P55908" s="230"/>
      <c r="Q55908" s="230"/>
      <c r="R55908" s="230"/>
      <c r="S55908" s="230"/>
    </row>
    <row r="55909" spans="16:19" x14ac:dyDescent="0.2">
      <c r="P55909" s="230"/>
      <c r="Q55909" s="230"/>
      <c r="R55909" s="230"/>
      <c r="S55909" s="230"/>
    </row>
    <row r="55910" spans="16:19" x14ac:dyDescent="0.2">
      <c r="P55910" s="230"/>
      <c r="Q55910" s="230"/>
      <c r="R55910" s="230"/>
      <c r="S55910" s="230"/>
    </row>
    <row r="55911" spans="16:19" x14ac:dyDescent="0.2">
      <c r="P55911" s="230"/>
      <c r="Q55911" s="230"/>
      <c r="R55911" s="230"/>
      <c r="S55911" s="230"/>
    </row>
    <row r="55912" spans="16:19" x14ac:dyDescent="0.2">
      <c r="P55912" s="230"/>
      <c r="Q55912" s="230"/>
      <c r="R55912" s="230"/>
      <c r="S55912" s="230"/>
    </row>
    <row r="55913" spans="16:19" x14ac:dyDescent="0.2">
      <c r="P55913" s="230"/>
      <c r="Q55913" s="230"/>
      <c r="R55913" s="230"/>
      <c r="S55913" s="230"/>
    </row>
    <row r="55914" spans="16:19" x14ac:dyDescent="0.2">
      <c r="P55914" s="230"/>
      <c r="Q55914" s="230"/>
      <c r="R55914" s="230"/>
      <c r="S55914" s="230"/>
    </row>
    <row r="55915" spans="16:19" x14ac:dyDescent="0.2">
      <c r="P55915" s="230"/>
      <c r="Q55915" s="230"/>
      <c r="R55915" s="230"/>
      <c r="S55915" s="230"/>
    </row>
    <row r="55916" spans="16:19" x14ac:dyDescent="0.2">
      <c r="P55916" s="230"/>
      <c r="Q55916" s="230"/>
      <c r="R55916" s="230"/>
      <c r="S55916" s="230"/>
    </row>
    <row r="55917" spans="16:19" x14ac:dyDescent="0.2">
      <c r="P55917" s="230"/>
      <c r="Q55917" s="230"/>
      <c r="R55917" s="230"/>
      <c r="S55917" s="230"/>
    </row>
    <row r="55918" spans="16:19" x14ac:dyDescent="0.2">
      <c r="P55918" s="230"/>
      <c r="Q55918" s="230"/>
      <c r="R55918" s="230"/>
      <c r="S55918" s="230"/>
    </row>
    <row r="55919" spans="16:19" x14ac:dyDescent="0.2">
      <c r="P55919" s="230"/>
      <c r="Q55919" s="230"/>
      <c r="R55919" s="230"/>
      <c r="S55919" s="230"/>
    </row>
    <row r="55920" spans="16:19" x14ac:dyDescent="0.2">
      <c r="P55920" s="230"/>
      <c r="Q55920" s="230"/>
      <c r="R55920" s="230"/>
      <c r="S55920" s="230"/>
    </row>
    <row r="55921" spans="16:19" x14ac:dyDescent="0.2">
      <c r="P55921" s="230"/>
      <c r="Q55921" s="230"/>
      <c r="R55921" s="230"/>
      <c r="S55921" s="230"/>
    </row>
    <row r="55922" spans="16:19" x14ac:dyDescent="0.2">
      <c r="P55922" s="230"/>
      <c r="Q55922" s="230"/>
      <c r="R55922" s="230"/>
      <c r="S55922" s="230"/>
    </row>
    <row r="55923" spans="16:19" x14ac:dyDescent="0.2">
      <c r="P55923" s="230"/>
      <c r="Q55923" s="230"/>
      <c r="R55923" s="230"/>
      <c r="S55923" s="230"/>
    </row>
    <row r="55924" spans="16:19" x14ac:dyDescent="0.2">
      <c r="P55924" s="230"/>
      <c r="Q55924" s="230"/>
      <c r="R55924" s="230"/>
      <c r="S55924" s="230"/>
    </row>
    <row r="55925" spans="16:19" x14ac:dyDescent="0.2">
      <c r="P55925" s="230"/>
      <c r="Q55925" s="230"/>
      <c r="R55925" s="230"/>
      <c r="S55925" s="230"/>
    </row>
    <row r="55926" spans="16:19" x14ac:dyDescent="0.2">
      <c r="P55926" s="230"/>
      <c r="Q55926" s="230"/>
      <c r="R55926" s="230"/>
      <c r="S55926" s="230"/>
    </row>
    <row r="55927" spans="16:19" x14ac:dyDescent="0.2">
      <c r="P55927" s="230"/>
      <c r="Q55927" s="230"/>
      <c r="R55927" s="230"/>
      <c r="S55927" s="230"/>
    </row>
    <row r="55928" spans="16:19" x14ac:dyDescent="0.2">
      <c r="P55928" s="230"/>
      <c r="Q55928" s="230"/>
      <c r="R55928" s="230"/>
      <c r="S55928" s="230"/>
    </row>
    <row r="55929" spans="16:19" x14ac:dyDescent="0.2">
      <c r="P55929" s="230"/>
      <c r="Q55929" s="230"/>
      <c r="R55929" s="230"/>
      <c r="S55929" s="230"/>
    </row>
    <row r="55930" spans="16:19" x14ac:dyDescent="0.2">
      <c r="P55930" s="230"/>
      <c r="Q55930" s="230"/>
      <c r="R55930" s="230"/>
      <c r="S55930" s="230"/>
    </row>
    <row r="55931" spans="16:19" x14ac:dyDescent="0.2">
      <c r="P55931" s="230"/>
      <c r="Q55931" s="230"/>
      <c r="R55931" s="230"/>
      <c r="S55931" s="230"/>
    </row>
    <row r="55932" spans="16:19" x14ac:dyDescent="0.2">
      <c r="P55932" s="230"/>
      <c r="Q55932" s="230"/>
      <c r="R55932" s="230"/>
      <c r="S55932" s="230"/>
    </row>
    <row r="55933" spans="16:19" x14ac:dyDescent="0.2">
      <c r="P55933" s="230"/>
      <c r="Q55933" s="230"/>
      <c r="R55933" s="230"/>
      <c r="S55933" s="230"/>
    </row>
    <row r="55934" spans="16:19" x14ac:dyDescent="0.2">
      <c r="P55934" s="230"/>
      <c r="Q55934" s="230"/>
      <c r="R55934" s="230"/>
      <c r="S55934" s="230"/>
    </row>
    <row r="55935" spans="16:19" x14ac:dyDescent="0.2">
      <c r="P55935" s="230"/>
      <c r="Q55935" s="230"/>
      <c r="R55935" s="230"/>
      <c r="S55935" s="230"/>
    </row>
    <row r="55936" spans="16:19" x14ac:dyDescent="0.2">
      <c r="P55936" s="230"/>
      <c r="Q55936" s="230"/>
      <c r="R55936" s="230"/>
      <c r="S55936" s="230"/>
    </row>
    <row r="55937" spans="16:19" x14ac:dyDescent="0.2">
      <c r="P55937" s="230"/>
      <c r="Q55937" s="230"/>
      <c r="R55937" s="230"/>
      <c r="S55937" s="230"/>
    </row>
    <row r="55938" spans="16:19" x14ac:dyDescent="0.2">
      <c r="P55938" s="230"/>
      <c r="Q55938" s="230"/>
      <c r="R55938" s="230"/>
      <c r="S55938" s="230"/>
    </row>
    <row r="55939" spans="16:19" x14ac:dyDescent="0.2">
      <c r="P55939" s="230"/>
      <c r="Q55939" s="230"/>
      <c r="R55939" s="230"/>
      <c r="S55939" s="230"/>
    </row>
    <row r="55940" spans="16:19" x14ac:dyDescent="0.2">
      <c r="P55940" s="230"/>
      <c r="Q55940" s="230"/>
      <c r="R55940" s="230"/>
      <c r="S55940" s="230"/>
    </row>
    <row r="55941" spans="16:19" x14ac:dyDescent="0.2">
      <c r="P55941" s="230"/>
      <c r="Q55941" s="230"/>
      <c r="R55941" s="230"/>
      <c r="S55941" s="230"/>
    </row>
    <row r="55942" spans="16:19" x14ac:dyDescent="0.2">
      <c r="P55942" s="230"/>
      <c r="Q55942" s="230"/>
      <c r="R55942" s="230"/>
      <c r="S55942" s="230"/>
    </row>
    <row r="55943" spans="16:19" x14ac:dyDescent="0.2">
      <c r="P55943" s="230"/>
      <c r="Q55943" s="230"/>
      <c r="R55943" s="230"/>
      <c r="S55943" s="230"/>
    </row>
    <row r="55944" spans="16:19" x14ac:dyDescent="0.2">
      <c r="P55944" s="230"/>
      <c r="Q55944" s="230"/>
      <c r="R55944" s="230"/>
      <c r="S55944" s="230"/>
    </row>
    <row r="55945" spans="16:19" x14ac:dyDescent="0.2">
      <c r="P55945" s="230"/>
      <c r="Q55945" s="230"/>
      <c r="R55945" s="230"/>
      <c r="S55945" s="230"/>
    </row>
    <row r="55946" spans="16:19" x14ac:dyDescent="0.2">
      <c r="P55946" s="230"/>
      <c r="Q55946" s="230"/>
      <c r="R55946" s="230"/>
      <c r="S55946" s="230"/>
    </row>
    <row r="55947" spans="16:19" x14ac:dyDescent="0.2">
      <c r="P55947" s="230"/>
      <c r="Q55947" s="230"/>
      <c r="R55947" s="230"/>
      <c r="S55947" s="230"/>
    </row>
    <row r="55948" spans="16:19" x14ac:dyDescent="0.2">
      <c r="P55948" s="230"/>
      <c r="Q55948" s="230"/>
      <c r="R55948" s="230"/>
      <c r="S55948" s="230"/>
    </row>
    <row r="55949" spans="16:19" x14ac:dyDescent="0.2">
      <c r="P55949" s="230"/>
      <c r="Q55949" s="230"/>
      <c r="R55949" s="230"/>
      <c r="S55949" s="230"/>
    </row>
    <row r="55950" spans="16:19" x14ac:dyDescent="0.2">
      <c r="P55950" s="230"/>
      <c r="Q55950" s="230"/>
      <c r="R55950" s="230"/>
      <c r="S55950" s="230"/>
    </row>
    <row r="55951" spans="16:19" x14ac:dyDescent="0.2">
      <c r="P55951" s="230"/>
      <c r="Q55951" s="230"/>
      <c r="R55951" s="230"/>
      <c r="S55951" s="230"/>
    </row>
    <row r="55952" spans="16:19" x14ac:dyDescent="0.2">
      <c r="P55952" s="230"/>
      <c r="Q55952" s="230"/>
      <c r="R55952" s="230"/>
      <c r="S55952" s="230"/>
    </row>
    <row r="55953" spans="16:19" x14ac:dyDescent="0.2">
      <c r="P55953" s="230"/>
      <c r="Q55953" s="230"/>
      <c r="R55953" s="230"/>
      <c r="S55953" s="230"/>
    </row>
    <row r="55954" spans="16:19" x14ac:dyDescent="0.2">
      <c r="P55954" s="230"/>
      <c r="Q55954" s="230"/>
      <c r="R55954" s="230"/>
      <c r="S55954" s="230"/>
    </row>
    <row r="55955" spans="16:19" x14ac:dyDescent="0.2">
      <c r="P55955" s="230"/>
      <c r="Q55955" s="230"/>
      <c r="R55955" s="230"/>
      <c r="S55955" s="230"/>
    </row>
    <row r="55956" spans="16:19" x14ac:dyDescent="0.2">
      <c r="P55956" s="230"/>
      <c r="Q55956" s="230"/>
      <c r="R55956" s="230"/>
      <c r="S55956" s="230"/>
    </row>
    <row r="55957" spans="16:19" x14ac:dyDescent="0.2">
      <c r="P55957" s="230"/>
      <c r="Q55957" s="230"/>
      <c r="R55957" s="230"/>
      <c r="S55957" s="230"/>
    </row>
    <row r="55958" spans="16:19" x14ac:dyDescent="0.2">
      <c r="P55958" s="230"/>
      <c r="Q55958" s="230"/>
      <c r="R55958" s="230"/>
      <c r="S55958" s="230"/>
    </row>
    <row r="55959" spans="16:19" x14ac:dyDescent="0.2">
      <c r="P55959" s="230"/>
      <c r="Q55959" s="230"/>
      <c r="R55959" s="230"/>
      <c r="S55959" s="230"/>
    </row>
    <row r="55960" spans="16:19" x14ac:dyDescent="0.2">
      <c r="P55960" s="230"/>
      <c r="Q55960" s="230"/>
      <c r="R55960" s="230"/>
      <c r="S55960" s="230"/>
    </row>
    <row r="55961" spans="16:19" x14ac:dyDescent="0.2">
      <c r="P55961" s="230"/>
      <c r="Q55961" s="230"/>
      <c r="R55961" s="230"/>
      <c r="S55961" s="230"/>
    </row>
    <row r="55962" spans="16:19" x14ac:dyDescent="0.2">
      <c r="P55962" s="230"/>
      <c r="Q55962" s="230"/>
      <c r="R55962" s="230"/>
      <c r="S55962" s="230"/>
    </row>
    <row r="55963" spans="16:19" x14ac:dyDescent="0.2">
      <c r="P55963" s="230"/>
      <c r="Q55963" s="230"/>
      <c r="R55963" s="230"/>
      <c r="S55963" s="230"/>
    </row>
    <row r="55964" spans="16:19" x14ac:dyDescent="0.2">
      <c r="P55964" s="230"/>
      <c r="Q55964" s="230"/>
      <c r="R55964" s="230"/>
      <c r="S55964" s="230"/>
    </row>
    <row r="55965" spans="16:19" x14ac:dyDescent="0.2">
      <c r="P55965" s="230"/>
      <c r="Q55965" s="230"/>
      <c r="R55965" s="230"/>
      <c r="S55965" s="230"/>
    </row>
    <row r="55966" spans="16:19" x14ac:dyDescent="0.2">
      <c r="P55966" s="230"/>
      <c r="Q55966" s="230"/>
      <c r="R55966" s="230"/>
      <c r="S55966" s="230"/>
    </row>
    <row r="55967" spans="16:19" x14ac:dyDescent="0.2">
      <c r="P55967" s="230"/>
      <c r="Q55967" s="230"/>
      <c r="R55967" s="230"/>
      <c r="S55967" s="230"/>
    </row>
    <row r="55968" spans="16:19" x14ac:dyDescent="0.2">
      <c r="P55968" s="230"/>
      <c r="Q55968" s="230"/>
      <c r="R55968" s="230"/>
      <c r="S55968" s="230"/>
    </row>
    <row r="55969" spans="16:19" x14ac:dyDescent="0.2">
      <c r="P55969" s="230"/>
      <c r="Q55969" s="230"/>
      <c r="R55969" s="230"/>
      <c r="S55969" s="230"/>
    </row>
    <row r="55970" spans="16:19" x14ac:dyDescent="0.2">
      <c r="P55970" s="230"/>
      <c r="Q55970" s="230"/>
      <c r="R55970" s="230"/>
      <c r="S55970" s="230"/>
    </row>
    <row r="55971" spans="16:19" x14ac:dyDescent="0.2">
      <c r="P55971" s="230"/>
      <c r="Q55971" s="230"/>
      <c r="R55971" s="230"/>
      <c r="S55971" s="230"/>
    </row>
    <row r="55972" spans="16:19" x14ac:dyDescent="0.2">
      <c r="P55972" s="230"/>
      <c r="Q55972" s="230"/>
      <c r="R55972" s="230"/>
      <c r="S55972" s="230"/>
    </row>
    <row r="55973" spans="16:19" x14ac:dyDescent="0.2">
      <c r="P55973" s="230"/>
      <c r="Q55973" s="230"/>
      <c r="R55973" s="230"/>
      <c r="S55973" s="230"/>
    </row>
    <row r="55974" spans="16:19" x14ac:dyDescent="0.2">
      <c r="P55974" s="230"/>
      <c r="Q55974" s="230"/>
      <c r="R55974" s="230"/>
      <c r="S55974" s="230"/>
    </row>
    <row r="55975" spans="16:19" x14ac:dyDescent="0.2">
      <c r="P55975" s="230"/>
      <c r="Q55975" s="230"/>
      <c r="R55975" s="230"/>
      <c r="S55975" s="230"/>
    </row>
    <row r="55976" spans="16:19" x14ac:dyDescent="0.2">
      <c r="P55976" s="230"/>
      <c r="Q55976" s="230"/>
      <c r="R55976" s="230"/>
      <c r="S55976" s="230"/>
    </row>
    <row r="55977" spans="16:19" x14ac:dyDescent="0.2">
      <c r="P55977" s="230"/>
      <c r="Q55977" s="230"/>
      <c r="R55977" s="230"/>
      <c r="S55977" s="230"/>
    </row>
    <row r="55978" spans="16:19" x14ac:dyDescent="0.2">
      <c r="P55978" s="230"/>
      <c r="Q55978" s="230"/>
      <c r="R55978" s="230"/>
      <c r="S55978" s="230"/>
    </row>
    <row r="55979" spans="16:19" x14ac:dyDescent="0.2">
      <c r="P55979" s="230"/>
      <c r="Q55979" s="230"/>
      <c r="R55979" s="230"/>
      <c r="S55979" s="230"/>
    </row>
    <row r="55980" spans="16:19" x14ac:dyDescent="0.2">
      <c r="P55980" s="230"/>
      <c r="Q55980" s="230"/>
      <c r="R55980" s="230"/>
      <c r="S55980" s="230"/>
    </row>
    <row r="55981" spans="16:19" x14ac:dyDescent="0.2">
      <c r="P55981" s="230"/>
      <c r="Q55981" s="230"/>
      <c r="R55981" s="230"/>
      <c r="S55981" s="230"/>
    </row>
    <row r="55982" spans="16:19" x14ac:dyDescent="0.2">
      <c r="P55982" s="230"/>
      <c r="Q55982" s="230"/>
      <c r="R55982" s="230"/>
      <c r="S55982" s="230"/>
    </row>
    <row r="55983" spans="16:19" x14ac:dyDescent="0.2">
      <c r="P55983" s="230"/>
      <c r="Q55983" s="230"/>
      <c r="R55983" s="230"/>
      <c r="S55983" s="230"/>
    </row>
    <row r="55984" spans="16:19" x14ac:dyDescent="0.2">
      <c r="P55984" s="230"/>
      <c r="Q55984" s="230"/>
      <c r="R55984" s="230"/>
      <c r="S55984" s="230"/>
    </row>
    <row r="55985" spans="16:19" x14ac:dyDescent="0.2">
      <c r="P55985" s="230"/>
      <c r="Q55985" s="230"/>
      <c r="R55985" s="230"/>
      <c r="S55985" s="230"/>
    </row>
    <row r="55986" spans="16:19" x14ac:dyDescent="0.2">
      <c r="P55986" s="230"/>
      <c r="Q55986" s="230"/>
      <c r="R55986" s="230"/>
      <c r="S55986" s="230"/>
    </row>
    <row r="55987" spans="16:19" x14ac:dyDescent="0.2">
      <c r="P55987" s="230"/>
      <c r="Q55987" s="230"/>
      <c r="R55987" s="230"/>
      <c r="S55987" s="230"/>
    </row>
    <row r="55988" spans="16:19" x14ac:dyDescent="0.2">
      <c r="P55988" s="230"/>
      <c r="Q55988" s="230"/>
      <c r="R55988" s="230"/>
      <c r="S55988" s="230"/>
    </row>
    <row r="55989" spans="16:19" x14ac:dyDescent="0.2">
      <c r="P55989" s="230"/>
      <c r="Q55989" s="230"/>
      <c r="R55989" s="230"/>
      <c r="S55989" s="230"/>
    </row>
    <row r="55990" spans="16:19" x14ac:dyDescent="0.2">
      <c r="P55990" s="230"/>
      <c r="Q55990" s="230"/>
      <c r="R55990" s="230"/>
      <c r="S55990" s="230"/>
    </row>
    <row r="55991" spans="16:19" x14ac:dyDescent="0.2">
      <c r="P55991" s="230"/>
      <c r="Q55991" s="230"/>
      <c r="R55991" s="230"/>
      <c r="S55991" s="230"/>
    </row>
    <row r="55992" spans="16:19" x14ac:dyDescent="0.2">
      <c r="P55992" s="230"/>
      <c r="Q55992" s="230"/>
      <c r="R55992" s="230"/>
      <c r="S55992" s="230"/>
    </row>
    <row r="55993" spans="16:19" x14ac:dyDescent="0.2">
      <c r="P55993" s="230"/>
      <c r="Q55993" s="230"/>
      <c r="R55993" s="230"/>
      <c r="S55993" s="230"/>
    </row>
    <row r="55994" spans="16:19" x14ac:dyDescent="0.2">
      <c r="P55994" s="230"/>
      <c r="Q55994" s="230"/>
      <c r="R55994" s="230"/>
      <c r="S55994" s="230"/>
    </row>
    <row r="55995" spans="16:19" x14ac:dyDescent="0.2">
      <c r="P55995" s="230"/>
      <c r="Q55995" s="230"/>
      <c r="R55995" s="230"/>
      <c r="S55995" s="230"/>
    </row>
    <row r="55996" spans="16:19" x14ac:dyDescent="0.2">
      <c r="P55996" s="230"/>
      <c r="Q55996" s="230"/>
      <c r="R55996" s="230"/>
      <c r="S55996" s="230"/>
    </row>
    <row r="55997" spans="16:19" x14ac:dyDescent="0.2">
      <c r="P55997" s="230"/>
      <c r="Q55997" s="230"/>
      <c r="R55997" s="230"/>
      <c r="S55997" s="230"/>
    </row>
    <row r="55998" spans="16:19" x14ac:dyDescent="0.2">
      <c r="P55998" s="230"/>
      <c r="Q55998" s="230"/>
      <c r="R55998" s="230"/>
      <c r="S55998" s="230"/>
    </row>
    <row r="55999" spans="16:19" x14ac:dyDescent="0.2">
      <c r="P55999" s="230"/>
      <c r="Q55999" s="230"/>
      <c r="R55999" s="230"/>
      <c r="S55999" s="230"/>
    </row>
    <row r="56000" spans="16:19" x14ac:dyDescent="0.2">
      <c r="P56000" s="230"/>
      <c r="Q56000" s="230"/>
      <c r="R56000" s="230"/>
      <c r="S56000" s="230"/>
    </row>
    <row r="56001" spans="16:19" x14ac:dyDescent="0.2">
      <c r="P56001" s="230"/>
      <c r="Q56001" s="230"/>
      <c r="R56001" s="230"/>
      <c r="S56001" s="230"/>
    </row>
    <row r="56002" spans="16:19" x14ac:dyDescent="0.2">
      <c r="P56002" s="230"/>
      <c r="Q56002" s="230"/>
      <c r="R56002" s="230"/>
      <c r="S56002" s="230"/>
    </row>
    <row r="56003" spans="16:19" x14ac:dyDescent="0.2">
      <c r="P56003" s="230"/>
      <c r="Q56003" s="230"/>
      <c r="R56003" s="230"/>
      <c r="S56003" s="230"/>
    </row>
    <row r="56004" spans="16:19" x14ac:dyDescent="0.2">
      <c r="P56004" s="230"/>
      <c r="Q56004" s="230"/>
      <c r="R56004" s="230"/>
      <c r="S56004" s="230"/>
    </row>
    <row r="56005" spans="16:19" x14ac:dyDescent="0.2">
      <c r="P56005" s="230"/>
      <c r="Q56005" s="230"/>
      <c r="R56005" s="230"/>
      <c r="S56005" s="230"/>
    </row>
    <row r="56006" spans="16:19" x14ac:dyDescent="0.2">
      <c r="P56006" s="230"/>
      <c r="Q56006" s="230"/>
      <c r="R56006" s="230"/>
      <c r="S56006" s="230"/>
    </row>
    <row r="56007" spans="16:19" x14ac:dyDescent="0.2">
      <c r="P56007" s="230"/>
      <c r="Q56007" s="230"/>
      <c r="R56007" s="230"/>
      <c r="S56007" s="230"/>
    </row>
    <row r="56008" spans="16:19" x14ac:dyDescent="0.2">
      <c r="P56008" s="230"/>
      <c r="Q56008" s="230"/>
      <c r="R56008" s="230"/>
      <c r="S56008" s="230"/>
    </row>
    <row r="56009" spans="16:19" x14ac:dyDescent="0.2">
      <c r="P56009" s="230"/>
      <c r="Q56009" s="230"/>
      <c r="R56009" s="230"/>
      <c r="S56009" s="230"/>
    </row>
    <row r="56010" spans="16:19" x14ac:dyDescent="0.2">
      <c r="P56010" s="230"/>
      <c r="Q56010" s="230"/>
      <c r="R56010" s="230"/>
      <c r="S56010" s="230"/>
    </row>
    <row r="56011" spans="16:19" x14ac:dyDescent="0.2">
      <c r="P56011" s="230"/>
      <c r="Q56011" s="230"/>
      <c r="R56011" s="230"/>
      <c r="S56011" s="230"/>
    </row>
    <row r="56012" spans="16:19" x14ac:dyDescent="0.2">
      <c r="P56012" s="230"/>
      <c r="Q56012" s="230"/>
      <c r="R56012" s="230"/>
      <c r="S56012" s="230"/>
    </row>
    <row r="56013" spans="16:19" x14ac:dyDescent="0.2">
      <c r="P56013" s="230"/>
      <c r="Q56013" s="230"/>
      <c r="R56013" s="230"/>
      <c r="S56013" s="230"/>
    </row>
    <row r="56014" spans="16:19" x14ac:dyDescent="0.2">
      <c r="P56014" s="230"/>
      <c r="Q56014" s="230"/>
      <c r="R56014" s="230"/>
      <c r="S56014" s="230"/>
    </row>
    <row r="56015" spans="16:19" x14ac:dyDescent="0.2">
      <c r="P56015" s="230"/>
      <c r="Q56015" s="230"/>
      <c r="R56015" s="230"/>
      <c r="S56015" s="230"/>
    </row>
    <row r="56016" spans="16:19" x14ac:dyDescent="0.2">
      <c r="P56016" s="230"/>
      <c r="Q56016" s="230"/>
      <c r="R56016" s="230"/>
      <c r="S56016" s="230"/>
    </row>
    <row r="56017" spans="16:19" x14ac:dyDescent="0.2">
      <c r="P56017" s="230"/>
      <c r="Q56017" s="230"/>
      <c r="R56017" s="230"/>
      <c r="S56017" s="230"/>
    </row>
    <row r="56018" spans="16:19" x14ac:dyDescent="0.2">
      <c r="P56018" s="230"/>
      <c r="Q56018" s="230"/>
      <c r="R56018" s="230"/>
      <c r="S56018" s="230"/>
    </row>
    <row r="56019" spans="16:19" x14ac:dyDescent="0.2">
      <c r="P56019" s="230"/>
      <c r="Q56019" s="230"/>
      <c r="R56019" s="230"/>
      <c r="S56019" s="230"/>
    </row>
    <row r="56020" spans="16:19" x14ac:dyDescent="0.2">
      <c r="P56020" s="230"/>
      <c r="Q56020" s="230"/>
      <c r="R56020" s="230"/>
      <c r="S56020" s="230"/>
    </row>
    <row r="56021" spans="16:19" x14ac:dyDescent="0.2">
      <c r="P56021" s="230"/>
      <c r="Q56021" s="230"/>
      <c r="R56021" s="230"/>
      <c r="S56021" s="230"/>
    </row>
    <row r="56022" spans="16:19" x14ac:dyDescent="0.2">
      <c r="P56022" s="230"/>
      <c r="Q56022" s="230"/>
      <c r="R56022" s="230"/>
      <c r="S56022" s="230"/>
    </row>
    <row r="56023" spans="16:19" x14ac:dyDescent="0.2">
      <c r="P56023" s="230"/>
      <c r="Q56023" s="230"/>
      <c r="R56023" s="230"/>
      <c r="S56023" s="230"/>
    </row>
    <row r="56024" spans="16:19" x14ac:dyDescent="0.2">
      <c r="P56024" s="230"/>
      <c r="Q56024" s="230"/>
      <c r="R56024" s="230"/>
      <c r="S56024" s="230"/>
    </row>
    <row r="56025" spans="16:19" x14ac:dyDescent="0.2">
      <c r="P56025" s="230"/>
      <c r="Q56025" s="230"/>
      <c r="R56025" s="230"/>
      <c r="S56025" s="230"/>
    </row>
    <row r="56026" spans="16:19" x14ac:dyDescent="0.2">
      <c r="P56026" s="230"/>
      <c r="Q56026" s="230"/>
      <c r="R56026" s="230"/>
      <c r="S56026" s="230"/>
    </row>
    <row r="56027" spans="16:19" x14ac:dyDescent="0.2">
      <c r="P56027" s="230"/>
      <c r="Q56027" s="230"/>
      <c r="R56027" s="230"/>
      <c r="S56027" s="230"/>
    </row>
    <row r="56028" spans="16:19" x14ac:dyDescent="0.2">
      <c r="P56028" s="230"/>
      <c r="Q56028" s="230"/>
      <c r="R56028" s="230"/>
      <c r="S56028" s="230"/>
    </row>
    <row r="56029" spans="16:19" x14ac:dyDescent="0.2">
      <c r="P56029" s="230"/>
      <c r="Q56029" s="230"/>
      <c r="R56029" s="230"/>
      <c r="S56029" s="230"/>
    </row>
    <row r="56030" spans="16:19" x14ac:dyDescent="0.2">
      <c r="P56030" s="230"/>
      <c r="Q56030" s="230"/>
      <c r="R56030" s="230"/>
      <c r="S56030" s="230"/>
    </row>
    <row r="56031" spans="16:19" x14ac:dyDescent="0.2">
      <c r="P56031" s="230"/>
      <c r="Q56031" s="230"/>
      <c r="R56031" s="230"/>
      <c r="S56031" s="230"/>
    </row>
    <row r="56032" spans="16:19" x14ac:dyDescent="0.2">
      <c r="P56032" s="230"/>
      <c r="Q56032" s="230"/>
      <c r="R56032" s="230"/>
      <c r="S56032" s="230"/>
    </row>
    <row r="56033" spans="16:19" x14ac:dyDescent="0.2">
      <c r="P56033" s="230"/>
      <c r="Q56033" s="230"/>
      <c r="R56033" s="230"/>
      <c r="S56033" s="230"/>
    </row>
    <row r="56034" spans="16:19" x14ac:dyDescent="0.2">
      <c r="P56034" s="230"/>
      <c r="Q56034" s="230"/>
      <c r="R56034" s="230"/>
      <c r="S56034" s="230"/>
    </row>
    <row r="56035" spans="16:19" x14ac:dyDescent="0.2">
      <c r="P56035" s="230"/>
      <c r="Q56035" s="230"/>
      <c r="R56035" s="230"/>
      <c r="S56035" s="230"/>
    </row>
    <row r="56036" spans="16:19" x14ac:dyDescent="0.2">
      <c r="P56036" s="230"/>
      <c r="Q56036" s="230"/>
      <c r="R56036" s="230"/>
      <c r="S56036" s="230"/>
    </row>
    <row r="56037" spans="16:19" x14ac:dyDescent="0.2">
      <c r="P56037" s="230"/>
      <c r="Q56037" s="230"/>
      <c r="R56037" s="230"/>
      <c r="S56037" s="230"/>
    </row>
    <row r="56038" spans="16:19" x14ac:dyDescent="0.2">
      <c r="P56038" s="230"/>
      <c r="Q56038" s="230"/>
      <c r="R56038" s="230"/>
      <c r="S56038" s="230"/>
    </row>
    <row r="56039" spans="16:19" x14ac:dyDescent="0.2">
      <c r="P56039" s="230"/>
      <c r="Q56039" s="230"/>
      <c r="R56039" s="230"/>
      <c r="S56039" s="230"/>
    </row>
    <row r="56040" spans="16:19" x14ac:dyDescent="0.2">
      <c r="P56040" s="230"/>
      <c r="Q56040" s="230"/>
      <c r="R56040" s="230"/>
      <c r="S56040" s="230"/>
    </row>
    <row r="56041" spans="16:19" x14ac:dyDescent="0.2">
      <c r="P56041" s="230"/>
      <c r="Q56041" s="230"/>
      <c r="R56041" s="230"/>
      <c r="S56041" s="230"/>
    </row>
    <row r="56042" spans="16:19" x14ac:dyDescent="0.2">
      <c r="P56042" s="230"/>
      <c r="Q56042" s="230"/>
      <c r="R56042" s="230"/>
      <c r="S56042" s="230"/>
    </row>
    <row r="56043" spans="16:19" x14ac:dyDescent="0.2">
      <c r="P56043" s="230"/>
      <c r="Q56043" s="230"/>
      <c r="R56043" s="230"/>
      <c r="S56043" s="230"/>
    </row>
    <row r="56044" spans="16:19" x14ac:dyDescent="0.2">
      <c r="P56044" s="230"/>
      <c r="Q56044" s="230"/>
      <c r="R56044" s="230"/>
      <c r="S56044" s="230"/>
    </row>
    <row r="56045" spans="16:19" x14ac:dyDescent="0.2">
      <c r="P56045" s="230"/>
      <c r="Q56045" s="230"/>
      <c r="R56045" s="230"/>
      <c r="S56045" s="230"/>
    </row>
    <row r="56046" spans="16:19" x14ac:dyDescent="0.2">
      <c r="P56046" s="230"/>
      <c r="Q56046" s="230"/>
      <c r="R56046" s="230"/>
      <c r="S56046" s="230"/>
    </row>
    <row r="56047" spans="16:19" x14ac:dyDescent="0.2">
      <c r="P56047" s="230"/>
      <c r="Q56047" s="230"/>
      <c r="R56047" s="230"/>
      <c r="S56047" s="230"/>
    </row>
    <row r="56048" spans="16:19" x14ac:dyDescent="0.2">
      <c r="P56048" s="230"/>
      <c r="Q56048" s="230"/>
      <c r="R56048" s="230"/>
      <c r="S56048" s="230"/>
    </row>
    <row r="56049" spans="16:19" x14ac:dyDescent="0.2">
      <c r="P56049" s="230"/>
      <c r="Q56049" s="230"/>
      <c r="R56049" s="230"/>
      <c r="S56049" s="230"/>
    </row>
    <row r="56050" spans="16:19" x14ac:dyDescent="0.2">
      <c r="P56050" s="230"/>
      <c r="Q56050" s="230"/>
      <c r="R56050" s="230"/>
      <c r="S56050" s="230"/>
    </row>
    <row r="56051" spans="16:19" x14ac:dyDescent="0.2">
      <c r="P56051" s="230"/>
      <c r="Q56051" s="230"/>
      <c r="R56051" s="230"/>
      <c r="S56051" s="230"/>
    </row>
    <row r="56052" spans="16:19" x14ac:dyDescent="0.2">
      <c r="P56052" s="230"/>
      <c r="Q56052" s="230"/>
      <c r="R56052" s="230"/>
      <c r="S56052" s="230"/>
    </row>
    <row r="56053" spans="16:19" x14ac:dyDescent="0.2">
      <c r="P56053" s="230"/>
      <c r="Q56053" s="230"/>
      <c r="R56053" s="230"/>
      <c r="S56053" s="230"/>
    </row>
    <row r="56054" spans="16:19" x14ac:dyDescent="0.2">
      <c r="P56054" s="230"/>
      <c r="Q56054" s="230"/>
      <c r="R56054" s="230"/>
      <c r="S56054" s="230"/>
    </row>
    <row r="56055" spans="16:19" x14ac:dyDescent="0.2">
      <c r="P56055" s="230"/>
      <c r="Q56055" s="230"/>
      <c r="R56055" s="230"/>
      <c r="S56055" s="230"/>
    </row>
    <row r="56056" spans="16:19" x14ac:dyDescent="0.2">
      <c r="P56056" s="230"/>
      <c r="Q56056" s="230"/>
      <c r="R56056" s="230"/>
      <c r="S56056" s="230"/>
    </row>
    <row r="56057" spans="16:19" x14ac:dyDescent="0.2">
      <c r="P56057" s="230"/>
      <c r="Q56057" s="230"/>
      <c r="R56057" s="230"/>
      <c r="S56057" s="230"/>
    </row>
    <row r="56058" spans="16:19" x14ac:dyDescent="0.2">
      <c r="P56058" s="230"/>
      <c r="Q56058" s="230"/>
      <c r="R56058" s="230"/>
      <c r="S56058" s="230"/>
    </row>
    <row r="56059" spans="16:19" x14ac:dyDescent="0.2">
      <c r="P56059" s="230"/>
      <c r="Q56059" s="230"/>
      <c r="R56059" s="230"/>
      <c r="S56059" s="230"/>
    </row>
    <row r="56060" spans="16:19" x14ac:dyDescent="0.2">
      <c r="P56060" s="230"/>
      <c r="Q56060" s="230"/>
      <c r="R56060" s="230"/>
      <c r="S56060" s="230"/>
    </row>
    <row r="56061" spans="16:19" x14ac:dyDescent="0.2">
      <c r="P56061" s="230"/>
      <c r="Q56061" s="230"/>
      <c r="R56061" s="230"/>
      <c r="S56061" s="230"/>
    </row>
    <row r="56062" spans="16:19" x14ac:dyDescent="0.2">
      <c r="P56062" s="230"/>
      <c r="Q56062" s="230"/>
      <c r="R56062" s="230"/>
      <c r="S56062" s="230"/>
    </row>
    <row r="56063" spans="16:19" x14ac:dyDescent="0.2">
      <c r="P56063" s="230"/>
      <c r="Q56063" s="230"/>
      <c r="R56063" s="230"/>
      <c r="S56063" s="230"/>
    </row>
    <row r="56064" spans="16:19" x14ac:dyDescent="0.2">
      <c r="P56064" s="230"/>
      <c r="Q56064" s="230"/>
      <c r="R56064" s="230"/>
      <c r="S56064" s="230"/>
    </row>
    <row r="56065" spans="16:19" x14ac:dyDescent="0.2">
      <c r="P56065" s="230"/>
      <c r="Q56065" s="230"/>
      <c r="R56065" s="230"/>
      <c r="S56065" s="230"/>
    </row>
    <row r="56066" spans="16:19" x14ac:dyDescent="0.2">
      <c r="P56066" s="230"/>
      <c r="Q56066" s="230"/>
      <c r="R56066" s="230"/>
      <c r="S56066" s="230"/>
    </row>
    <row r="56067" spans="16:19" x14ac:dyDescent="0.2">
      <c r="P56067" s="230"/>
      <c r="Q56067" s="230"/>
      <c r="R56067" s="230"/>
      <c r="S56067" s="230"/>
    </row>
    <row r="56068" spans="16:19" x14ac:dyDescent="0.2">
      <c r="P56068" s="230"/>
      <c r="Q56068" s="230"/>
      <c r="R56068" s="230"/>
      <c r="S56068" s="230"/>
    </row>
    <row r="56069" spans="16:19" x14ac:dyDescent="0.2">
      <c r="P56069" s="230"/>
      <c r="Q56069" s="230"/>
      <c r="R56069" s="230"/>
      <c r="S56069" s="230"/>
    </row>
    <row r="56070" spans="16:19" x14ac:dyDescent="0.2">
      <c r="P56070" s="230"/>
      <c r="Q56070" s="230"/>
      <c r="R56070" s="230"/>
      <c r="S56070" s="230"/>
    </row>
    <row r="56071" spans="16:19" x14ac:dyDescent="0.2">
      <c r="P56071" s="230"/>
      <c r="Q56071" s="230"/>
      <c r="R56071" s="230"/>
      <c r="S56071" s="230"/>
    </row>
    <row r="56072" spans="16:19" x14ac:dyDescent="0.2">
      <c r="P56072" s="230"/>
      <c r="Q56072" s="230"/>
      <c r="R56072" s="230"/>
      <c r="S56072" s="230"/>
    </row>
    <row r="56073" spans="16:19" x14ac:dyDescent="0.2">
      <c r="P56073" s="230"/>
      <c r="Q56073" s="230"/>
      <c r="R56073" s="230"/>
      <c r="S56073" s="230"/>
    </row>
    <row r="56074" spans="16:19" x14ac:dyDescent="0.2">
      <c r="P56074" s="230"/>
      <c r="Q56074" s="230"/>
      <c r="R56074" s="230"/>
      <c r="S56074" s="230"/>
    </row>
    <row r="56075" spans="16:19" x14ac:dyDescent="0.2">
      <c r="P56075" s="230"/>
      <c r="Q56075" s="230"/>
      <c r="R56075" s="230"/>
      <c r="S56075" s="230"/>
    </row>
    <row r="56076" spans="16:19" x14ac:dyDescent="0.2">
      <c r="P56076" s="230"/>
      <c r="Q56076" s="230"/>
      <c r="R56076" s="230"/>
      <c r="S56076" s="230"/>
    </row>
    <row r="56077" spans="16:19" x14ac:dyDescent="0.2">
      <c r="P56077" s="230"/>
      <c r="Q56077" s="230"/>
      <c r="R56077" s="230"/>
      <c r="S56077" s="230"/>
    </row>
    <row r="56078" spans="16:19" x14ac:dyDescent="0.2">
      <c r="P56078" s="230"/>
      <c r="Q56078" s="230"/>
      <c r="R56078" s="230"/>
      <c r="S56078" s="230"/>
    </row>
    <row r="56079" spans="16:19" x14ac:dyDescent="0.2">
      <c r="P56079" s="230"/>
      <c r="Q56079" s="230"/>
      <c r="R56079" s="230"/>
      <c r="S56079" s="230"/>
    </row>
    <row r="56080" spans="16:19" x14ac:dyDescent="0.2">
      <c r="P56080" s="230"/>
      <c r="Q56080" s="230"/>
      <c r="R56080" s="230"/>
      <c r="S56080" s="230"/>
    </row>
    <row r="56081" spans="16:19" x14ac:dyDescent="0.2">
      <c r="P56081" s="230"/>
      <c r="Q56081" s="230"/>
      <c r="R56081" s="230"/>
      <c r="S56081" s="230"/>
    </row>
    <row r="56082" spans="16:19" x14ac:dyDescent="0.2">
      <c r="P56082" s="230"/>
      <c r="Q56082" s="230"/>
      <c r="R56082" s="230"/>
      <c r="S56082" s="230"/>
    </row>
    <row r="56083" spans="16:19" x14ac:dyDescent="0.2">
      <c r="P56083" s="230"/>
      <c r="Q56083" s="230"/>
      <c r="R56083" s="230"/>
      <c r="S56083" s="230"/>
    </row>
    <row r="56084" spans="16:19" x14ac:dyDescent="0.2">
      <c r="P56084" s="230"/>
      <c r="Q56084" s="230"/>
      <c r="R56084" s="230"/>
      <c r="S56084" s="230"/>
    </row>
    <row r="56085" spans="16:19" x14ac:dyDescent="0.2">
      <c r="P56085" s="230"/>
      <c r="Q56085" s="230"/>
      <c r="R56085" s="230"/>
      <c r="S56085" s="230"/>
    </row>
    <row r="56086" spans="16:19" x14ac:dyDescent="0.2">
      <c r="P56086" s="230"/>
      <c r="Q56086" s="230"/>
      <c r="R56086" s="230"/>
      <c r="S56086" s="230"/>
    </row>
    <row r="56087" spans="16:19" x14ac:dyDescent="0.2">
      <c r="P56087" s="230"/>
      <c r="Q56087" s="230"/>
      <c r="R56087" s="230"/>
      <c r="S56087" s="230"/>
    </row>
    <row r="56088" spans="16:19" x14ac:dyDescent="0.2">
      <c r="P56088" s="230"/>
      <c r="Q56088" s="230"/>
      <c r="R56088" s="230"/>
      <c r="S56088" s="230"/>
    </row>
    <row r="56089" spans="16:19" x14ac:dyDescent="0.2">
      <c r="P56089" s="230"/>
      <c r="Q56089" s="230"/>
      <c r="R56089" s="230"/>
      <c r="S56089" s="230"/>
    </row>
    <row r="56090" spans="16:19" x14ac:dyDescent="0.2">
      <c r="P56090" s="230"/>
      <c r="Q56090" s="230"/>
      <c r="R56090" s="230"/>
      <c r="S56090" s="230"/>
    </row>
    <row r="56091" spans="16:19" x14ac:dyDescent="0.2">
      <c r="P56091" s="230"/>
      <c r="Q56091" s="230"/>
      <c r="R56091" s="230"/>
      <c r="S56091" s="230"/>
    </row>
    <row r="56092" spans="16:19" x14ac:dyDescent="0.2">
      <c r="P56092" s="230"/>
      <c r="Q56092" s="230"/>
      <c r="R56092" s="230"/>
      <c r="S56092" s="230"/>
    </row>
    <row r="56093" spans="16:19" x14ac:dyDescent="0.2">
      <c r="P56093" s="230"/>
      <c r="Q56093" s="230"/>
      <c r="R56093" s="230"/>
      <c r="S56093" s="230"/>
    </row>
    <row r="56094" spans="16:19" x14ac:dyDescent="0.2">
      <c r="P56094" s="230"/>
      <c r="Q56094" s="230"/>
      <c r="R56094" s="230"/>
      <c r="S56094" s="230"/>
    </row>
    <row r="56095" spans="16:19" x14ac:dyDescent="0.2">
      <c r="P56095" s="230"/>
      <c r="Q56095" s="230"/>
      <c r="R56095" s="230"/>
      <c r="S56095" s="230"/>
    </row>
    <row r="56096" spans="16:19" x14ac:dyDescent="0.2">
      <c r="P56096" s="230"/>
      <c r="Q56096" s="230"/>
      <c r="R56096" s="230"/>
      <c r="S56096" s="230"/>
    </row>
    <row r="56097" spans="16:19" x14ac:dyDescent="0.2">
      <c r="P56097" s="230"/>
      <c r="Q56097" s="230"/>
      <c r="R56097" s="230"/>
      <c r="S56097" s="230"/>
    </row>
    <row r="56098" spans="16:19" x14ac:dyDescent="0.2">
      <c r="P56098" s="230"/>
      <c r="Q56098" s="230"/>
      <c r="R56098" s="230"/>
      <c r="S56098" s="230"/>
    </row>
    <row r="56099" spans="16:19" x14ac:dyDescent="0.2">
      <c r="P56099" s="230"/>
      <c r="Q56099" s="230"/>
      <c r="R56099" s="230"/>
      <c r="S56099" s="230"/>
    </row>
    <row r="56100" spans="16:19" x14ac:dyDescent="0.2">
      <c r="P56100" s="230"/>
      <c r="Q56100" s="230"/>
      <c r="R56100" s="230"/>
      <c r="S56100" s="230"/>
    </row>
    <row r="56101" spans="16:19" x14ac:dyDescent="0.2">
      <c r="P56101" s="230"/>
      <c r="Q56101" s="230"/>
      <c r="R56101" s="230"/>
      <c r="S56101" s="230"/>
    </row>
    <row r="56102" spans="16:19" x14ac:dyDescent="0.2">
      <c r="P56102" s="230"/>
      <c r="Q56102" s="230"/>
      <c r="R56102" s="230"/>
      <c r="S56102" s="230"/>
    </row>
    <row r="56103" spans="16:19" x14ac:dyDescent="0.2">
      <c r="P56103" s="230"/>
      <c r="Q56103" s="230"/>
      <c r="R56103" s="230"/>
      <c r="S56103" s="230"/>
    </row>
    <row r="56104" spans="16:19" x14ac:dyDescent="0.2">
      <c r="P56104" s="230"/>
      <c r="Q56104" s="230"/>
      <c r="R56104" s="230"/>
      <c r="S56104" s="230"/>
    </row>
    <row r="56105" spans="16:19" x14ac:dyDescent="0.2">
      <c r="P56105" s="230"/>
      <c r="Q56105" s="230"/>
      <c r="R56105" s="230"/>
      <c r="S56105" s="230"/>
    </row>
    <row r="56106" spans="16:19" x14ac:dyDescent="0.2">
      <c r="P56106" s="230"/>
      <c r="Q56106" s="230"/>
      <c r="R56106" s="230"/>
      <c r="S56106" s="230"/>
    </row>
    <row r="56107" spans="16:19" x14ac:dyDescent="0.2">
      <c r="P56107" s="230"/>
      <c r="Q56107" s="230"/>
      <c r="R56107" s="230"/>
      <c r="S56107" s="230"/>
    </row>
    <row r="56108" spans="16:19" x14ac:dyDescent="0.2">
      <c r="P56108" s="230"/>
      <c r="Q56108" s="230"/>
      <c r="R56108" s="230"/>
      <c r="S56108" s="230"/>
    </row>
    <row r="56109" spans="16:19" x14ac:dyDescent="0.2">
      <c r="P56109" s="230"/>
      <c r="Q56109" s="230"/>
      <c r="R56109" s="230"/>
      <c r="S56109" s="230"/>
    </row>
    <row r="56110" spans="16:19" x14ac:dyDescent="0.2">
      <c r="P56110" s="230"/>
      <c r="Q56110" s="230"/>
      <c r="R56110" s="230"/>
      <c r="S56110" s="230"/>
    </row>
    <row r="56111" spans="16:19" x14ac:dyDescent="0.2">
      <c r="P56111" s="230"/>
      <c r="Q56111" s="230"/>
      <c r="R56111" s="230"/>
      <c r="S56111" s="230"/>
    </row>
    <row r="56112" spans="16:19" x14ac:dyDescent="0.2">
      <c r="P56112" s="230"/>
      <c r="Q56112" s="230"/>
      <c r="R56112" s="230"/>
      <c r="S56112" s="230"/>
    </row>
    <row r="56113" spans="16:19" x14ac:dyDescent="0.2">
      <c r="P56113" s="230"/>
      <c r="Q56113" s="230"/>
      <c r="R56113" s="230"/>
      <c r="S56113" s="230"/>
    </row>
    <row r="56114" spans="16:19" x14ac:dyDescent="0.2">
      <c r="P56114" s="230"/>
      <c r="Q56114" s="230"/>
      <c r="R56114" s="230"/>
      <c r="S56114" s="230"/>
    </row>
    <row r="56115" spans="16:19" x14ac:dyDescent="0.2">
      <c r="P56115" s="230"/>
      <c r="Q56115" s="230"/>
      <c r="R56115" s="230"/>
      <c r="S56115" s="230"/>
    </row>
    <row r="56116" spans="16:19" x14ac:dyDescent="0.2">
      <c r="P56116" s="230"/>
      <c r="Q56116" s="230"/>
      <c r="R56116" s="230"/>
      <c r="S56116" s="230"/>
    </row>
    <row r="56117" spans="16:19" x14ac:dyDescent="0.2">
      <c r="P56117" s="230"/>
      <c r="Q56117" s="230"/>
      <c r="R56117" s="230"/>
      <c r="S56117" s="230"/>
    </row>
    <row r="56118" spans="16:19" x14ac:dyDescent="0.2">
      <c r="P56118" s="230"/>
      <c r="Q56118" s="230"/>
      <c r="R56118" s="230"/>
      <c r="S56118" s="230"/>
    </row>
    <row r="56119" spans="16:19" x14ac:dyDescent="0.2">
      <c r="P56119" s="230"/>
      <c r="Q56119" s="230"/>
      <c r="R56119" s="230"/>
      <c r="S56119" s="230"/>
    </row>
    <row r="56120" spans="16:19" x14ac:dyDescent="0.2">
      <c r="P56120" s="230"/>
      <c r="Q56120" s="230"/>
      <c r="R56120" s="230"/>
      <c r="S56120" s="230"/>
    </row>
    <row r="56121" spans="16:19" x14ac:dyDescent="0.2">
      <c r="P56121" s="230"/>
      <c r="Q56121" s="230"/>
      <c r="R56121" s="230"/>
      <c r="S56121" s="230"/>
    </row>
    <row r="56122" spans="16:19" x14ac:dyDescent="0.2">
      <c r="P56122" s="230"/>
      <c r="Q56122" s="230"/>
      <c r="R56122" s="230"/>
      <c r="S56122" s="230"/>
    </row>
    <row r="56123" spans="16:19" x14ac:dyDescent="0.2">
      <c r="P56123" s="230"/>
      <c r="Q56123" s="230"/>
      <c r="R56123" s="230"/>
      <c r="S56123" s="230"/>
    </row>
    <row r="56124" spans="16:19" x14ac:dyDescent="0.2">
      <c r="P56124" s="230"/>
      <c r="Q56124" s="230"/>
      <c r="R56124" s="230"/>
      <c r="S56124" s="230"/>
    </row>
    <row r="56125" spans="16:19" x14ac:dyDescent="0.2">
      <c r="P56125" s="230"/>
      <c r="Q56125" s="230"/>
      <c r="R56125" s="230"/>
      <c r="S56125" s="230"/>
    </row>
    <row r="56126" spans="16:19" x14ac:dyDescent="0.2">
      <c r="P56126" s="230"/>
      <c r="Q56126" s="230"/>
      <c r="R56126" s="230"/>
      <c r="S56126" s="230"/>
    </row>
    <row r="56127" spans="16:19" x14ac:dyDescent="0.2">
      <c r="P56127" s="230"/>
      <c r="Q56127" s="230"/>
      <c r="R56127" s="230"/>
      <c r="S56127" s="230"/>
    </row>
    <row r="56128" spans="16:19" x14ac:dyDescent="0.2">
      <c r="P56128" s="230"/>
      <c r="Q56128" s="230"/>
      <c r="R56128" s="230"/>
      <c r="S56128" s="230"/>
    </row>
    <row r="56129" spans="16:19" x14ac:dyDescent="0.2">
      <c r="P56129" s="230"/>
      <c r="Q56129" s="230"/>
      <c r="R56129" s="230"/>
      <c r="S56129" s="230"/>
    </row>
    <row r="56130" spans="16:19" x14ac:dyDescent="0.2">
      <c r="P56130" s="230"/>
      <c r="Q56130" s="230"/>
      <c r="R56130" s="230"/>
      <c r="S56130" s="230"/>
    </row>
    <row r="56131" spans="16:19" x14ac:dyDescent="0.2">
      <c r="P56131" s="230"/>
      <c r="Q56131" s="230"/>
      <c r="R56131" s="230"/>
      <c r="S56131" s="230"/>
    </row>
    <row r="56132" spans="16:19" x14ac:dyDescent="0.2">
      <c r="P56132" s="230"/>
      <c r="Q56132" s="230"/>
      <c r="R56132" s="230"/>
      <c r="S56132" s="230"/>
    </row>
    <row r="56133" spans="16:19" x14ac:dyDescent="0.2">
      <c r="P56133" s="230"/>
      <c r="Q56133" s="230"/>
      <c r="R56133" s="230"/>
      <c r="S56133" s="230"/>
    </row>
    <row r="56134" spans="16:19" x14ac:dyDescent="0.2">
      <c r="P56134" s="230"/>
      <c r="Q56134" s="230"/>
      <c r="R56134" s="230"/>
      <c r="S56134" s="230"/>
    </row>
    <row r="56135" spans="16:19" x14ac:dyDescent="0.2">
      <c r="P56135" s="230"/>
      <c r="Q56135" s="230"/>
      <c r="R56135" s="230"/>
      <c r="S56135" s="230"/>
    </row>
    <row r="56136" spans="16:19" x14ac:dyDescent="0.2">
      <c r="P56136" s="230"/>
      <c r="Q56136" s="230"/>
      <c r="R56136" s="230"/>
      <c r="S56136" s="230"/>
    </row>
    <row r="56137" spans="16:19" x14ac:dyDescent="0.2">
      <c r="P56137" s="230"/>
      <c r="Q56137" s="230"/>
      <c r="R56137" s="230"/>
      <c r="S56137" s="230"/>
    </row>
    <row r="56138" spans="16:19" x14ac:dyDescent="0.2">
      <c r="P56138" s="230"/>
      <c r="Q56138" s="230"/>
      <c r="R56138" s="230"/>
      <c r="S56138" s="230"/>
    </row>
    <row r="56139" spans="16:19" x14ac:dyDescent="0.2">
      <c r="P56139" s="230"/>
      <c r="Q56139" s="230"/>
      <c r="R56139" s="230"/>
      <c r="S56139" s="230"/>
    </row>
    <row r="56140" spans="16:19" x14ac:dyDescent="0.2">
      <c r="P56140" s="230"/>
      <c r="Q56140" s="230"/>
      <c r="R56140" s="230"/>
      <c r="S56140" s="230"/>
    </row>
    <row r="56141" spans="16:19" x14ac:dyDescent="0.2">
      <c r="P56141" s="230"/>
      <c r="Q56141" s="230"/>
      <c r="R56141" s="230"/>
      <c r="S56141" s="230"/>
    </row>
    <row r="56142" spans="16:19" x14ac:dyDescent="0.2">
      <c r="P56142" s="230"/>
      <c r="Q56142" s="230"/>
      <c r="R56142" s="230"/>
      <c r="S56142" s="230"/>
    </row>
    <row r="56143" spans="16:19" x14ac:dyDescent="0.2">
      <c r="P56143" s="230"/>
      <c r="Q56143" s="230"/>
      <c r="R56143" s="230"/>
      <c r="S56143" s="230"/>
    </row>
    <row r="56144" spans="16:19" x14ac:dyDescent="0.2">
      <c r="P56144" s="230"/>
      <c r="Q56144" s="230"/>
      <c r="R56144" s="230"/>
      <c r="S56144" s="230"/>
    </row>
    <row r="56145" spans="16:19" x14ac:dyDescent="0.2">
      <c r="P56145" s="230"/>
      <c r="Q56145" s="230"/>
      <c r="R56145" s="230"/>
      <c r="S56145" s="230"/>
    </row>
    <row r="56146" spans="16:19" x14ac:dyDescent="0.2">
      <c r="P56146" s="230"/>
      <c r="Q56146" s="230"/>
      <c r="R56146" s="230"/>
      <c r="S56146" s="230"/>
    </row>
    <row r="56147" spans="16:19" x14ac:dyDescent="0.2">
      <c r="P56147" s="230"/>
      <c r="Q56147" s="230"/>
      <c r="R56147" s="230"/>
      <c r="S56147" s="230"/>
    </row>
    <row r="56148" spans="16:19" x14ac:dyDescent="0.2">
      <c r="P56148" s="230"/>
      <c r="Q56148" s="230"/>
      <c r="R56148" s="230"/>
      <c r="S56148" s="230"/>
    </row>
    <row r="56149" spans="16:19" x14ac:dyDescent="0.2">
      <c r="P56149" s="230"/>
      <c r="Q56149" s="230"/>
      <c r="R56149" s="230"/>
      <c r="S56149" s="230"/>
    </row>
    <row r="56150" spans="16:19" x14ac:dyDescent="0.2">
      <c r="P56150" s="230"/>
      <c r="Q56150" s="230"/>
      <c r="R56150" s="230"/>
      <c r="S56150" s="230"/>
    </row>
    <row r="56151" spans="16:19" x14ac:dyDescent="0.2">
      <c r="P56151" s="230"/>
      <c r="Q56151" s="230"/>
      <c r="R56151" s="230"/>
      <c r="S56151" s="230"/>
    </row>
    <row r="56152" spans="16:19" x14ac:dyDescent="0.2">
      <c r="P56152" s="230"/>
      <c r="Q56152" s="230"/>
      <c r="R56152" s="230"/>
      <c r="S56152" s="230"/>
    </row>
    <row r="56153" spans="16:19" x14ac:dyDescent="0.2">
      <c r="P56153" s="230"/>
      <c r="Q56153" s="230"/>
      <c r="R56153" s="230"/>
      <c r="S56153" s="230"/>
    </row>
    <row r="56154" spans="16:19" x14ac:dyDescent="0.2">
      <c r="P56154" s="230"/>
      <c r="Q56154" s="230"/>
      <c r="R56154" s="230"/>
      <c r="S56154" s="230"/>
    </row>
    <row r="56155" spans="16:19" x14ac:dyDescent="0.2">
      <c r="P56155" s="230"/>
      <c r="Q56155" s="230"/>
      <c r="R56155" s="230"/>
      <c r="S56155" s="230"/>
    </row>
    <row r="56156" spans="16:19" x14ac:dyDescent="0.2">
      <c r="P56156" s="230"/>
      <c r="Q56156" s="230"/>
      <c r="R56156" s="230"/>
      <c r="S56156" s="230"/>
    </row>
    <row r="56157" spans="16:19" x14ac:dyDescent="0.2">
      <c r="P56157" s="230"/>
      <c r="Q56157" s="230"/>
      <c r="R56157" s="230"/>
      <c r="S56157" s="230"/>
    </row>
    <row r="56158" spans="16:19" x14ac:dyDescent="0.2">
      <c r="P56158" s="230"/>
      <c r="Q56158" s="230"/>
      <c r="R56158" s="230"/>
      <c r="S56158" s="230"/>
    </row>
    <row r="56159" spans="16:19" x14ac:dyDescent="0.2">
      <c r="P56159" s="230"/>
      <c r="Q56159" s="230"/>
      <c r="R56159" s="230"/>
      <c r="S56159" s="230"/>
    </row>
    <row r="56160" spans="16:19" x14ac:dyDescent="0.2">
      <c r="P56160" s="230"/>
      <c r="Q56160" s="230"/>
      <c r="R56160" s="230"/>
      <c r="S56160" s="230"/>
    </row>
    <row r="56161" spans="16:19" x14ac:dyDescent="0.2">
      <c r="P56161" s="230"/>
      <c r="Q56161" s="230"/>
      <c r="R56161" s="230"/>
      <c r="S56161" s="230"/>
    </row>
    <row r="56162" spans="16:19" x14ac:dyDescent="0.2">
      <c r="P56162" s="230"/>
      <c r="Q56162" s="230"/>
      <c r="R56162" s="230"/>
      <c r="S56162" s="230"/>
    </row>
    <row r="56163" spans="16:19" x14ac:dyDescent="0.2">
      <c r="P56163" s="230"/>
      <c r="Q56163" s="230"/>
      <c r="R56163" s="230"/>
      <c r="S56163" s="230"/>
    </row>
    <row r="56164" spans="16:19" x14ac:dyDescent="0.2">
      <c r="P56164" s="230"/>
      <c r="Q56164" s="230"/>
      <c r="R56164" s="230"/>
      <c r="S56164" s="230"/>
    </row>
    <row r="56165" spans="16:19" x14ac:dyDescent="0.2">
      <c r="P56165" s="230"/>
      <c r="Q56165" s="230"/>
      <c r="R56165" s="230"/>
      <c r="S56165" s="230"/>
    </row>
    <row r="56166" spans="16:19" x14ac:dyDescent="0.2">
      <c r="P56166" s="230"/>
      <c r="Q56166" s="230"/>
      <c r="R56166" s="230"/>
      <c r="S56166" s="230"/>
    </row>
    <row r="56167" spans="16:19" x14ac:dyDescent="0.2">
      <c r="P56167" s="230"/>
      <c r="Q56167" s="230"/>
      <c r="R56167" s="230"/>
      <c r="S56167" s="230"/>
    </row>
    <row r="56168" spans="16:19" x14ac:dyDescent="0.2">
      <c r="P56168" s="230"/>
      <c r="Q56168" s="230"/>
      <c r="R56168" s="230"/>
      <c r="S56168" s="230"/>
    </row>
    <row r="56169" spans="16:19" x14ac:dyDescent="0.2">
      <c r="P56169" s="230"/>
      <c r="Q56169" s="230"/>
      <c r="R56169" s="230"/>
      <c r="S56169" s="230"/>
    </row>
    <row r="56170" spans="16:19" x14ac:dyDescent="0.2">
      <c r="P56170" s="230"/>
      <c r="Q56170" s="230"/>
      <c r="R56170" s="230"/>
      <c r="S56170" s="230"/>
    </row>
    <row r="56171" spans="16:19" x14ac:dyDescent="0.2">
      <c r="P56171" s="230"/>
      <c r="Q56171" s="230"/>
      <c r="R56171" s="230"/>
      <c r="S56171" s="230"/>
    </row>
    <row r="56172" spans="16:19" x14ac:dyDescent="0.2">
      <c r="P56172" s="230"/>
      <c r="Q56172" s="230"/>
      <c r="R56172" s="230"/>
      <c r="S56172" s="230"/>
    </row>
    <row r="56173" spans="16:19" x14ac:dyDescent="0.2">
      <c r="P56173" s="230"/>
      <c r="Q56173" s="230"/>
      <c r="R56173" s="230"/>
      <c r="S56173" s="230"/>
    </row>
    <row r="56174" spans="16:19" x14ac:dyDescent="0.2">
      <c r="P56174" s="230"/>
      <c r="Q56174" s="230"/>
      <c r="R56174" s="230"/>
      <c r="S56174" s="230"/>
    </row>
    <row r="56175" spans="16:19" x14ac:dyDescent="0.2">
      <c r="P56175" s="230"/>
      <c r="Q56175" s="230"/>
      <c r="R56175" s="230"/>
      <c r="S56175" s="230"/>
    </row>
    <row r="56176" spans="16:19" x14ac:dyDescent="0.2">
      <c r="P56176" s="230"/>
      <c r="Q56176" s="230"/>
      <c r="R56176" s="230"/>
      <c r="S56176" s="230"/>
    </row>
    <row r="56177" spans="16:19" x14ac:dyDescent="0.2">
      <c r="P56177" s="230"/>
      <c r="Q56177" s="230"/>
      <c r="R56177" s="230"/>
      <c r="S56177" s="230"/>
    </row>
    <row r="56178" spans="16:19" x14ac:dyDescent="0.2">
      <c r="P56178" s="230"/>
      <c r="Q56178" s="230"/>
      <c r="R56178" s="230"/>
      <c r="S56178" s="230"/>
    </row>
    <row r="56179" spans="16:19" x14ac:dyDescent="0.2">
      <c r="P56179" s="230"/>
      <c r="Q56179" s="230"/>
      <c r="R56179" s="230"/>
      <c r="S56179" s="230"/>
    </row>
    <row r="56180" spans="16:19" x14ac:dyDescent="0.2">
      <c r="P56180" s="230"/>
      <c r="Q56180" s="230"/>
      <c r="R56180" s="230"/>
      <c r="S56180" s="230"/>
    </row>
    <row r="56181" spans="16:19" x14ac:dyDescent="0.2">
      <c r="P56181" s="230"/>
      <c r="Q56181" s="230"/>
      <c r="R56181" s="230"/>
      <c r="S56181" s="230"/>
    </row>
    <row r="56182" spans="16:19" x14ac:dyDescent="0.2">
      <c r="P56182" s="230"/>
      <c r="Q56182" s="230"/>
      <c r="R56182" s="230"/>
      <c r="S56182" s="230"/>
    </row>
    <row r="56183" spans="16:19" x14ac:dyDescent="0.2">
      <c r="P56183" s="230"/>
      <c r="Q56183" s="230"/>
      <c r="R56183" s="230"/>
      <c r="S56183" s="230"/>
    </row>
    <row r="56184" spans="16:19" x14ac:dyDescent="0.2">
      <c r="P56184" s="230"/>
      <c r="Q56184" s="230"/>
      <c r="R56184" s="230"/>
      <c r="S56184" s="230"/>
    </row>
    <row r="56185" spans="16:19" x14ac:dyDescent="0.2">
      <c r="P56185" s="230"/>
      <c r="Q56185" s="230"/>
      <c r="R56185" s="230"/>
      <c r="S56185" s="230"/>
    </row>
    <row r="56186" spans="16:19" x14ac:dyDescent="0.2">
      <c r="P56186" s="230"/>
      <c r="Q56186" s="230"/>
      <c r="R56186" s="230"/>
      <c r="S56186" s="230"/>
    </row>
    <row r="56187" spans="16:19" x14ac:dyDescent="0.2">
      <c r="P56187" s="230"/>
      <c r="Q56187" s="230"/>
      <c r="R56187" s="230"/>
      <c r="S56187" s="230"/>
    </row>
    <row r="56188" spans="16:19" x14ac:dyDescent="0.2">
      <c r="P56188" s="230"/>
      <c r="Q56188" s="230"/>
      <c r="R56188" s="230"/>
      <c r="S56188" s="230"/>
    </row>
    <row r="56189" spans="16:19" x14ac:dyDescent="0.2">
      <c r="P56189" s="230"/>
      <c r="Q56189" s="230"/>
      <c r="R56189" s="230"/>
      <c r="S56189" s="230"/>
    </row>
    <row r="56190" spans="16:19" x14ac:dyDescent="0.2">
      <c r="P56190" s="230"/>
      <c r="Q56190" s="230"/>
      <c r="R56190" s="230"/>
      <c r="S56190" s="230"/>
    </row>
    <row r="56191" spans="16:19" x14ac:dyDescent="0.2">
      <c r="P56191" s="230"/>
      <c r="Q56191" s="230"/>
      <c r="R56191" s="230"/>
      <c r="S56191" s="230"/>
    </row>
    <row r="56192" spans="16:19" x14ac:dyDescent="0.2">
      <c r="P56192" s="230"/>
      <c r="Q56192" s="230"/>
      <c r="R56192" s="230"/>
      <c r="S56192" s="230"/>
    </row>
    <row r="56193" spans="16:19" x14ac:dyDescent="0.2">
      <c r="P56193" s="230"/>
      <c r="Q56193" s="230"/>
      <c r="R56193" s="230"/>
      <c r="S56193" s="230"/>
    </row>
    <row r="56194" spans="16:19" x14ac:dyDescent="0.2">
      <c r="P56194" s="230"/>
      <c r="Q56194" s="230"/>
      <c r="R56194" s="230"/>
      <c r="S56194" s="230"/>
    </row>
    <row r="56195" spans="16:19" x14ac:dyDescent="0.2">
      <c r="P56195" s="230"/>
      <c r="Q56195" s="230"/>
      <c r="R56195" s="230"/>
      <c r="S56195" s="230"/>
    </row>
    <row r="56196" spans="16:19" x14ac:dyDescent="0.2">
      <c r="P56196" s="230"/>
      <c r="Q56196" s="230"/>
      <c r="R56196" s="230"/>
      <c r="S56196" s="230"/>
    </row>
    <row r="56197" spans="16:19" x14ac:dyDescent="0.2">
      <c r="P56197" s="230"/>
      <c r="Q56197" s="230"/>
      <c r="R56197" s="230"/>
      <c r="S56197" s="230"/>
    </row>
    <row r="56198" spans="16:19" x14ac:dyDescent="0.2">
      <c r="P56198" s="230"/>
      <c r="Q56198" s="230"/>
      <c r="R56198" s="230"/>
      <c r="S56198" s="230"/>
    </row>
    <row r="56199" spans="16:19" x14ac:dyDescent="0.2">
      <c r="P56199" s="230"/>
      <c r="Q56199" s="230"/>
      <c r="R56199" s="230"/>
      <c r="S56199" s="230"/>
    </row>
    <row r="56200" spans="16:19" x14ac:dyDescent="0.2">
      <c r="P56200" s="230"/>
      <c r="Q56200" s="230"/>
      <c r="R56200" s="230"/>
      <c r="S56200" s="230"/>
    </row>
    <row r="56201" spans="16:19" x14ac:dyDescent="0.2">
      <c r="P56201" s="230"/>
      <c r="Q56201" s="230"/>
      <c r="R56201" s="230"/>
      <c r="S56201" s="230"/>
    </row>
    <row r="56202" spans="16:19" x14ac:dyDescent="0.2">
      <c r="P56202" s="230"/>
      <c r="Q56202" s="230"/>
      <c r="R56202" s="230"/>
      <c r="S56202" s="230"/>
    </row>
    <row r="56203" spans="16:19" x14ac:dyDescent="0.2">
      <c r="P56203" s="230"/>
      <c r="Q56203" s="230"/>
      <c r="R56203" s="230"/>
      <c r="S56203" s="230"/>
    </row>
    <row r="56204" spans="16:19" x14ac:dyDescent="0.2">
      <c r="P56204" s="230"/>
      <c r="Q56204" s="230"/>
      <c r="R56204" s="230"/>
      <c r="S56204" s="230"/>
    </row>
    <row r="56205" spans="16:19" x14ac:dyDescent="0.2">
      <c r="P56205" s="230"/>
      <c r="Q56205" s="230"/>
      <c r="R56205" s="230"/>
      <c r="S56205" s="230"/>
    </row>
    <row r="56206" spans="16:19" x14ac:dyDescent="0.2">
      <c r="P56206" s="230"/>
      <c r="Q56206" s="230"/>
      <c r="R56206" s="230"/>
      <c r="S56206" s="230"/>
    </row>
    <row r="56207" spans="16:19" x14ac:dyDescent="0.2">
      <c r="P56207" s="230"/>
      <c r="Q56207" s="230"/>
      <c r="R56207" s="230"/>
      <c r="S56207" s="230"/>
    </row>
    <row r="56208" spans="16:19" x14ac:dyDescent="0.2">
      <c r="P56208" s="230"/>
      <c r="Q56208" s="230"/>
      <c r="R56208" s="230"/>
      <c r="S56208" s="230"/>
    </row>
    <row r="56209" spans="16:19" x14ac:dyDescent="0.2">
      <c r="P56209" s="230"/>
      <c r="Q56209" s="230"/>
      <c r="R56209" s="230"/>
      <c r="S56209" s="230"/>
    </row>
    <row r="56210" spans="16:19" x14ac:dyDescent="0.2">
      <c r="P56210" s="230"/>
      <c r="Q56210" s="230"/>
      <c r="R56210" s="230"/>
      <c r="S56210" s="230"/>
    </row>
    <row r="56211" spans="16:19" x14ac:dyDescent="0.2">
      <c r="P56211" s="230"/>
      <c r="Q56211" s="230"/>
      <c r="R56211" s="230"/>
      <c r="S56211" s="230"/>
    </row>
    <row r="56212" spans="16:19" x14ac:dyDescent="0.2">
      <c r="P56212" s="230"/>
      <c r="Q56212" s="230"/>
      <c r="R56212" s="230"/>
      <c r="S56212" s="230"/>
    </row>
    <row r="56213" spans="16:19" x14ac:dyDescent="0.2">
      <c r="P56213" s="230"/>
      <c r="Q56213" s="230"/>
      <c r="R56213" s="230"/>
      <c r="S56213" s="230"/>
    </row>
    <row r="56214" spans="16:19" x14ac:dyDescent="0.2">
      <c r="P56214" s="230"/>
      <c r="Q56214" s="230"/>
      <c r="R56214" s="230"/>
      <c r="S56214" s="230"/>
    </row>
    <row r="56215" spans="16:19" x14ac:dyDescent="0.2">
      <c r="P56215" s="230"/>
      <c r="Q56215" s="230"/>
      <c r="R56215" s="230"/>
      <c r="S56215" s="230"/>
    </row>
    <row r="56216" spans="16:19" x14ac:dyDescent="0.2">
      <c r="P56216" s="230"/>
      <c r="Q56216" s="230"/>
      <c r="R56216" s="230"/>
      <c r="S56216" s="230"/>
    </row>
    <row r="56217" spans="16:19" x14ac:dyDescent="0.2">
      <c r="P56217" s="230"/>
      <c r="Q56217" s="230"/>
      <c r="R56217" s="230"/>
      <c r="S56217" s="230"/>
    </row>
    <row r="56218" spans="16:19" x14ac:dyDescent="0.2">
      <c r="P56218" s="230"/>
      <c r="Q56218" s="230"/>
      <c r="R56218" s="230"/>
      <c r="S56218" s="230"/>
    </row>
    <row r="56219" spans="16:19" x14ac:dyDescent="0.2">
      <c r="P56219" s="230"/>
      <c r="Q56219" s="230"/>
      <c r="R56219" s="230"/>
      <c r="S56219" s="230"/>
    </row>
    <row r="56220" spans="16:19" x14ac:dyDescent="0.2">
      <c r="P56220" s="230"/>
      <c r="Q56220" s="230"/>
      <c r="R56220" s="230"/>
      <c r="S56220" s="230"/>
    </row>
    <row r="56221" spans="16:19" x14ac:dyDescent="0.2">
      <c r="P56221" s="230"/>
      <c r="Q56221" s="230"/>
      <c r="R56221" s="230"/>
      <c r="S56221" s="230"/>
    </row>
    <row r="56222" spans="16:19" x14ac:dyDescent="0.2">
      <c r="P56222" s="230"/>
      <c r="Q56222" s="230"/>
      <c r="R56222" s="230"/>
      <c r="S56222" s="230"/>
    </row>
    <row r="56223" spans="16:19" x14ac:dyDescent="0.2">
      <c r="P56223" s="230"/>
      <c r="Q56223" s="230"/>
      <c r="R56223" s="230"/>
      <c r="S56223" s="230"/>
    </row>
    <row r="56224" spans="16:19" x14ac:dyDescent="0.2">
      <c r="P56224" s="230"/>
      <c r="Q56224" s="230"/>
      <c r="R56224" s="230"/>
      <c r="S56224" s="230"/>
    </row>
    <row r="56225" spans="16:19" x14ac:dyDescent="0.2">
      <c r="P56225" s="230"/>
      <c r="Q56225" s="230"/>
      <c r="R56225" s="230"/>
      <c r="S56225" s="230"/>
    </row>
    <row r="56226" spans="16:19" x14ac:dyDescent="0.2">
      <c r="P56226" s="230"/>
      <c r="Q56226" s="230"/>
      <c r="R56226" s="230"/>
      <c r="S56226" s="230"/>
    </row>
    <row r="56227" spans="16:19" x14ac:dyDescent="0.2">
      <c r="P56227" s="230"/>
      <c r="Q56227" s="230"/>
      <c r="R56227" s="230"/>
      <c r="S56227" s="230"/>
    </row>
    <row r="56228" spans="16:19" x14ac:dyDescent="0.2">
      <c r="P56228" s="230"/>
      <c r="Q56228" s="230"/>
      <c r="R56228" s="230"/>
      <c r="S56228" s="230"/>
    </row>
    <row r="56229" spans="16:19" x14ac:dyDescent="0.2">
      <c r="P56229" s="230"/>
      <c r="Q56229" s="230"/>
      <c r="R56229" s="230"/>
      <c r="S56229" s="230"/>
    </row>
    <row r="56230" spans="16:19" x14ac:dyDescent="0.2">
      <c r="P56230" s="230"/>
      <c r="Q56230" s="230"/>
      <c r="R56230" s="230"/>
      <c r="S56230" s="230"/>
    </row>
    <row r="56231" spans="16:19" x14ac:dyDescent="0.2">
      <c r="P56231" s="230"/>
      <c r="Q56231" s="230"/>
      <c r="R56231" s="230"/>
      <c r="S56231" s="230"/>
    </row>
    <row r="56232" spans="16:19" x14ac:dyDescent="0.2">
      <c r="P56232" s="230"/>
      <c r="Q56232" s="230"/>
      <c r="R56232" s="230"/>
      <c r="S56232" s="230"/>
    </row>
    <row r="56233" spans="16:19" x14ac:dyDescent="0.2">
      <c r="P56233" s="230"/>
      <c r="Q56233" s="230"/>
      <c r="R56233" s="230"/>
      <c r="S56233" s="230"/>
    </row>
    <row r="56234" spans="16:19" x14ac:dyDescent="0.2">
      <c r="P56234" s="230"/>
      <c r="Q56234" s="230"/>
      <c r="R56234" s="230"/>
      <c r="S56234" s="230"/>
    </row>
    <row r="56235" spans="16:19" x14ac:dyDescent="0.2">
      <c r="P56235" s="230"/>
      <c r="Q56235" s="230"/>
      <c r="R56235" s="230"/>
      <c r="S56235" s="230"/>
    </row>
    <row r="56236" spans="16:19" x14ac:dyDescent="0.2">
      <c r="P56236" s="230"/>
      <c r="Q56236" s="230"/>
      <c r="R56236" s="230"/>
      <c r="S56236" s="230"/>
    </row>
    <row r="56237" spans="16:19" x14ac:dyDescent="0.2">
      <c r="P56237" s="230"/>
      <c r="Q56237" s="230"/>
      <c r="R56237" s="230"/>
      <c r="S56237" s="230"/>
    </row>
    <row r="56238" spans="16:19" x14ac:dyDescent="0.2">
      <c r="P56238" s="230"/>
      <c r="Q56238" s="230"/>
      <c r="R56238" s="230"/>
      <c r="S56238" s="230"/>
    </row>
    <row r="56239" spans="16:19" x14ac:dyDescent="0.2">
      <c r="P56239" s="230"/>
      <c r="Q56239" s="230"/>
      <c r="R56239" s="230"/>
      <c r="S56239" s="230"/>
    </row>
    <row r="56240" spans="16:19" x14ac:dyDescent="0.2">
      <c r="P56240" s="230"/>
      <c r="Q56240" s="230"/>
      <c r="R56240" s="230"/>
      <c r="S56240" s="230"/>
    </row>
    <row r="56241" spans="16:19" x14ac:dyDescent="0.2">
      <c r="P56241" s="230"/>
      <c r="Q56241" s="230"/>
      <c r="R56241" s="230"/>
      <c r="S56241" s="230"/>
    </row>
    <row r="56242" spans="16:19" x14ac:dyDescent="0.2">
      <c r="P56242" s="230"/>
      <c r="Q56242" s="230"/>
      <c r="R56242" s="230"/>
      <c r="S56242" s="230"/>
    </row>
    <row r="56243" spans="16:19" x14ac:dyDescent="0.2">
      <c r="P56243" s="230"/>
      <c r="Q56243" s="230"/>
      <c r="R56243" s="230"/>
      <c r="S56243" s="230"/>
    </row>
    <row r="56244" spans="16:19" x14ac:dyDescent="0.2">
      <c r="P56244" s="230"/>
      <c r="Q56244" s="230"/>
      <c r="R56244" s="230"/>
      <c r="S56244" s="230"/>
    </row>
    <row r="56245" spans="16:19" x14ac:dyDescent="0.2">
      <c r="P56245" s="230"/>
      <c r="Q56245" s="230"/>
      <c r="R56245" s="230"/>
      <c r="S56245" s="230"/>
    </row>
    <row r="56246" spans="16:19" x14ac:dyDescent="0.2">
      <c r="P56246" s="230"/>
      <c r="Q56246" s="230"/>
      <c r="R56246" s="230"/>
      <c r="S56246" s="230"/>
    </row>
    <row r="56247" spans="16:19" x14ac:dyDescent="0.2">
      <c r="P56247" s="230"/>
      <c r="Q56247" s="230"/>
      <c r="R56247" s="230"/>
      <c r="S56247" s="230"/>
    </row>
    <row r="56248" spans="16:19" x14ac:dyDescent="0.2">
      <c r="P56248" s="230"/>
      <c r="Q56248" s="230"/>
      <c r="R56248" s="230"/>
      <c r="S56248" s="230"/>
    </row>
    <row r="56249" spans="16:19" x14ac:dyDescent="0.2">
      <c r="P56249" s="230"/>
      <c r="Q56249" s="230"/>
      <c r="R56249" s="230"/>
      <c r="S56249" s="230"/>
    </row>
    <row r="56250" spans="16:19" x14ac:dyDescent="0.2">
      <c r="P56250" s="230"/>
      <c r="Q56250" s="230"/>
      <c r="R56250" s="230"/>
      <c r="S56250" s="230"/>
    </row>
    <row r="56251" spans="16:19" x14ac:dyDescent="0.2">
      <c r="P56251" s="230"/>
      <c r="Q56251" s="230"/>
      <c r="R56251" s="230"/>
      <c r="S56251" s="230"/>
    </row>
    <row r="56252" spans="16:19" x14ac:dyDescent="0.2">
      <c r="P56252" s="230"/>
      <c r="Q56252" s="230"/>
      <c r="R56252" s="230"/>
      <c r="S56252" s="230"/>
    </row>
    <row r="56253" spans="16:19" x14ac:dyDescent="0.2">
      <c r="P56253" s="230"/>
      <c r="Q56253" s="230"/>
      <c r="R56253" s="230"/>
      <c r="S56253" s="230"/>
    </row>
    <row r="56254" spans="16:19" x14ac:dyDescent="0.2">
      <c r="P56254" s="230"/>
      <c r="Q56254" s="230"/>
      <c r="R56254" s="230"/>
      <c r="S56254" s="230"/>
    </row>
    <row r="56255" spans="16:19" x14ac:dyDescent="0.2">
      <c r="P56255" s="230"/>
      <c r="Q56255" s="230"/>
      <c r="R56255" s="230"/>
      <c r="S56255" s="230"/>
    </row>
    <row r="56256" spans="16:19" x14ac:dyDescent="0.2">
      <c r="P56256" s="230"/>
      <c r="Q56256" s="230"/>
      <c r="R56256" s="230"/>
      <c r="S56256" s="230"/>
    </row>
    <row r="56257" spans="16:19" x14ac:dyDescent="0.2">
      <c r="P56257" s="230"/>
      <c r="Q56257" s="230"/>
      <c r="R56257" s="230"/>
      <c r="S56257" s="230"/>
    </row>
    <row r="56258" spans="16:19" x14ac:dyDescent="0.2">
      <c r="P56258" s="230"/>
      <c r="Q56258" s="230"/>
      <c r="R56258" s="230"/>
      <c r="S56258" s="230"/>
    </row>
    <row r="56259" spans="16:19" x14ac:dyDescent="0.2">
      <c r="P56259" s="230"/>
      <c r="Q56259" s="230"/>
      <c r="R56259" s="230"/>
      <c r="S56259" s="230"/>
    </row>
    <row r="56260" spans="16:19" x14ac:dyDescent="0.2">
      <c r="P56260" s="230"/>
      <c r="Q56260" s="230"/>
      <c r="R56260" s="230"/>
      <c r="S56260" s="230"/>
    </row>
    <row r="56261" spans="16:19" x14ac:dyDescent="0.2">
      <c r="P56261" s="230"/>
      <c r="Q56261" s="230"/>
      <c r="R56261" s="230"/>
      <c r="S56261" s="230"/>
    </row>
    <row r="56262" spans="16:19" x14ac:dyDescent="0.2">
      <c r="P56262" s="230"/>
      <c r="Q56262" s="230"/>
      <c r="R56262" s="230"/>
      <c r="S56262" s="230"/>
    </row>
    <row r="56263" spans="16:19" x14ac:dyDescent="0.2">
      <c r="P56263" s="230"/>
      <c r="Q56263" s="230"/>
      <c r="R56263" s="230"/>
      <c r="S56263" s="230"/>
    </row>
    <row r="56264" spans="16:19" x14ac:dyDescent="0.2">
      <c r="P56264" s="230"/>
      <c r="Q56264" s="230"/>
      <c r="R56264" s="230"/>
      <c r="S56264" s="230"/>
    </row>
    <row r="56265" spans="16:19" x14ac:dyDescent="0.2">
      <c r="P56265" s="230"/>
      <c r="Q56265" s="230"/>
      <c r="R56265" s="230"/>
      <c r="S56265" s="230"/>
    </row>
    <row r="56266" spans="16:19" x14ac:dyDescent="0.2">
      <c r="P56266" s="230"/>
      <c r="Q56266" s="230"/>
      <c r="R56266" s="230"/>
      <c r="S56266" s="230"/>
    </row>
    <row r="56267" spans="16:19" x14ac:dyDescent="0.2">
      <c r="P56267" s="230"/>
      <c r="Q56267" s="230"/>
      <c r="R56267" s="230"/>
      <c r="S56267" s="230"/>
    </row>
    <row r="56268" spans="16:19" x14ac:dyDescent="0.2">
      <c r="P56268" s="230"/>
      <c r="Q56268" s="230"/>
      <c r="R56268" s="230"/>
      <c r="S56268" s="230"/>
    </row>
    <row r="56269" spans="16:19" x14ac:dyDescent="0.2">
      <c r="P56269" s="230"/>
      <c r="Q56269" s="230"/>
      <c r="R56269" s="230"/>
      <c r="S56269" s="230"/>
    </row>
    <row r="56270" spans="16:19" x14ac:dyDescent="0.2">
      <c r="P56270" s="230"/>
      <c r="Q56270" s="230"/>
      <c r="R56270" s="230"/>
      <c r="S56270" s="230"/>
    </row>
    <row r="56271" spans="16:19" x14ac:dyDescent="0.2">
      <c r="P56271" s="230"/>
      <c r="Q56271" s="230"/>
      <c r="R56271" s="230"/>
      <c r="S56271" s="230"/>
    </row>
    <row r="56272" spans="16:19" x14ac:dyDescent="0.2">
      <c r="P56272" s="230"/>
      <c r="Q56272" s="230"/>
      <c r="R56272" s="230"/>
      <c r="S56272" s="230"/>
    </row>
    <row r="56273" spans="16:19" x14ac:dyDescent="0.2">
      <c r="P56273" s="230"/>
      <c r="Q56273" s="230"/>
      <c r="R56273" s="230"/>
      <c r="S56273" s="230"/>
    </row>
    <row r="56274" spans="16:19" x14ac:dyDescent="0.2">
      <c r="P56274" s="230"/>
      <c r="Q56274" s="230"/>
      <c r="R56274" s="230"/>
      <c r="S56274" s="230"/>
    </row>
    <row r="56275" spans="16:19" x14ac:dyDescent="0.2">
      <c r="P56275" s="230"/>
      <c r="Q56275" s="230"/>
      <c r="R56275" s="230"/>
      <c r="S56275" s="230"/>
    </row>
    <row r="56276" spans="16:19" x14ac:dyDescent="0.2">
      <c r="P56276" s="230"/>
      <c r="Q56276" s="230"/>
      <c r="R56276" s="230"/>
      <c r="S56276" s="230"/>
    </row>
    <row r="56277" spans="16:19" x14ac:dyDescent="0.2">
      <c r="P56277" s="230"/>
      <c r="Q56277" s="230"/>
      <c r="R56277" s="230"/>
      <c r="S56277" s="230"/>
    </row>
    <row r="56278" spans="16:19" x14ac:dyDescent="0.2">
      <c r="P56278" s="230"/>
      <c r="Q56278" s="230"/>
      <c r="R56278" s="230"/>
      <c r="S56278" s="230"/>
    </row>
    <row r="56279" spans="16:19" x14ac:dyDescent="0.2">
      <c r="P56279" s="230"/>
      <c r="Q56279" s="230"/>
      <c r="R56279" s="230"/>
      <c r="S56279" s="230"/>
    </row>
    <row r="56280" spans="16:19" x14ac:dyDescent="0.2">
      <c r="P56280" s="230"/>
      <c r="Q56280" s="230"/>
      <c r="R56280" s="230"/>
      <c r="S56280" s="230"/>
    </row>
    <row r="56281" spans="16:19" x14ac:dyDescent="0.2">
      <c r="P56281" s="230"/>
      <c r="Q56281" s="230"/>
      <c r="R56281" s="230"/>
      <c r="S56281" s="230"/>
    </row>
    <row r="56282" spans="16:19" x14ac:dyDescent="0.2">
      <c r="P56282" s="230"/>
      <c r="Q56282" s="230"/>
      <c r="R56282" s="230"/>
      <c r="S56282" s="230"/>
    </row>
    <row r="56283" spans="16:19" x14ac:dyDescent="0.2">
      <c r="P56283" s="230"/>
      <c r="Q56283" s="230"/>
      <c r="R56283" s="230"/>
      <c r="S56283" s="230"/>
    </row>
    <row r="56284" spans="16:19" x14ac:dyDescent="0.2">
      <c r="P56284" s="230"/>
      <c r="Q56284" s="230"/>
      <c r="R56284" s="230"/>
      <c r="S56284" s="230"/>
    </row>
    <row r="56285" spans="16:19" x14ac:dyDescent="0.2">
      <c r="P56285" s="230"/>
      <c r="Q56285" s="230"/>
      <c r="R56285" s="230"/>
      <c r="S56285" s="230"/>
    </row>
    <row r="56286" spans="16:19" x14ac:dyDescent="0.2">
      <c r="P56286" s="230"/>
      <c r="Q56286" s="230"/>
      <c r="R56286" s="230"/>
      <c r="S56286" s="230"/>
    </row>
    <row r="56287" spans="16:19" x14ac:dyDescent="0.2">
      <c r="P56287" s="230"/>
      <c r="Q56287" s="230"/>
      <c r="R56287" s="230"/>
      <c r="S56287" s="230"/>
    </row>
    <row r="56288" spans="16:19" x14ac:dyDescent="0.2">
      <c r="P56288" s="230"/>
      <c r="Q56288" s="230"/>
      <c r="R56288" s="230"/>
      <c r="S56288" s="230"/>
    </row>
    <row r="56289" spans="16:19" x14ac:dyDescent="0.2">
      <c r="P56289" s="230"/>
      <c r="Q56289" s="230"/>
      <c r="R56289" s="230"/>
      <c r="S56289" s="230"/>
    </row>
    <row r="56290" spans="16:19" x14ac:dyDescent="0.2">
      <c r="P56290" s="230"/>
      <c r="Q56290" s="230"/>
      <c r="R56290" s="230"/>
      <c r="S56290" s="230"/>
    </row>
    <row r="56291" spans="16:19" x14ac:dyDescent="0.2">
      <c r="P56291" s="230"/>
      <c r="Q56291" s="230"/>
      <c r="R56291" s="230"/>
      <c r="S56291" s="230"/>
    </row>
    <row r="56292" spans="16:19" x14ac:dyDescent="0.2">
      <c r="P56292" s="230"/>
      <c r="Q56292" s="230"/>
      <c r="R56292" s="230"/>
      <c r="S56292" s="230"/>
    </row>
    <row r="56293" spans="16:19" x14ac:dyDescent="0.2">
      <c r="P56293" s="230"/>
      <c r="Q56293" s="230"/>
      <c r="R56293" s="230"/>
      <c r="S56293" s="230"/>
    </row>
    <row r="56294" spans="16:19" x14ac:dyDescent="0.2">
      <c r="P56294" s="230"/>
      <c r="Q56294" s="230"/>
      <c r="R56294" s="230"/>
      <c r="S56294" s="230"/>
    </row>
    <row r="56295" spans="16:19" x14ac:dyDescent="0.2">
      <c r="P56295" s="230"/>
      <c r="Q56295" s="230"/>
      <c r="R56295" s="230"/>
      <c r="S56295" s="230"/>
    </row>
    <row r="56296" spans="16:19" x14ac:dyDescent="0.2">
      <c r="P56296" s="230"/>
      <c r="Q56296" s="230"/>
      <c r="R56296" s="230"/>
      <c r="S56296" s="230"/>
    </row>
    <row r="56297" spans="16:19" x14ac:dyDescent="0.2">
      <c r="P56297" s="230"/>
      <c r="Q56297" s="230"/>
      <c r="R56297" s="230"/>
      <c r="S56297" s="230"/>
    </row>
    <row r="56298" spans="16:19" x14ac:dyDescent="0.2">
      <c r="P56298" s="230"/>
      <c r="Q56298" s="230"/>
      <c r="R56298" s="230"/>
      <c r="S56298" s="230"/>
    </row>
    <row r="56299" spans="16:19" x14ac:dyDescent="0.2">
      <c r="P56299" s="230"/>
      <c r="Q56299" s="230"/>
      <c r="R56299" s="230"/>
      <c r="S56299" s="230"/>
    </row>
    <row r="56300" spans="16:19" x14ac:dyDescent="0.2">
      <c r="P56300" s="230"/>
      <c r="Q56300" s="230"/>
      <c r="R56300" s="230"/>
      <c r="S56300" s="230"/>
    </row>
    <row r="56301" spans="16:19" x14ac:dyDescent="0.2">
      <c r="P56301" s="230"/>
      <c r="Q56301" s="230"/>
      <c r="R56301" s="230"/>
      <c r="S56301" s="230"/>
    </row>
    <row r="56302" spans="16:19" x14ac:dyDescent="0.2">
      <c r="P56302" s="230"/>
      <c r="Q56302" s="230"/>
      <c r="R56302" s="230"/>
      <c r="S56302" s="230"/>
    </row>
    <row r="56303" spans="16:19" x14ac:dyDescent="0.2">
      <c r="P56303" s="230"/>
      <c r="Q56303" s="230"/>
      <c r="R56303" s="230"/>
      <c r="S56303" s="230"/>
    </row>
    <row r="56304" spans="16:19" x14ac:dyDescent="0.2">
      <c r="P56304" s="230"/>
      <c r="Q56304" s="230"/>
      <c r="R56304" s="230"/>
      <c r="S56304" s="230"/>
    </row>
    <row r="56305" spans="16:19" x14ac:dyDescent="0.2">
      <c r="P56305" s="230"/>
      <c r="Q56305" s="230"/>
      <c r="R56305" s="230"/>
      <c r="S56305" s="230"/>
    </row>
    <row r="56306" spans="16:19" x14ac:dyDescent="0.2">
      <c r="P56306" s="230"/>
      <c r="Q56306" s="230"/>
      <c r="R56306" s="230"/>
      <c r="S56306" s="230"/>
    </row>
    <row r="56307" spans="16:19" x14ac:dyDescent="0.2">
      <c r="P56307" s="230"/>
      <c r="Q56307" s="230"/>
      <c r="R56307" s="230"/>
      <c r="S56307" s="230"/>
    </row>
    <row r="56308" spans="16:19" x14ac:dyDescent="0.2">
      <c r="P56308" s="230"/>
      <c r="Q56308" s="230"/>
      <c r="R56308" s="230"/>
      <c r="S56308" s="230"/>
    </row>
    <row r="56309" spans="16:19" x14ac:dyDescent="0.2">
      <c r="P56309" s="230"/>
      <c r="Q56309" s="230"/>
      <c r="R56309" s="230"/>
      <c r="S56309" s="230"/>
    </row>
    <row r="56310" spans="16:19" x14ac:dyDescent="0.2">
      <c r="P56310" s="230"/>
      <c r="Q56310" s="230"/>
      <c r="R56310" s="230"/>
      <c r="S56310" s="230"/>
    </row>
    <row r="56311" spans="16:19" x14ac:dyDescent="0.2">
      <c r="P56311" s="230"/>
      <c r="Q56311" s="230"/>
      <c r="R56311" s="230"/>
      <c r="S56311" s="230"/>
    </row>
    <row r="56312" spans="16:19" x14ac:dyDescent="0.2">
      <c r="P56312" s="230"/>
      <c r="Q56312" s="230"/>
      <c r="R56312" s="230"/>
      <c r="S56312" s="230"/>
    </row>
    <row r="56313" spans="16:19" x14ac:dyDescent="0.2">
      <c r="P56313" s="230"/>
      <c r="Q56313" s="230"/>
      <c r="R56313" s="230"/>
      <c r="S56313" s="230"/>
    </row>
    <row r="56314" spans="16:19" x14ac:dyDescent="0.2">
      <c r="P56314" s="230"/>
      <c r="Q56314" s="230"/>
      <c r="R56314" s="230"/>
      <c r="S56314" s="230"/>
    </row>
    <row r="56315" spans="16:19" x14ac:dyDescent="0.2">
      <c r="P56315" s="230"/>
      <c r="Q56315" s="230"/>
      <c r="R56315" s="230"/>
      <c r="S56315" s="230"/>
    </row>
    <row r="56316" spans="16:19" x14ac:dyDescent="0.2">
      <c r="P56316" s="230"/>
      <c r="Q56316" s="230"/>
      <c r="R56316" s="230"/>
      <c r="S56316" s="230"/>
    </row>
    <row r="56317" spans="16:19" x14ac:dyDescent="0.2">
      <c r="P56317" s="230"/>
      <c r="Q56317" s="230"/>
      <c r="R56317" s="230"/>
      <c r="S56317" s="230"/>
    </row>
    <row r="56318" spans="16:19" x14ac:dyDescent="0.2">
      <c r="P56318" s="230"/>
      <c r="Q56318" s="230"/>
      <c r="R56318" s="230"/>
      <c r="S56318" s="230"/>
    </row>
    <row r="56319" spans="16:19" x14ac:dyDescent="0.2">
      <c r="P56319" s="230"/>
      <c r="Q56319" s="230"/>
      <c r="R56319" s="230"/>
      <c r="S56319" s="230"/>
    </row>
    <row r="56320" spans="16:19" x14ac:dyDescent="0.2">
      <c r="P56320" s="230"/>
      <c r="Q56320" s="230"/>
      <c r="R56320" s="230"/>
      <c r="S56320" s="230"/>
    </row>
    <row r="56321" spans="16:19" x14ac:dyDescent="0.2">
      <c r="P56321" s="230"/>
      <c r="Q56321" s="230"/>
      <c r="R56321" s="230"/>
      <c r="S56321" s="230"/>
    </row>
    <row r="56322" spans="16:19" x14ac:dyDescent="0.2">
      <c r="P56322" s="230"/>
      <c r="Q56322" s="230"/>
      <c r="R56322" s="230"/>
      <c r="S56322" s="230"/>
    </row>
    <row r="56323" spans="16:19" x14ac:dyDescent="0.2">
      <c r="P56323" s="230"/>
      <c r="Q56323" s="230"/>
      <c r="R56323" s="230"/>
      <c r="S56323" s="230"/>
    </row>
    <row r="56324" spans="16:19" x14ac:dyDescent="0.2">
      <c r="P56324" s="230"/>
      <c r="Q56324" s="230"/>
      <c r="R56324" s="230"/>
      <c r="S56324" s="230"/>
    </row>
    <row r="56325" spans="16:19" x14ac:dyDescent="0.2">
      <c r="P56325" s="230"/>
      <c r="Q56325" s="230"/>
      <c r="R56325" s="230"/>
      <c r="S56325" s="230"/>
    </row>
    <row r="56326" spans="16:19" x14ac:dyDescent="0.2">
      <c r="P56326" s="230"/>
      <c r="Q56326" s="230"/>
      <c r="R56326" s="230"/>
      <c r="S56326" s="230"/>
    </row>
    <row r="56327" spans="16:19" x14ac:dyDescent="0.2">
      <c r="P56327" s="230"/>
      <c r="Q56327" s="230"/>
      <c r="R56327" s="230"/>
      <c r="S56327" s="230"/>
    </row>
    <row r="56328" spans="16:19" x14ac:dyDescent="0.2">
      <c r="P56328" s="230"/>
      <c r="Q56328" s="230"/>
      <c r="R56328" s="230"/>
      <c r="S56328" s="230"/>
    </row>
    <row r="56329" spans="16:19" x14ac:dyDescent="0.2">
      <c r="P56329" s="230"/>
      <c r="Q56329" s="230"/>
      <c r="R56329" s="230"/>
      <c r="S56329" s="230"/>
    </row>
    <row r="56330" spans="16:19" x14ac:dyDescent="0.2">
      <c r="P56330" s="230"/>
      <c r="Q56330" s="230"/>
      <c r="R56330" s="230"/>
      <c r="S56330" s="230"/>
    </row>
    <row r="56331" spans="16:19" x14ac:dyDescent="0.2">
      <c r="P56331" s="230"/>
      <c r="Q56331" s="230"/>
      <c r="R56331" s="230"/>
      <c r="S56331" s="230"/>
    </row>
    <row r="56332" spans="16:19" x14ac:dyDescent="0.2">
      <c r="P56332" s="230"/>
      <c r="Q56332" s="230"/>
      <c r="R56332" s="230"/>
      <c r="S56332" s="230"/>
    </row>
    <row r="56333" spans="16:19" x14ac:dyDescent="0.2">
      <c r="P56333" s="230"/>
      <c r="Q56333" s="230"/>
      <c r="R56333" s="230"/>
      <c r="S56333" s="230"/>
    </row>
    <row r="56334" spans="16:19" x14ac:dyDescent="0.2">
      <c r="P56334" s="230"/>
      <c r="Q56334" s="230"/>
      <c r="R56334" s="230"/>
      <c r="S56334" s="230"/>
    </row>
    <row r="56335" spans="16:19" x14ac:dyDescent="0.2">
      <c r="P56335" s="230"/>
      <c r="Q56335" s="230"/>
      <c r="R56335" s="230"/>
      <c r="S56335" s="230"/>
    </row>
    <row r="56336" spans="16:19" x14ac:dyDescent="0.2">
      <c r="P56336" s="230"/>
      <c r="Q56336" s="230"/>
      <c r="R56336" s="230"/>
      <c r="S56336" s="230"/>
    </row>
    <row r="56337" spans="16:19" x14ac:dyDescent="0.2">
      <c r="P56337" s="230"/>
      <c r="Q56337" s="230"/>
      <c r="R56337" s="230"/>
      <c r="S56337" s="230"/>
    </row>
    <row r="56338" spans="16:19" x14ac:dyDescent="0.2">
      <c r="P56338" s="230"/>
      <c r="Q56338" s="230"/>
      <c r="R56338" s="230"/>
      <c r="S56338" s="230"/>
    </row>
    <row r="56339" spans="16:19" x14ac:dyDescent="0.2">
      <c r="P56339" s="230"/>
      <c r="Q56339" s="230"/>
      <c r="R56339" s="230"/>
      <c r="S56339" s="230"/>
    </row>
    <row r="56340" spans="16:19" x14ac:dyDescent="0.2">
      <c r="P56340" s="230"/>
      <c r="Q56340" s="230"/>
      <c r="R56340" s="230"/>
      <c r="S56340" s="230"/>
    </row>
    <row r="56341" spans="16:19" x14ac:dyDescent="0.2">
      <c r="P56341" s="230"/>
      <c r="Q56341" s="230"/>
      <c r="R56341" s="230"/>
      <c r="S56341" s="230"/>
    </row>
    <row r="56342" spans="16:19" x14ac:dyDescent="0.2">
      <c r="P56342" s="230"/>
      <c r="Q56342" s="230"/>
      <c r="R56342" s="230"/>
      <c r="S56342" s="230"/>
    </row>
    <row r="56343" spans="16:19" x14ac:dyDescent="0.2">
      <c r="P56343" s="230"/>
      <c r="Q56343" s="230"/>
      <c r="R56343" s="230"/>
      <c r="S56343" s="230"/>
    </row>
    <row r="56344" spans="16:19" x14ac:dyDescent="0.2">
      <c r="P56344" s="230"/>
      <c r="Q56344" s="230"/>
      <c r="R56344" s="230"/>
      <c r="S56344" s="230"/>
    </row>
    <row r="56345" spans="16:19" x14ac:dyDescent="0.2">
      <c r="P56345" s="230"/>
      <c r="Q56345" s="230"/>
      <c r="R56345" s="230"/>
      <c r="S56345" s="230"/>
    </row>
    <row r="56346" spans="16:19" x14ac:dyDescent="0.2">
      <c r="P56346" s="230"/>
      <c r="Q56346" s="230"/>
      <c r="R56346" s="230"/>
      <c r="S56346" s="230"/>
    </row>
    <row r="56347" spans="16:19" x14ac:dyDescent="0.2">
      <c r="P56347" s="230"/>
      <c r="Q56347" s="230"/>
      <c r="R56347" s="230"/>
      <c r="S56347" s="230"/>
    </row>
    <row r="56348" spans="16:19" x14ac:dyDescent="0.2">
      <c r="P56348" s="230"/>
      <c r="Q56348" s="230"/>
      <c r="R56348" s="230"/>
      <c r="S56348" s="230"/>
    </row>
    <row r="56349" spans="16:19" x14ac:dyDescent="0.2">
      <c r="P56349" s="230"/>
      <c r="Q56349" s="230"/>
      <c r="R56349" s="230"/>
      <c r="S56349" s="230"/>
    </row>
    <row r="56350" spans="16:19" x14ac:dyDescent="0.2">
      <c r="P56350" s="230"/>
      <c r="Q56350" s="230"/>
      <c r="R56350" s="230"/>
      <c r="S56350" s="230"/>
    </row>
    <row r="56351" spans="16:19" x14ac:dyDescent="0.2">
      <c r="P56351" s="230"/>
      <c r="Q56351" s="230"/>
      <c r="R56351" s="230"/>
      <c r="S56351" s="230"/>
    </row>
    <row r="56352" spans="16:19" x14ac:dyDescent="0.2">
      <c r="P56352" s="230"/>
      <c r="Q56352" s="230"/>
      <c r="R56352" s="230"/>
      <c r="S56352" s="230"/>
    </row>
    <row r="56353" spans="16:19" x14ac:dyDescent="0.2">
      <c r="P56353" s="230"/>
      <c r="Q56353" s="230"/>
      <c r="R56353" s="230"/>
      <c r="S56353" s="230"/>
    </row>
    <row r="56354" spans="16:19" x14ac:dyDescent="0.2">
      <c r="P56354" s="230"/>
      <c r="Q56354" s="230"/>
      <c r="R56354" s="230"/>
      <c r="S56354" s="230"/>
    </row>
    <row r="56355" spans="16:19" x14ac:dyDescent="0.2">
      <c r="P56355" s="230"/>
      <c r="Q56355" s="230"/>
      <c r="R56355" s="230"/>
      <c r="S56355" s="230"/>
    </row>
    <row r="56356" spans="16:19" x14ac:dyDescent="0.2">
      <c r="P56356" s="230"/>
      <c r="Q56356" s="230"/>
      <c r="R56356" s="230"/>
      <c r="S56356" s="230"/>
    </row>
    <row r="56357" spans="16:19" x14ac:dyDescent="0.2">
      <c r="P56357" s="230"/>
      <c r="Q56357" s="230"/>
      <c r="R56357" s="230"/>
      <c r="S56357" s="230"/>
    </row>
    <row r="56358" spans="16:19" x14ac:dyDescent="0.2">
      <c r="P56358" s="230"/>
      <c r="Q56358" s="230"/>
      <c r="R56358" s="230"/>
      <c r="S56358" s="230"/>
    </row>
    <row r="56359" spans="16:19" x14ac:dyDescent="0.2">
      <c r="P56359" s="230"/>
      <c r="Q56359" s="230"/>
      <c r="R56359" s="230"/>
      <c r="S56359" s="230"/>
    </row>
    <row r="56360" spans="16:19" x14ac:dyDescent="0.2">
      <c r="P56360" s="230"/>
      <c r="Q56360" s="230"/>
      <c r="R56360" s="230"/>
      <c r="S56360" s="230"/>
    </row>
    <row r="56361" spans="16:19" x14ac:dyDescent="0.2">
      <c r="P56361" s="230"/>
      <c r="Q56361" s="230"/>
      <c r="R56361" s="230"/>
      <c r="S56361" s="230"/>
    </row>
    <row r="56362" spans="16:19" x14ac:dyDescent="0.2">
      <c r="P56362" s="230"/>
      <c r="Q56362" s="230"/>
      <c r="R56362" s="230"/>
      <c r="S56362" s="230"/>
    </row>
    <row r="56363" spans="16:19" x14ac:dyDescent="0.2">
      <c r="P56363" s="230"/>
      <c r="Q56363" s="230"/>
      <c r="R56363" s="230"/>
      <c r="S56363" s="230"/>
    </row>
    <row r="56364" spans="16:19" x14ac:dyDescent="0.2">
      <c r="P56364" s="230"/>
      <c r="Q56364" s="230"/>
      <c r="R56364" s="230"/>
      <c r="S56364" s="230"/>
    </row>
    <row r="56365" spans="16:19" x14ac:dyDescent="0.2">
      <c r="P56365" s="230"/>
      <c r="Q56365" s="230"/>
      <c r="R56365" s="230"/>
      <c r="S56365" s="230"/>
    </row>
    <row r="56366" spans="16:19" x14ac:dyDescent="0.2">
      <c r="P56366" s="230"/>
      <c r="Q56366" s="230"/>
      <c r="R56366" s="230"/>
      <c r="S56366" s="230"/>
    </row>
    <row r="56367" spans="16:19" x14ac:dyDescent="0.2">
      <c r="P56367" s="230"/>
      <c r="Q56367" s="230"/>
      <c r="R56367" s="230"/>
      <c r="S56367" s="230"/>
    </row>
    <row r="56368" spans="16:19" x14ac:dyDescent="0.2">
      <c r="P56368" s="230"/>
      <c r="Q56368" s="230"/>
      <c r="R56368" s="230"/>
      <c r="S56368" s="230"/>
    </row>
    <row r="56369" spans="16:19" x14ac:dyDescent="0.2">
      <c r="P56369" s="230"/>
      <c r="Q56369" s="230"/>
      <c r="R56369" s="230"/>
      <c r="S56369" s="230"/>
    </row>
    <row r="56370" spans="16:19" x14ac:dyDescent="0.2">
      <c r="P56370" s="230"/>
      <c r="Q56370" s="230"/>
      <c r="R56370" s="230"/>
      <c r="S56370" s="230"/>
    </row>
    <row r="56371" spans="16:19" x14ac:dyDescent="0.2">
      <c r="P56371" s="230"/>
      <c r="Q56371" s="230"/>
      <c r="R56371" s="230"/>
      <c r="S56371" s="230"/>
    </row>
    <row r="56372" spans="16:19" x14ac:dyDescent="0.2">
      <c r="P56372" s="230"/>
      <c r="Q56372" s="230"/>
      <c r="R56372" s="230"/>
      <c r="S56372" s="230"/>
    </row>
    <row r="56373" spans="16:19" x14ac:dyDescent="0.2">
      <c r="P56373" s="230"/>
      <c r="Q56373" s="230"/>
      <c r="R56373" s="230"/>
      <c r="S56373" s="230"/>
    </row>
    <row r="56374" spans="16:19" x14ac:dyDescent="0.2">
      <c r="P56374" s="230"/>
      <c r="Q56374" s="230"/>
      <c r="R56374" s="230"/>
      <c r="S56374" s="230"/>
    </row>
    <row r="56375" spans="16:19" x14ac:dyDescent="0.2">
      <c r="P56375" s="230"/>
      <c r="Q56375" s="230"/>
      <c r="R56375" s="230"/>
      <c r="S56375" s="230"/>
    </row>
    <row r="56376" spans="16:19" x14ac:dyDescent="0.2">
      <c r="P56376" s="230"/>
      <c r="Q56376" s="230"/>
      <c r="R56376" s="230"/>
      <c r="S56376" s="230"/>
    </row>
    <row r="56377" spans="16:19" x14ac:dyDescent="0.2">
      <c r="P56377" s="230"/>
      <c r="Q56377" s="230"/>
      <c r="R56377" s="230"/>
      <c r="S56377" s="230"/>
    </row>
    <row r="56378" spans="16:19" x14ac:dyDescent="0.2">
      <c r="P56378" s="230"/>
      <c r="Q56378" s="230"/>
      <c r="R56378" s="230"/>
      <c r="S56378" s="230"/>
    </row>
    <row r="56379" spans="16:19" x14ac:dyDescent="0.2">
      <c r="P56379" s="230"/>
      <c r="Q56379" s="230"/>
      <c r="R56379" s="230"/>
      <c r="S56379" s="230"/>
    </row>
    <row r="56380" spans="16:19" x14ac:dyDescent="0.2">
      <c r="P56380" s="230"/>
      <c r="Q56380" s="230"/>
      <c r="R56380" s="230"/>
      <c r="S56380" s="230"/>
    </row>
    <row r="56381" spans="16:19" x14ac:dyDescent="0.2">
      <c r="P56381" s="230"/>
      <c r="Q56381" s="230"/>
      <c r="R56381" s="230"/>
      <c r="S56381" s="230"/>
    </row>
    <row r="56382" spans="16:19" x14ac:dyDescent="0.2">
      <c r="P56382" s="230"/>
      <c r="Q56382" s="230"/>
      <c r="R56382" s="230"/>
      <c r="S56382" s="230"/>
    </row>
    <row r="56383" spans="16:19" x14ac:dyDescent="0.2">
      <c r="P56383" s="230"/>
      <c r="Q56383" s="230"/>
      <c r="R56383" s="230"/>
      <c r="S56383" s="230"/>
    </row>
    <row r="56384" spans="16:19" x14ac:dyDescent="0.2">
      <c r="P56384" s="230"/>
      <c r="Q56384" s="230"/>
      <c r="R56384" s="230"/>
      <c r="S56384" s="230"/>
    </row>
    <row r="56385" spans="16:19" x14ac:dyDescent="0.2">
      <c r="P56385" s="230"/>
      <c r="Q56385" s="230"/>
      <c r="R56385" s="230"/>
      <c r="S56385" s="230"/>
    </row>
    <row r="56386" spans="16:19" x14ac:dyDescent="0.2">
      <c r="P56386" s="230"/>
      <c r="Q56386" s="230"/>
      <c r="R56386" s="230"/>
      <c r="S56386" s="230"/>
    </row>
    <row r="56387" spans="16:19" x14ac:dyDescent="0.2">
      <c r="P56387" s="230"/>
      <c r="Q56387" s="230"/>
      <c r="R56387" s="230"/>
      <c r="S56387" s="230"/>
    </row>
    <row r="56388" spans="16:19" x14ac:dyDescent="0.2">
      <c r="P56388" s="230"/>
      <c r="Q56388" s="230"/>
      <c r="R56388" s="230"/>
      <c r="S56388" s="230"/>
    </row>
    <row r="56389" spans="16:19" x14ac:dyDescent="0.2">
      <c r="P56389" s="230"/>
      <c r="Q56389" s="230"/>
      <c r="R56389" s="230"/>
      <c r="S56389" s="230"/>
    </row>
    <row r="56390" spans="16:19" x14ac:dyDescent="0.2">
      <c r="P56390" s="230"/>
      <c r="Q56390" s="230"/>
      <c r="R56390" s="230"/>
      <c r="S56390" s="230"/>
    </row>
    <row r="56391" spans="16:19" x14ac:dyDescent="0.2">
      <c r="P56391" s="230"/>
      <c r="Q56391" s="230"/>
      <c r="R56391" s="230"/>
      <c r="S56391" s="230"/>
    </row>
    <row r="56392" spans="16:19" x14ac:dyDescent="0.2">
      <c r="P56392" s="230"/>
      <c r="Q56392" s="230"/>
      <c r="R56392" s="230"/>
      <c r="S56392" s="230"/>
    </row>
    <row r="56393" spans="16:19" x14ac:dyDescent="0.2">
      <c r="P56393" s="230"/>
      <c r="Q56393" s="230"/>
      <c r="R56393" s="230"/>
      <c r="S56393" s="230"/>
    </row>
    <row r="56394" spans="16:19" x14ac:dyDescent="0.2">
      <c r="P56394" s="230"/>
      <c r="Q56394" s="230"/>
      <c r="R56394" s="230"/>
      <c r="S56394" s="230"/>
    </row>
    <row r="56395" spans="16:19" x14ac:dyDescent="0.2">
      <c r="P56395" s="230"/>
      <c r="Q56395" s="230"/>
      <c r="R56395" s="230"/>
      <c r="S56395" s="230"/>
    </row>
    <row r="56396" spans="16:19" x14ac:dyDescent="0.2">
      <c r="P56396" s="230"/>
      <c r="Q56396" s="230"/>
      <c r="R56396" s="230"/>
      <c r="S56396" s="230"/>
    </row>
    <row r="56397" spans="16:19" x14ac:dyDescent="0.2">
      <c r="P56397" s="230"/>
      <c r="Q56397" s="230"/>
      <c r="R56397" s="230"/>
      <c r="S56397" s="230"/>
    </row>
    <row r="56398" spans="16:19" x14ac:dyDescent="0.2">
      <c r="P56398" s="230"/>
      <c r="Q56398" s="230"/>
      <c r="R56398" s="230"/>
      <c r="S56398" s="230"/>
    </row>
    <row r="56399" spans="16:19" x14ac:dyDescent="0.2">
      <c r="P56399" s="230"/>
      <c r="Q56399" s="230"/>
      <c r="R56399" s="230"/>
      <c r="S56399" s="230"/>
    </row>
    <row r="56400" spans="16:19" x14ac:dyDescent="0.2">
      <c r="P56400" s="230"/>
      <c r="Q56400" s="230"/>
      <c r="R56400" s="230"/>
      <c r="S56400" s="230"/>
    </row>
    <row r="56401" spans="16:19" x14ac:dyDescent="0.2">
      <c r="P56401" s="230"/>
      <c r="Q56401" s="230"/>
      <c r="R56401" s="230"/>
      <c r="S56401" s="230"/>
    </row>
    <row r="56402" spans="16:19" x14ac:dyDescent="0.2">
      <c r="P56402" s="230"/>
      <c r="Q56402" s="230"/>
      <c r="R56402" s="230"/>
      <c r="S56402" s="230"/>
    </row>
    <row r="56403" spans="16:19" x14ac:dyDescent="0.2">
      <c r="P56403" s="230"/>
      <c r="Q56403" s="230"/>
      <c r="R56403" s="230"/>
      <c r="S56403" s="230"/>
    </row>
    <row r="56404" spans="16:19" x14ac:dyDescent="0.2">
      <c r="P56404" s="230"/>
      <c r="Q56404" s="230"/>
      <c r="R56404" s="230"/>
      <c r="S56404" s="230"/>
    </row>
    <row r="56405" spans="16:19" x14ac:dyDescent="0.2">
      <c r="P56405" s="230"/>
      <c r="Q56405" s="230"/>
      <c r="R56405" s="230"/>
      <c r="S56405" s="230"/>
    </row>
    <row r="56406" spans="16:19" x14ac:dyDescent="0.2">
      <c r="P56406" s="230"/>
      <c r="Q56406" s="230"/>
      <c r="R56406" s="230"/>
      <c r="S56406" s="230"/>
    </row>
    <row r="56407" spans="16:19" x14ac:dyDescent="0.2">
      <c r="P56407" s="230"/>
      <c r="Q56407" s="230"/>
      <c r="R56407" s="230"/>
      <c r="S56407" s="230"/>
    </row>
    <row r="56408" spans="16:19" x14ac:dyDescent="0.2">
      <c r="P56408" s="230"/>
      <c r="Q56408" s="230"/>
      <c r="R56408" s="230"/>
      <c r="S56408" s="230"/>
    </row>
    <row r="56409" spans="16:19" x14ac:dyDescent="0.2">
      <c r="P56409" s="230"/>
      <c r="Q56409" s="230"/>
      <c r="R56409" s="230"/>
      <c r="S56409" s="230"/>
    </row>
    <row r="56410" spans="16:19" x14ac:dyDescent="0.2">
      <c r="P56410" s="230"/>
      <c r="Q56410" s="230"/>
      <c r="R56410" s="230"/>
      <c r="S56410" s="230"/>
    </row>
    <row r="56411" spans="16:19" x14ac:dyDescent="0.2">
      <c r="P56411" s="230"/>
      <c r="Q56411" s="230"/>
      <c r="R56411" s="230"/>
      <c r="S56411" s="230"/>
    </row>
    <row r="56412" spans="16:19" x14ac:dyDescent="0.2">
      <c r="P56412" s="230"/>
      <c r="Q56412" s="230"/>
      <c r="R56412" s="230"/>
      <c r="S56412" s="230"/>
    </row>
    <row r="56413" spans="16:19" x14ac:dyDescent="0.2">
      <c r="P56413" s="230"/>
      <c r="Q56413" s="230"/>
      <c r="R56413" s="230"/>
      <c r="S56413" s="230"/>
    </row>
    <row r="56414" spans="16:19" x14ac:dyDescent="0.2">
      <c r="P56414" s="230"/>
      <c r="Q56414" s="230"/>
      <c r="R56414" s="230"/>
      <c r="S56414" s="230"/>
    </row>
    <row r="56415" spans="16:19" x14ac:dyDescent="0.2">
      <c r="P56415" s="230"/>
      <c r="Q56415" s="230"/>
      <c r="R56415" s="230"/>
      <c r="S56415" s="230"/>
    </row>
    <row r="56416" spans="16:19" x14ac:dyDescent="0.2">
      <c r="P56416" s="230"/>
      <c r="Q56416" s="230"/>
      <c r="R56416" s="230"/>
      <c r="S56416" s="230"/>
    </row>
    <row r="56417" spans="16:19" x14ac:dyDescent="0.2">
      <c r="P56417" s="230"/>
      <c r="Q56417" s="230"/>
      <c r="R56417" s="230"/>
      <c r="S56417" s="230"/>
    </row>
    <row r="56418" spans="16:19" x14ac:dyDescent="0.2">
      <c r="P56418" s="230"/>
      <c r="Q56418" s="230"/>
      <c r="R56418" s="230"/>
      <c r="S56418" s="230"/>
    </row>
    <row r="56419" spans="16:19" x14ac:dyDescent="0.2">
      <c r="P56419" s="230"/>
      <c r="Q56419" s="230"/>
      <c r="R56419" s="230"/>
      <c r="S56419" s="230"/>
    </row>
    <row r="56420" spans="16:19" x14ac:dyDescent="0.2">
      <c r="P56420" s="230"/>
      <c r="Q56420" s="230"/>
      <c r="R56420" s="230"/>
      <c r="S56420" s="230"/>
    </row>
    <row r="56421" spans="16:19" x14ac:dyDescent="0.2">
      <c r="P56421" s="230"/>
      <c r="Q56421" s="230"/>
      <c r="R56421" s="230"/>
      <c r="S56421" s="230"/>
    </row>
    <row r="56422" spans="16:19" x14ac:dyDescent="0.2">
      <c r="P56422" s="230"/>
      <c r="Q56422" s="230"/>
      <c r="R56422" s="230"/>
      <c r="S56422" s="230"/>
    </row>
    <row r="56423" spans="16:19" x14ac:dyDescent="0.2">
      <c r="P56423" s="230"/>
      <c r="Q56423" s="230"/>
      <c r="R56423" s="230"/>
      <c r="S56423" s="230"/>
    </row>
    <row r="56424" spans="16:19" x14ac:dyDescent="0.2">
      <c r="P56424" s="230"/>
      <c r="Q56424" s="230"/>
      <c r="R56424" s="230"/>
      <c r="S56424" s="230"/>
    </row>
    <row r="56425" spans="16:19" x14ac:dyDescent="0.2">
      <c r="P56425" s="230"/>
      <c r="Q56425" s="230"/>
      <c r="R56425" s="230"/>
      <c r="S56425" s="230"/>
    </row>
    <row r="56426" spans="16:19" x14ac:dyDescent="0.2">
      <c r="P56426" s="230"/>
      <c r="Q56426" s="230"/>
      <c r="R56426" s="230"/>
      <c r="S56426" s="230"/>
    </row>
    <row r="56427" spans="16:19" x14ac:dyDescent="0.2">
      <c r="P56427" s="230"/>
      <c r="Q56427" s="230"/>
      <c r="R56427" s="230"/>
      <c r="S56427" s="230"/>
    </row>
    <row r="56428" spans="16:19" x14ac:dyDescent="0.2">
      <c r="P56428" s="230"/>
      <c r="Q56428" s="230"/>
      <c r="R56428" s="230"/>
      <c r="S56428" s="230"/>
    </row>
    <row r="56429" spans="16:19" x14ac:dyDescent="0.2">
      <c r="P56429" s="230"/>
      <c r="Q56429" s="230"/>
      <c r="R56429" s="230"/>
      <c r="S56429" s="230"/>
    </row>
    <row r="56430" spans="16:19" x14ac:dyDescent="0.2">
      <c r="P56430" s="230"/>
      <c r="Q56430" s="230"/>
      <c r="R56430" s="230"/>
      <c r="S56430" s="230"/>
    </row>
    <row r="56431" spans="16:19" x14ac:dyDescent="0.2">
      <c r="P56431" s="230"/>
      <c r="Q56431" s="230"/>
      <c r="R56431" s="230"/>
      <c r="S56431" s="230"/>
    </row>
    <row r="56432" spans="16:19" x14ac:dyDescent="0.2">
      <c r="P56432" s="230"/>
      <c r="Q56432" s="230"/>
      <c r="R56432" s="230"/>
      <c r="S56432" s="230"/>
    </row>
    <row r="56433" spans="16:19" x14ac:dyDescent="0.2">
      <c r="P56433" s="230"/>
      <c r="Q56433" s="230"/>
      <c r="R56433" s="230"/>
      <c r="S56433" s="230"/>
    </row>
    <row r="56434" spans="16:19" x14ac:dyDescent="0.2">
      <c r="P56434" s="230"/>
      <c r="Q56434" s="230"/>
      <c r="R56434" s="230"/>
      <c r="S56434" s="230"/>
    </row>
    <row r="56435" spans="16:19" x14ac:dyDescent="0.2">
      <c r="P56435" s="230"/>
      <c r="Q56435" s="230"/>
      <c r="R56435" s="230"/>
      <c r="S56435" s="230"/>
    </row>
    <row r="56436" spans="16:19" x14ac:dyDescent="0.2">
      <c r="P56436" s="230"/>
      <c r="Q56436" s="230"/>
      <c r="R56436" s="230"/>
      <c r="S56436" s="230"/>
    </row>
    <row r="56437" spans="16:19" x14ac:dyDescent="0.2">
      <c r="P56437" s="230"/>
      <c r="Q56437" s="230"/>
      <c r="R56437" s="230"/>
      <c r="S56437" s="230"/>
    </row>
    <row r="56438" spans="16:19" x14ac:dyDescent="0.2">
      <c r="P56438" s="230"/>
      <c r="Q56438" s="230"/>
      <c r="R56438" s="230"/>
      <c r="S56438" s="230"/>
    </row>
    <row r="56439" spans="16:19" x14ac:dyDescent="0.2">
      <c r="P56439" s="230"/>
      <c r="Q56439" s="230"/>
      <c r="R56439" s="230"/>
      <c r="S56439" s="230"/>
    </row>
    <row r="56440" spans="16:19" x14ac:dyDescent="0.2">
      <c r="P56440" s="230"/>
      <c r="Q56440" s="230"/>
      <c r="R56440" s="230"/>
      <c r="S56440" s="230"/>
    </row>
    <row r="56441" spans="16:19" x14ac:dyDescent="0.2">
      <c r="P56441" s="230"/>
      <c r="Q56441" s="230"/>
      <c r="R56441" s="230"/>
      <c r="S56441" s="230"/>
    </row>
    <row r="56442" spans="16:19" x14ac:dyDescent="0.2">
      <c r="P56442" s="230"/>
      <c r="Q56442" s="230"/>
      <c r="R56442" s="230"/>
      <c r="S56442" s="230"/>
    </row>
    <row r="56443" spans="16:19" x14ac:dyDescent="0.2">
      <c r="P56443" s="230"/>
      <c r="Q56443" s="230"/>
      <c r="R56443" s="230"/>
      <c r="S56443" s="230"/>
    </row>
    <row r="56444" spans="16:19" x14ac:dyDescent="0.2">
      <c r="P56444" s="230"/>
      <c r="Q56444" s="230"/>
      <c r="R56444" s="230"/>
      <c r="S56444" s="230"/>
    </row>
    <row r="56445" spans="16:19" x14ac:dyDescent="0.2">
      <c r="P56445" s="230"/>
      <c r="Q56445" s="230"/>
      <c r="R56445" s="230"/>
      <c r="S56445" s="230"/>
    </row>
    <row r="56446" spans="16:19" x14ac:dyDescent="0.2">
      <c r="P56446" s="230"/>
      <c r="Q56446" s="230"/>
      <c r="R56446" s="230"/>
      <c r="S56446" s="230"/>
    </row>
    <row r="56447" spans="16:19" x14ac:dyDescent="0.2">
      <c r="P56447" s="230"/>
      <c r="Q56447" s="230"/>
      <c r="R56447" s="230"/>
      <c r="S56447" s="230"/>
    </row>
    <row r="56448" spans="16:19" x14ac:dyDescent="0.2">
      <c r="P56448" s="230"/>
      <c r="Q56448" s="230"/>
      <c r="R56448" s="230"/>
      <c r="S56448" s="230"/>
    </row>
    <row r="56449" spans="16:19" x14ac:dyDescent="0.2">
      <c r="P56449" s="230"/>
      <c r="Q56449" s="230"/>
      <c r="R56449" s="230"/>
      <c r="S56449" s="230"/>
    </row>
    <row r="56450" spans="16:19" x14ac:dyDescent="0.2">
      <c r="P56450" s="230"/>
      <c r="Q56450" s="230"/>
      <c r="R56450" s="230"/>
      <c r="S56450" s="230"/>
    </row>
    <row r="56451" spans="16:19" x14ac:dyDescent="0.2">
      <c r="P56451" s="230"/>
      <c r="Q56451" s="230"/>
      <c r="R56451" s="230"/>
      <c r="S56451" s="230"/>
    </row>
    <row r="56452" spans="16:19" x14ac:dyDescent="0.2">
      <c r="P56452" s="230"/>
      <c r="Q56452" s="230"/>
      <c r="R56452" s="230"/>
      <c r="S56452" s="230"/>
    </row>
    <row r="56453" spans="16:19" x14ac:dyDescent="0.2">
      <c r="P56453" s="230"/>
      <c r="Q56453" s="230"/>
      <c r="R56453" s="230"/>
      <c r="S56453" s="230"/>
    </row>
    <row r="56454" spans="16:19" x14ac:dyDescent="0.2">
      <c r="P56454" s="230"/>
      <c r="Q56454" s="230"/>
      <c r="R56454" s="230"/>
      <c r="S56454" s="230"/>
    </row>
    <row r="56455" spans="16:19" x14ac:dyDescent="0.2">
      <c r="P56455" s="230"/>
      <c r="Q56455" s="230"/>
      <c r="R56455" s="230"/>
      <c r="S56455" s="230"/>
    </row>
    <row r="56456" spans="16:19" x14ac:dyDescent="0.2">
      <c r="P56456" s="230"/>
      <c r="Q56456" s="230"/>
      <c r="R56456" s="230"/>
      <c r="S56456" s="230"/>
    </row>
    <row r="56457" spans="16:19" x14ac:dyDescent="0.2">
      <c r="P56457" s="230"/>
      <c r="Q56457" s="230"/>
      <c r="R56457" s="230"/>
      <c r="S56457" s="230"/>
    </row>
    <row r="56458" spans="16:19" x14ac:dyDescent="0.2">
      <c r="P56458" s="230"/>
      <c r="Q56458" s="230"/>
      <c r="R56458" s="230"/>
      <c r="S56458" s="230"/>
    </row>
    <row r="56459" spans="16:19" x14ac:dyDescent="0.2">
      <c r="P56459" s="230"/>
      <c r="Q56459" s="230"/>
      <c r="R56459" s="230"/>
      <c r="S56459" s="230"/>
    </row>
    <row r="56460" spans="16:19" x14ac:dyDescent="0.2">
      <c r="P56460" s="230"/>
      <c r="Q56460" s="230"/>
      <c r="R56460" s="230"/>
      <c r="S56460" s="230"/>
    </row>
    <row r="56461" spans="16:19" x14ac:dyDescent="0.2">
      <c r="P56461" s="230"/>
      <c r="Q56461" s="230"/>
      <c r="R56461" s="230"/>
      <c r="S56461" s="230"/>
    </row>
    <row r="56462" spans="16:19" x14ac:dyDescent="0.2">
      <c r="P56462" s="230"/>
      <c r="Q56462" s="230"/>
      <c r="R56462" s="230"/>
      <c r="S56462" s="230"/>
    </row>
    <row r="56463" spans="16:19" x14ac:dyDescent="0.2">
      <c r="P56463" s="230"/>
      <c r="Q56463" s="230"/>
      <c r="R56463" s="230"/>
      <c r="S56463" s="230"/>
    </row>
    <row r="56464" spans="16:19" x14ac:dyDescent="0.2">
      <c r="P56464" s="230"/>
      <c r="Q56464" s="230"/>
      <c r="R56464" s="230"/>
      <c r="S56464" s="230"/>
    </row>
    <row r="56465" spans="16:19" x14ac:dyDescent="0.2">
      <c r="P56465" s="230"/>
      <c r="Q56465" s="230"/>
      <c r="R56465" s="230"/>
      <c r="S56465" s="230"/>
    </row>
    <row r="56466" spans="16:19" x14ac:dyDescent="0.2">
      <c r="P56466" s="230"/>
      <c r="Q56466" s="230"/>
      <c r="R56466" s="230"/>
      <c r="S56466" s="230"/>
    </row>
    <row r="56467" spans="16:19" x14ac:dyDescent="0.2">
      <c r="P56467" s="230"/>
      <c r="Q56467" s="230"/>
      <c r="R56467" s="230"/>
      <c r="S56467" s="230"/>
    </row>
    <row r="56468" spans="16:19" x14ac:dyDescent="0.2">
      <c r="P56468" s="230"/>
      <c r="Q56468" s="230"/>
      <c r="R56468" s="230"/>
      <c r="S56468" s="230"/>
    </row>
    <row r="56469" spans="16:19" x14ac:dyDescent="0.2">
      <c r="P56469" s="230"/>
      <c r="Q56469" s="230"/>
      <c r="R56469" s="230"/>
      <c r="S56469" s="230"/>
    </row>
    <row r="56470" spans="16:19" x14ac:dyDescent="0.2">
      <c r="P56470" s="230"/>
      <c r="Q56470" s="230"/>
      <c r="R56470" s="230"/>
      <c r="S56470" s="230"/>
    </row>
    <row r="56471" spans="16:19" x14ac:dyDescent="0.2">
      <c r="P56471" s="230"/>
      <c r="Q56471" s="230"/>
      <c r="R56471" s="230"/>
      <c r="S56471" s="230"/>
    </row>
    <row r="56472" spans="16:19" x14ac:dyDescent="0.2">
      <c r="P56472" s="230"/>
      <c r="Q56472" s="230"/>
      <c r="R56472" s="230"/>
      <c r="S56472" s="230"/>
    </row>
    <row r="56473" spans="16:19" x14ac:dyDescent="0.2">
      <c r="P56473" s="230"/>
      <c r="Q56473" s="230"/>
      <c r="R56473" s="230"/>
      <c r="S56473" s="230"/>
    </row>
    <row r="56474" spans="16:19" x14ac:dyDescent="0.2">
      <c r="P56474" s="230"/>
      <c r="Q56474" s="230"/>
      <c r="R56474" s="230"/>
      <c r="S56474" s="230"/>
    </row>
    <row r="56475" spans="16:19" x14ac:dyDescent="0.2">
      <c r="P56475" s="230"/>
      <c r="Q56475" s="230"/>
      <c r="R56475" s="230"/>
      <c r="S56475" s="230"/>
    </row>
    <row r="56476" spans="16:19" x14ac:dyDescent="0.2">
      <c r="P56476" s="230"/>
      <c r="Q56476" s="230"/>
      <c r="R56476" s="230"/>
      <c r="S56476" s="230"/>
    </row>
    <row r="56477" spans="16:19" x14ac:dyDescent="0.2">
      <c r="P56477" s="230"/>
      <c r="Q56477" s="230"/>
      <c r="R56477" s="230"/>
      <c r="S56477" s="230"/>
    </row>
    <row r="56478" spans="16:19" x14ac:dyDescent="0.2">
      <c r="P56478" s="230"/>
      <c r="Q56478" s="230"/>
      <c r="R56478" s="230"/>
      <c r="S56478" s="230"/>
    </row>
    <row r="56479" spans="16:19" x14ac:dyDescent="0.2">
      <c r="P56479" s="230"/>
      <c r="Q56479" s="230"/>
      <c r="R56479" s="230"/>
      <c r="S56479" s="230"/>
    </row>
    <row r="56480" spans="16:19" x14ac:dyDescent="0.2">
      <c r="P56480" s="230"/>
      <c r="Q56480" s="230"/>
      <c r="R56480" s="230"/>
      <c r="S56480" s="230"/>
    </row>
    <row r="56481" spans="16:19" x14ac:dyDescent="0.2">
      <c r="P56481" s="230"/>
      <c r="Q56481" s="230"/>
      <c r="R56481" s="230"/>
      <c r="S56481" s="230"/>
    </row>
    <row r="56482" spans="16:19" x14ac:dyDescent="0.2">
      <c r="P56482" s="230"/>
      <c r="Q56482" s="230"/>
      <c r="R56482" s="230"/>
      <c r="S56482" s="230"/>
    </row>
    <row r="56483" spans="16:19" x14ac:dyDescent="0.2">
      <c r="P56483" s="230"/>
      <c r="Q56483" s="230"/>
      <c r="R56483" s="230"/>
      <c r="S56483" s="230"/>
    </row>
    <row r="56484" spans="16:19" x14ac:dyDescent="0.2">
      <c r="P56484" s="230"/>
      <c r="Q56484" s="230"/>
      <c r="R56484" s="230"/>
      <c r="S56484" s="230"/>
    </row>
    <row r="56485" spans="16:19" x14ac:dyDescent="0.2">
      <c r="P56485" s="230"/>
      <c r="Q56485" s="230"/>
      <c r="R56485" s="230"/>
      <c r="S56485" s="230"/>
    </row>
    <row r="56486" spans="16:19" x14ac:dyDescent="0.2">
      <c r="P56486" s="230"/>
      <c r="Q56486" s="230"/>
      <c r="R56486" s="230"/>
      <c r="S56486" s="230"/>
    </row>
    <row r="56487" spans="16:19" x14ac:dyDescent="0.2">
      <c r="P56487" s="230"/>
      <c r="Q56487" s="230"/>
      <c r="R56487" s="230"/>
      <c r="S56487" s="230"/>
    </row>
    <row r="56488" spans="16:19" x14ac:dyDescent="0.2">
      <c r="P56488" s="230"/>
      <c r="Q56488" s="230"/>
      <c r="R56488" s="230"/>
      <c r="S56488" s="230"/>
    </row>
    <row r="56489" spans="16:19" x14ac:dyDescent="0.2">
      <c r="P56489" s="230"/>
      <c r="Q56489" s="230"/>
      <c r="R56489" s="230"/>
      <c r="S56489" s="230"/>
    </row>
    <row r="56490" spans="16:19" x14ac:dyDescent="0.2">
      <c r="P56490" s="230"/>
      <c r="Q56490" s="230"/>
      <c r="R56490" s="230"/>
      <c r="S56490" s="230"/>
    </row>
    <row r="56491" spans="16:19" x14ac:dyDescent="0.2">
      <c r="P56491" s="230"/>
      <c r="Q56491" s="230"/>
      <c r="R56491" s="230"/>
      <c r="S56491" s="230"/>
    </row>
    <row r="56492" spans="16:19" x14ac:dyDescent="0.2">
      <c r="P56492" s="230"/>
      <c r="Q56492" s="230"/>
      <c r="R56492" s="230"/>
      <c r="S56492" s="230"/>
    </row>
    <row r="56493" spans="16:19" x14ac:dyDescent="0.2">
      <c r="P56493" s="230"/>
      <c r="Q56493" s="230"/>
      <c r="R56493" s="230"/>
      <c r="S56493" s="230"/>
    </row>
    <row r="56494" spans="16:19" x14ac:dyDescent="0.2">
      <c r="P56494" s="230"/>
      <c r="Q56494" s="230"/>
      <c r="R56494" s="230"/>
      <c r="S56494" s="230"/>
    </row>
    <row r="56495" spans="16:19" x14ac:dyDescent="0.2">
      <c r="P56495" s="230"/>
      <c r="Q56495" s="230"/>
      <c r="R56495" s="230"/>
      <c r="S56495" s="230"/>
    </row>
    <row r="56496" spans="16:19" x14ac:dyDescent="0.2">
      <c r="P56496" s="230"/>
      <c r="Q56496" s="230"/>
      <c r="R56496" s="230"/>
      <c r="S56496" s="230"/>
    </row>
    <row r="56497" spans="16:19" x14ac:dyDescent="0.2">
      <c r="P56497" s="230"/>
      <c r="Q56497" s="230"/>
      <c r="R56497" s="230"/>
      <c r="S56497" s="230"/>
    </row>
    <row r="56498" spans="16:19" x14ac:dyDescent="0.2">
      <c r="P56498" s="230"/>
      <c r="Q56498" s="230"/>
      <c r="R56498" s="230"/>
      <c r="S56498" s="230"/>
    </row>
    <row r="56499" spans="16:19" x14ac:dyDescent="0.2">
      <c r="P56499" s="230"/>
      <c r="Q56499" s="230"/>
      <c r="R56499" s="230"/>
      <c r="S56499" s="230"/>
    </row>
    <row r="56500" spans="16:19" x14ac:dyDescent="0.2">
      <c r="P56500" s="230"/>
      <c r="Q56500" s="230"/>
      <c r="R56500" s="230"/>
      <c r="S56500" s="230"/>
    </row>
    <row r="56501" spans="16:19" x14ac:dyDescent="0.2">
      <c r="P56501" s="230"/>
      <c r="Q56501" s="230"/>
      <c r="R56501" s="230"/>
      <c r="S56501" s="230"/>
    </row>
    <row r="56502" spans="16:19" x14ac:dyDescent="0.2">
      <c r="P56502" s="230"/>
      <c r="Q56502" s="230"/>
      <c r="R56502" s="230"/>
      <c r="S56502" s="230"/>
    </row>
    <row r="56503" spans="16:19" x14ac:dyDescent="0.2">
      <c r="P56503" s="230"/>
      <c r="Q56503" s="230"/>
      <c r="R56503" s="230"/>
      <c r="S56503" s="230"/>
    </row>
    <row r="56504" spans="16:19" x14ac:dyDescent="0.2">
      <c r="P56504" s="230"/>
      <c r="Q56504" s="230"/>
      <c r="R56504" s="230"/>
      <c r="S56504" s="230"/>
    </row>
    <row r="56505" spans="16:19" x14ac:dyDescent="0.2">
      <c r="P56505" s="230"/>
      <c r="Q56505" s="230"/>
      <c r="R56505" s="230"/>
      <c r="S56505" s="230"/>
    </row>
    <row r="56506" spans="16:19" x14ac:dyDescent="0.2">
      <c r="P56506" s="230"/>
      <c r="Q56506" s="230"/>
      <c r="R56506" s="230"/>
      <c r="S56506" s="230"/>
    </row>
    <row r="56507" spans="16:19" x14ac:dyDescent="0.2">
      <c r="P56507" s="230"/>
      <c r="Q56507" s="230"/>
      <c r="R56507" s="230"/>
      <c r="S56507" s="230"/>
    </row>
    <row r="56508" spans="16:19" x14ac:dyDescent="0.2">
      <c r="P56508" s="230"/>
      <c r="Q56508" s="230"/>
      <c r="R56508" s="230"/>
      <c r="S56508" s="230"/>
    </row>
    <row r="56509" spans="16:19" x14ac:dyDescent="0.2">
      <c r="P56509" s="230"/>
      <c r="Q56509" s="230"/>
      <c r="R56509" s="230"/>
      <c r="S56509" s="230"/>
    </row>
    <row r="56510" spans="16:19" x14ac:dyDescent="0.2">
      <c r="P56510" s="230"/>
      <c r="Q56510" s="230"/>
      <c r="R56510" s="230"/>
      <c r="S56510" s="230"/>
    </row>
    <row r="56511" spans="16:19" x14ac:dyDescent="0.2">
      <c r="P56511" s="230"/>
      <c r="Q56511" s="230"/>
      <c r="R56511" s="230"/>
      <c r="S56511" s="230"/>
    </row>
    <row r="56512" spans="16:19" x14ac:dyDescent="0.2">
      <c r="P56512" s="230"/>
      <c r="Q56512" s="230"/>
      <c r="R56512" s="230"/>
      <c r="S56512" s="230"/>
    </row>
    <row r="56513" spans="16:19" x14ac:dyDescent="0.2">
      <c r="P56513" s="230"/>
      <c r="Q56513" s="230"/>
      <c r="R56513" s="230"/>
      <c r="S56513" s="230"/>
    </row>
    <row r="56514" spans="16:19" x14ac:dyDescent="0.2">
      <c r="P56514" s="230"/>
      <c r="Q56514" s="230"/>
      <c r="R56514" s="230"/>
      <c r="S56514" s="230"/>
    </row>
    <row r="56515" spans="16:19" x14ac:dyDescent="0.2">
      <c r="P56515" s="230"/>
      <c r="Q56515" s="230"/>
      <c r="R56515" s="230"/>
      <c r="S56515" s="230"/>
    </row>
    <row r="56516" spans="16:19" x14ac:dyDescent="0.2">
      <c r="P56516" s="230"/>
      <c r="Q56516" s="230"/>
      <c r="R56516" s="230"/>
      <c r="S56516" s="230"/>
    </row>
    <row r="56517" spans="16:19" x14ac:dyDescent="0.2">
      <c r="P56517" s="230"/>
      <c r="Q56517" s="230"/>
      <c r="R56517" s="230"/>
      <c r="S56517" s="230"/>
    </row>
    <row r="56518" spans="16:19" x14ac:dyDescent="0.2">
      <c r="P56518" s="230"/>
      <c r="Q56518" s="230"/>
      <c r="R56518" s="230"/>
      <c r="S56518" s="230"/>
    </row>
    <row r="56519" spans="16:19" x14ac:dyDescent="0.2">
      <c r="P56519" s="230"/>
      <c r="Q56519" s="230"/>
      <c r="R56519" s="230"/>
      <c r="S56519" s="230"/>
    </row>
    <row r="56520" spans="16:19" x14ac:dyDescent="0.2">
      <c r="P56520" s="230"/>
      <c r="Q56520" s="230"/>
      <c r="R56520" s="230"/>
      <c r="S56520" s="230"/>
    </row>
    <row r="56521" spans="16:19" x14ac:dyDescent="0.2">
      <c r="P56521" s="230"/>
      <c r="Q56521" s="230"/>
      <c r="R56521" s="230"/>
      <c r="S56521" s="230"/>
    </row>
    <row r="56522" spans="16:19" x14ac:dyDescent="0.2">
      <c r="P56522" s="230"/>
      <c r="Q56522" s="230"/>
      <c r="R56522" s="230"/>
      <c r="S56522" s="230"/>
    </row>
    <row r="56523" spans="16:19" x14ac:dyDescent="0.2">
      <c r="P56523" s="230"/>
      <c r="Q56523" s="230"/>
      <c r="R56523" s="230"/>
      <c r="S56523" s="230"/>
    </row>
    <row r="56524" spans="16:19" x14ac:dyDescent="0.2">
      <c r="P56524" s="230"/>
      <c r="Q56524" s="230"/>
      <c r="R56524" s="230"/>
      <c r="S56524" s="230"/>
    </row>
    <row r="56525" spans="16:19" x14ac:dyDescent="0.2">
      <c r="P56525" s="230"/>
      <c r="Q56525" s="230"/>
      <c r="R56525" s="230"/>
      <c r="S56525" s="230"/>
    </row>
    <row r="56526" spans="16:19" x14ac:dyDescent="0.2">
      <c r="P56526" s="230"/>
      <c r="Q56526" s="230"/>
      <c r="R56526" s="230"/>
      <c r="S56526" s="230"/>
    </row>
    <row r="56527" spans="16:19" x14ac:dyDescent="0.2">
      <c r="P56527" s="230"/>
      <c r="Q56527" s="230"/>
      <c r="R56527" s="230"/>
      <c r="S56527" s="230"/>
    </row>
    <row r="56528" spans="16:19" x14ac:dyDescent="0.2">
      <c r="P56528" s="230"/>
      <c r="Q56528" s="230"/>
      <c r="R56528" s="230"/>
      <c r="S56528" s="230"/>
    </row>
    <row r="56529" spans="16:19" x14ac:dyDescent="0.2">
      <c r="P56529" s="230"/>
      <c r="Q56529" s="230"/>
      <c r="R56529" s="230"/>
      <c r="S56529" s="230"/>
    </row>
    <row r="56530" spans="16:19" x14ac:dyDescent="0.2">
      <c r="P56530" s="230"/>
      <c r="Q56530" s="230"/>
      <c r="R56530" s="230"/>
      <c r="S56530" s="230"/>
    </row>
    <row r="56531" spans="16:19" x14ac:dyDescent="0.2">
      <c r="P56531" s="230"/>
      <c r="Q56531" s="230"/>
      <c r="R56531" s="230"/>
      <c r="S56531" s="230"/>
    </row>
    <row r="56532" spans="16:19" x14ac:dyDescent="0.2">
      <c r="P56532" s="230"/>
      <c r="Q56532" s="230"/>
      <c r="R56532" s="230"/>
      <c r="S56532" s="230"/>
    </row>
    <row r="56533" spans="16:19" x14ac:dyDescent="0.2">
      <c r="P56533" s="230"/>
      <c r="Q56533" s="230"/>
      <c r="R56533" s="230"/>
      <c r="S56533" s="230"/>
    </row>
    <row r="56534" spans="16:19" x14ac:dyDescent="0.2">
      <c r="P56534" s="230"/>
      <c r="Q56534" s="230"/>
      <c r="R56534" s="230"/>
      <c r="S56534" s="230"/>
    </row>
    <row r="56535" spans="16:19" x14ac:dyDescent="0.2">
      <c r="P56535" s="230"/>
      <c r="Q56535" s="230"/>
      <c r="R56535" s="230"/>
      <c r="S56535" s="230"/>
    </row>
    <row r="56536" spans="16:19" x14ac:dyDescent="0.2">
      <c r="P56536" s="230"/>
      <c r="Q56536" s="230"/>
      <c r="R56536" s="230"/>
      <c r="S56536" s="230"/>
    </row>
    <row r="56537" spans="16:19" x14ac:dyDescent="0.2">
      <c r="P56537" s="230"/>
      <c r="Q56537" s="230"/>
      <c r="R56537" s="230"/>
      <c r="S56537" s="230"/>
    </row>
    <row r="56538" spans="16:19" x14ac:dyDescent="0.2">
      <c r="P56538" s="230"/>
      <c r="Q56538" s="230"/>
      <c r="R56538" s="230"/>
      <c r="S56538" s="230"/>
    </row>
    <row r="56539" spans="16:19" x14ac:dyDescent="0.2">
      <c r="P56539" s="230"/>
      <c r="Q56539" s="230"/>
      <c r="R56539" s="230"/>
      <c r="S56539" s="230"/>
    </row>
    <row r="56540" spans="16:19" x14ac:dyDescent="0.2">
      <c r="P56540" s="230"/>
      <c r="Q56540" s="230"/>
      <c r="R56540" s="230"/>
      <c r="S56540" s="230"/>
    </row>
    <row r="56541" spans="16:19" x14ac:dyDescent="0.2">
      <c r="P56541" s="230"/>
      <c r="Q56541" s="230"/>
      <c r="R56541" s="230"/>
      <c r="S56541" s="230"/>
    </row>
    <row r="56542" spans="16:19" x14ac:dyDescent="0.2">
      <c r="P56542" s="230"/>
      <c r="Q56542" s="230"/>
      <c r="R56542" s="230"/>
      <c r="S56542" s="230"/>
    </row>
    <row r="56543" spans="16:19" x14ac:dyDescent="0.2">
      <c r="P56543" s="230"/>
      <c r="Q56543" s="230"/>
      <c r="R56543" s="230"/>
      <c r="S56543" s="230"/>
    </row>
    <row r="56544" spans="16:19" x14ac:dyDescent="0.2">
      <c r="P56544" s="230"/>
      <c r="Q56544" s="230"/>
      <c r="R56544" s="230"/>
      <c r="S56544" s="230"/>
    </row>
    <row r="56545" spans="16:19" x14ac:dyDescent="0.2">
      <c r="P56545" s="230"/>
      <c r="Q56545" s="230"/>
      <c r="R56545" s="230"/>
      <c r="S56545" s="230"/>
    </row>
    <row r="56546" spans="16:19" x14ac:dyDescent="0.2">
      <c r="P56546" s="230"/>
      <c r="Q56546" s="230"/>
      <c r="R56546" s="230"/>
      <c r="S56546" s="230"/>
    </row>
    <row r="56547" spans="16:19" x14ac:dyDescent="0.2">
      <c r="P56547" s="230"/>
      <c r="Q56547" s="230"/>
      <c r="R56547" s="230"/>
      <c r="S56547" s="230"/>
    </row>
    <row r="56548" spans="16:19" x14ac:dyDescent="0.2">
      <c r="P56548" s="230"/>
      <c r="Q56548" s="230"/>
      <c r="R56548" s="230"/>
      <c r="S56548" s="230"/>
    </row>
    <row r="56549" spans="16:19" x14ac:dyDescent="0.2">
      <c r="P56549" s="230"/>
      <c r="Q56549" s="230"/>
      <c r="R56549" s="230"/>
      <c r="S56549" s="230"/>
    </row>
    <row r="56550" spans="16:19" x14ac:dyDescent="0.2">
      <c r="P56550" s="230"/>
      <c r="Q56550" s="230"/>
      <c r="R56550" s="230"/>
      <c r="S56550" s="230"/>
    </row>
    <row r="56551" spans="16:19" x14ac:dyDescent="0.2">
      <c r="P56551" s="230"/>
      <c r="Q56551" s="230"/>
      <c r="R56551" s="230"/>
      <c r="S56551" s="230"/>
    </row>
    <row r="56552" spans="16:19" x14ac:dyDescent="0.2">
      <c r="P56552" s="230"/>
      <c r="Q56552" s="230"/>
      <c r="R56552" s="230"/>
      <c r="S56552" s="230"/>
    </row>
    <row r="56553" spans="16:19" x14ac:dyDescent="0.2">
      <c r="P56553" s="230"/>
      <c r="Q56553" s="230"/>
      <c r="R56553" s="230"/>
      <c r="S56553" s="230"/>
    </row>
    <row r="56554" spans="16:19" x14ac:dyDescent="0.2">
      <c r="P56554" s="230"/>
      <c r="Q56554" s="230"/>
      <c r="R56554" s="230"/>
      <c r="S56554" s="230"/>
    </row>
    <row r="56555" spans="16:19" x14ac:dyDescent="0.2">
      <c r="P56555" s="230"/>
      <c r="Q56555" s="230"/>
      <c r="R56555" s="230"/>
      <c r="S56555" s="230"/>
    </row>
    <row r="56556" spans="16:19" x14ac:dyDescent="0.2">
      <c r="P56556" s="230"/>
      <c r="Q56556" s="230"/>
      <c r="R56556" s="230"/>
      <c r="S56556" s="230"/>
    </row>
    <row r="56557" spans="16:19" x14ac:dyDescent="0.2">
      <c r="P56557" s="230"/>
      <c r="Q56557" s="230"/>
      <c r="R56557" s="230"/>
      <c r="S56557" s="230"/>
    </row>
    <row r="56558" spans="16:19" x14ac:dyDescent="0.2">
      <c r="P56558" s="230"/>
      <c r="Q56558" s="230"/>
      <c r="R56558" s="230"/>
      <c r="S56558" s="230"/>
    </row>
    <row r="56559" spans="16:19" x14ac:dyDescent="0.2">
      <c r="P56559" s="230"/>
      <c r="Q56559" s="230"/>
      <c r="R56559" s="230"/>
      <c r="S56559" s="230"/>
    </row>
    <row r="56560" spans="16:19" x14ac:dyDescent="0.2">
      <c r="P56560" s="230"/>
      <c r="Q56560" s="230"/>
      <c r="R56560" s="230"/>
      <c r="S56560" s="230"/>
    </row>
    <row r="56561" spans="16:19" x14ac:dyDescent="0.2">
      <c r="P56561" s="230"/>
      <c r="Q56561" s="230"/>
      <c r="R56561" s="230"/>
      <c r="S56561" s="230"/>
    </row>
    <row r="56562" spans="16:19" x14ac:dyDescent="0.2">
      <c r="P56562" s="230"/>
      <c r="Q56562" s="230"/>
      <c r="R56562" s="230"/>
      <c r="S56562" s="230"/>
    </row>
    <row r="56563" spans="16:19" x14ac:dyDescent="0.2">
      <c r="P56563" s="230"/>
      <c r="Q56563" s="230"/>
      <c r="R56563" s="230"/>
      <c r="S56563" s="230"/>
    </row>
    <row r="56564" spans="16:19" x14ac:dyDescent="0.2">
      <c r="P56564" s="230"/>
      <c r="Q56564" s="230"/>
      <c r="R56564" s="230"/>
      <c r="S56564" s="230"/>
    </row>
    <row r="56565" spans="16:19" x14ac:dyDescent="0.2">
      <c r="P56565" s="230"/>
      <c r="Q56565" s="230"/>
      <c r="R56565" s="230"/>
      <c r="S56565" s="230"/>
    </row>
    <row r="56566" spans="16:19" x14ac:dyDescent="0.2">
      <c r="P56566" s="230"/>
      <c r="Q56566" s="230"/>
      <c r="R56566" s="230"/>
      <c r="S56566" s="230"/>
    </row>
    <row r="56567" spans="16:19" x14ac:dyDescent="0.2">
      <c r="P56567" s="230"/>
      <c r="Q56567" s="230"/>
      <c r="R56567" s="230"/>
      <c r="S56567" s="230"/>
    </row>
    <row r="56568" spans="16:19" x14ac:dyDescent="0.2">
      <c r="P56568" s="230"/>
      <c r="Q56568" s="230"/>
      <c r="R56568" s="230"/>
      <c r="S56568" s="230"/>
    </row>
    <row r="56569" spans="16:19" x14ac:dyDescent="0.2">
      <c r="P56569" s="230"/>
      <c r="Q56569" s="230"/>
      <c r="R56569" s="230"/>
      <c r="S56569" s="230"/>
    </row>
    <row r="56570" spans="16:19" x14ac:dyDescent="0.2">
      <c r="P56570" s="230"/>
      <c r="Q56570" s="230"/>
      <c r="R56570" s="230"/>
      <c r="S56570" s="230"/>
    </row>
    <row r="56571" spans="16:19" x14ac:dyDescent="0.2">
      <c r="P56571" s="230"/>
      <c r="Q56571" s="230"/>
      <c r="R56571" s="230"/>
      <c r="S56571" s="230"/>
    </row>
    <row r="56572" spans="16:19" x14ac:dyDescent="0.2">
      <c r="P56572" s="230"/>
      <c r="Q56572" s="230"/>
      <c r="R56572" s="230"/>
      <c r="S56572" s="230"/>
    </row>
    <row r="56573" spans="16:19" x14ac:dyDescent="0.2">
      <c r="P56573" s="230"/>
      <c r="Q56573" s="230"/>
      <c r="R56573" s="230"/>
      <c r="S56573" s="230"/>
    </row>
    <row r="56574" spans="16:19" x14ac:dyDescent="0.2">
      <c r="P56574" s="230"/>
      <c r="Q56574" s="230"/>
      <c r="R56574" s="230"/>
      <c r="S56574" s="230"/>
    </row>
    <row r="56575" spans="16:19" x14ac:dyDescent="0.2">
      <c r="P56575" s="230"/>
      <c r="Q56575" s="230"/>
      <c r="R56575" s="230"/>
      <c r="S56575" s="230"/>
    </row>
    <row r="56576" spans="16:19" x14ac:dyDescent="0.2">
      <c r="P56576" s="230"/>
      <c r="Q56576" s="230"/>
      <c r="R56576" s="230"/>
      <c r="S56576" s="230"/>
    </row>
    <row r="56577" spans="16:19" x14ac:dyDescent="0.2">
      <c r="P56577" s="230"/>
      <c r="Q56577" s="230"/>
      <c r="R56577" s="230"/>
      <c r="S56577" s="230"/>
    </row>
    <row r="56578" spans="16:19" x14ac:dyDescent="0.2">
      <c r="P56578" s="230"/>
      <c r="Q56578" s="230"/>
      <c r="R56578" s="230"/>
      <c r="S56578" s="230"/>
    </row>
    <row r="56579" spans="16:19" x14ac:dyDescent="0.2">
      <c r="P56579" s="230"/>
      <c r="Q56579" s="230"/>
      <c r="R56579" s="230"/>
      <c r="S56579" s="230"/>
    </row>
    <row r="56580" spans="16:19" x14ac:dyDescent="0.2">
      <c r="P56580" s="230"/>
      <c r="Q56580" s="230"/>
      <c r="R56580" s="230"/>
      <c r="S56580" s="230"/>
    </row>
    <row r="56581" spans="16:19" x14ac:dyDescent="0.2">
      <c r="P56581" s="230"/>
      <c r="Q56581" s="230"/>
      <c r="R56581" s="230"/>
      <c r="S56581" s="230"/>
    </row>
    <row r="56582" spans="16:19" x14ac:dyDescent="0.2">
      <c r="P56582" s="230"/>
      <c r="Q56582" s="230"/>
      <c r="R56582" s="230"/>
      <c r="S56582" s="230"/>
    </row>
    <row r="56583" spans="16:19" x14ac:dyDescent="0.2">
      <c r="P56583" s="230"/>
      <c r="Q56583" s="230"/>
      <c r="R56583" s="230"/>
      <c r="S56583" s="230"/>
    </row>
    <row r="56584" spans="16:19" x14ac:dyDescent="0.2">
      <c r="P56584" s="230"/>
      <c r="Q56584" s="230"/>
      <c r="R56584" s="230"/>
      <c r="S56584" s="230"/>
    </row>
    <row r="56585" spans="16:19" x14ac:dyDescent="0.2">
      <c r="P56585" s="230"/>
      <c r="Q56585" s="230"/>
      <c r="R56585" s="230"/>
      <c r="S56585" s="230"/>
    </row>
    <row r="56586" spans="16:19" x14ac:dyDescent="0.2">
      <c r="P56586" s="230"/>
      <c r="Q56586" s="230"/>
      <c r="R56586" s="230"/>
      <c r="S56586" s="230"/>
    </row>
    <row r="56587" spans="16:19" x14ac:dyDescent="0.2">
      <c r="P56587" s="230"/>
      <c r="Q56587" s="230"/>
      <c r="R56587" s="230"/>
      <c r="S56587" s="230"/>
    </row>
    <row r="56588" spans="16:19" x14ac:dyDescent="0.2">
      <c r="P56588" s="230"/>
      <c r="Q56588" s="230"/>
      <c r="R56588" s="230"/>
      <c r="S56588" s="230"/>
    </row>
    <row r="56589" spans="16:19" x14ac:dyDescent="0.2">
      <c r="P56589" s="230"/>
      <c r="Q56589" s="230"/>
      <c r="R56589" s="230"/>
      <c r="S56589" s="230"/>
    </row>
    <row r="56590" spans="16:19" x14ac:dyDescent="0.2">
      <c r="P56590" s="230"/>
      <c r="Q56590" s="230"/>
      <c r="R56590" s="230"/>
      <c r="S56590" s="230"/>
    </row>
    <row r="56591" spans="16:19" x14ac:dyDescent="0.2">
      <c r="P56591" s="230"/>
      <c r="Q56591" s="230"/>
      <c r="R56591" s="230"/>
      <c r="S56591" s="230"/>
    </row>
    <row r="56592" spans="16:19" x14ac:dyDescent="0.2">
      <c r="P56592" s="230"/>
      <c r="Q56592" s="230"/>
      <c r="R56592" s="230"/>
      <c r="S56592" s="230"/>
    </row>
    <row r="56593" spans="16:19" x14ac:dyDescent="0.2">
      <c r="P56593" s="230"/>
      <c r="Q56593" s="230"/>
      <c r="R56593" s="230"/>
      <c r="S56593" s="230"/>
    </row>
    <row r="56594" spans="16:19" x14ac:dyDescent="0.2">
      <c r="P56594" s="230"/>
      <c r="Q56594" s="230"/>
      <c r="R56594" s="230"/>
      <c r="S56594" s="230"/>
    </row>
    <row r="56595" spans="16:19" x14ac:dyDescent="0.2">
      <c r="P56595" s="230"/>
      <c r="Q56595" s="230"/>
      <c r="R56595" s="230"/>
      <c r="S56595" s="230"/>
    </row>
    <row r="56596" spans="16:19" x14ac:dyDescent="0.2">
      <c r="P56596" s="230"/>
      <c r="Q56596" s="230"/>
      <c r="R56596" s="230"/>
      <c r="S56596" s="230"/>
    </row>
    <row r="56597" spans="16:19" x14ac:dyDescent="0.2">
      <c r="P56597" s="230"/>
      <c r="Q56597" s="230"/>
      <c r="R56597" s="230"/>
      <c r="S56597" s="230"/>
    </row>
    <row r="56598" spans="16:19" x14ac:dyDescent="0.2">
      <c r="P56598" s="230"/>
      <c r="Q56598" s="230"/>
      <c r="R56598" s="230"/>
      <c r="S56598" s="230"/>
    </row>
    <row r="56599" spans="16:19" x14ac:dyDescent="0.2">
      <c r="P56599" s="230"/>
      <c r="Q56599" s="230"/>
      <c r="R56599" s="230"/>
      <c r="S56599" s="230"/>
    </row>
    <row r="56600" spans="16:19" x14ac:dyDescent="0.2">
      <c r="P56600" s="230"/>
      <c r="Q56600" s="230"/>
      <c r="R56600" s="230"/>
      <c r="S56600" s="230"/>
    </row>
    <row r="56601" spans="16:19" x14ac:dyDescent="0.2">
      <c r="P56601" s="230"/>
      <c r="Q56601" s="230"/>
      <c r="R56601" s="230"/>
      <c r="S56601" s="230"/>
    </row>
    <row r="56602" spans="16:19" x14ac:dyDescent="0.2">
      <c r="P56602" s="230"/>
      <c r="Q56602" s="230"/>
      <c r="R56602" s="230"/>
      <c r="S56602" s="230"/>
    </row>
    <row r="56603" spans="16:19" x14ac:dyDescent="0.2">
      <c r="P56603" s="230"/>
      <c r="Q56603" s="230"/>
      <c r="R56603" s="230"/>
      <c r="S56603" s="230"/>
    </row>
    <row r="56604" spans="16:19" x14ac:dyDescent="0.2">
      <c r="P56604" s="230"/>
      <c r="Q56604" s="230"/>
      <c r="R56604" s="230"/>
      <c r="S56604" s="230"/>
    </row>
    <row r="56605" spans="16:19" x14ac:dyDescent="0.2">
      <c r="P56605" s="230"/>
      <c r="Q56605" s="230"/>
      <c r="R56605" s="230"/>
      <c r="S56605" s="230"/>
    </row>
    <row r="56606" spans="16:19" x14ac:dyDescent="0.2">
      <c r="P56606" s="230"/>
      <c r="Q56606" s="230"/>
      <c r="R56606" s="230"/>
      <c r="S56606" s="230"/>
    </row>
    <row r="56607" spans="16:19" x14ac:dyDescent="0.2">
      <c r="P56607" s="230"/>
      <c r="Q56607" s="230"/>
      <c r="R56607" s="230"/>
      <c r="S56607" s="230"/>
    </row>
    <row r="56608" spans="16:19" x14ac:dyDescent="0.2">
      <c r="P56608" s="230"/>
      <c r="Q56608" s="230"/>
      <c r="R56608" s="230"/>
      <c r="S56608" s="230"/>
    </row>
    <row r="56609" spans="16:19" x14ac:dyDescent="0.2">
      <c r="P56609" s="230"/>
      <c r="Q56609" s="230"/>
      <c r="R56609" s="230"/>
      <c r="S56609" s="230"/>
    </row>
    <row r="56610" spans="16:19" x14ac:dyDescent="0.2">
      <c r="P56610" s="230"/>
      <c r="Q56610" s="230"/>
      <c r="R56610" s="230"/>
      <c r="S56610" s="230"/>
    </row>
    <row r="56611" spans="16:19" x14ac:dyDescent="0.2">
      <c r="P56611" s="230"/>
      <c r="Q56611" s="230"/>
      <c r="R56611" s="230"/>
      <c r="S56611" s="230"/>
    </row>
    <row r="56612" spans="16:19" x14ac:dyDescent="0.2">
      <c r="P56612" s="230"/>
      <c r="Q56612" s="230"/>
      <c r="R56612" s="230"/>
      <c r="S56612" s="230"/>
    </row>
    <row r="56613" spans="16:19" x14ac:dyDescent="0.2">
      <c r="P56613" s="230"/>
      <c r="Q56613" s="230"/>
      <c r="R56613" s="230"/>
      <c r="S56613" s="230"/>
    </row>
    <row r="56614" spans="16:19" x14ac:dyDescent="0.2">
      <c r="P56614" s="230"/>
      <c r="Q56614" s="230"/>
      <c r="R56614" s="230"/>
      <c r="S56614" s="230"/>
    </row>
    <row r="56615" spans="16:19" x14ac:dyDescent="0.2">
      <c r="P56615" s="230"/>
      <c r="Q56615" s="230"/>
      <c r="R56615" s="230"/>
      <c r="S56615" s="230"/>
    </row>
    <row r="56616" spans="16:19" x14ac:dyDescent="0.2">
      <c r="P56616" s="230"/>
      <c r="Q56616" s="230"/>
      <c r="R56616" s="230"/>
      <c r="S56616" s="230"/>
    </row>
    <row r="56617" spans="16:19" x14ac:dyDescent="0.2">
      <c r="P56617" s="230"/>
      <c r="Q56617" s="230"/>
      <c r="R56617" s="230"/>
      <c r="S56617" s="230"/>
    </row>
    <row r="56618" spans="16:19" x14ac:dyDescent="0.2">
      <c r="P56618" s="230"/>
      <c r="Q56618" s="230"/>
      <c r="R56618" s="230"/>
      <c r="S56618" s="230"/>
    </row>
    <row r="56619" spans="16:19" x14ac:dyDescent="0.2">
      <c r="P56619" s="230"/>
      <c r="Q56619" s="230"/>
      <c r="R56619" s="230"/>
      <c r="S56619" s="230"/>
    </row>
    <row r="56620" spans="16:19" x14ac:dyDescent="0.2">
      <c r="P56620" s="230"/>
      <c r="Q56620" s="230"/>
      <c r="R56620" s="230"/>
      <c r="S56620" s="230"/>
    </row>
    <row r="56621" spans="16:19" x14ac:dyDescent="0.2">
      <c r="P56621" s="230"/>
      <c r="Q56621" s="230"/>
      <c r="R56621" s="230"/>
      <c r="S56621" s="230"/>
    </row>
    <row r="56622" spans="16:19" x14ac:dyDescent="0.2">
      <c r="P56622" s="230"/>
      <c r="Q56622" s="230"/>
      <c r="R56622" s="230"/>
      <c r="S56622" s="230"/>
    </row>
    <row r="56623" spans="16:19" x14ac:dyDescent="0.2">
      <c r="P56623" s="230"/>
      <c r="Q56623" s="230"/>
      <c r="R56623" s="230"/>
      <c r="S56623" s="230"/>
    </row>
    <row r="56624" spans="16:19" x14ac:dyDescent="0.2">
      <c r="P56624" s="230"/>
      <c r="Q56624" s="230"/>
      <c r="R56624" s="230"/>
      <c r="S56624" s="230"/>
    </row>
    <row r="56625" spans="16:19" x14ac:dyDescent="0.2">
      <c r="P56625" s="230"/>
      <c r="Q56625" s="230"/>
      <c r="R56625" s="230"/>
      <c r="S56625" s="230"/>
    </row>
    <row r="56626" spans="16:19" x14ac:dyDescent="0.2">
      <c r="P56626" s="230"/>
      <c r="Q56626" s="230"/>
      <c r="R56626" s="230"/>
      <c r="S56626" s="230"/>
    </row>
    <row r="56627" spans="16:19" x14ac:dyDescent="0.2">
      <c r="P56627" s="230"/>
      <c r="Q56627" s="230"/>
      <c r="R56627" s="230"/>
      <c r="S56627" s="230"/>
    </row>
    <row r="56628" spans="16:19" x14ac:dyDescent="0.2">
      <c r="P56628" s="230"/>
      <c r="Q56628" s="230"/>
      <c r="R56628" s="230"/>
      <c r="S56628" s="230"/>
    </row>
    <row r="56629" spans="16:19" x14ac:dyDescent="0.2">
      <c r="P56629" s="230"/>
      <c r="Q56629" s="230"/>
      <c r="R56629" s="230"/>
      <c r="S56629" s="230"/>
    </row>
    <row r="56630" spans="16:19" x14ac:dyDescent="0.2">
      <c r="P56630" s="230"/>
      <c r="Q56630" s="230"/>
      <c r="R56630" s="230"/>
      <c r="S56630" s="230"/>
    </row>
    <row r="56631" spans="16:19" x14ac:dyDescent="0.2">
      <c r="P56631" s="230"/>
      <c r="Q56631" s="230"/>
      <c r="R56631" s="230"/>
      <c r="S56631" s="230"/>
    </row>
    <row r="56632" spans="16:19" x14ac:dyDescent="0.2">
      <c r="P56632" s="230"/>
      <c r="Q56632" s="230"/>
      <c r="R56632" s="230"/>
      <c r="S56632" s="230"/>
    </row>
    <row r="56633" spans="16:19" x14ac:dyDescent="0.2">
      <c r="P56633" s="230"/>
      <c r="Q56633" s="230"/>
      <c r="R56633" s="230"/>
      <c r="S56633" s="230"/>
    </row>
    <row r="56634" spans="16:19" x14ac:dyDescent="0.2">
      <c r="P56634" s="230"/>
      <c r="Q56634" s="230"/>
      <c r="R56634" s="230"/>
      <c r="S56634" s="230"/>
    </row>
    <row r="56635" spans="16:19" x14ac:dyDescent="0.2">
      <c r="P56635" s="230"/>
      <c r="Q56635" s="230"/>
      <c r="R56635" s="230"/>
      <c r="S56635" s="230"/>
    </row>
    <row r="56636" spans="16:19" x14ac:dyDescent="0.2">
      <c r="P56636" s="230"/>
      <c r="Q56636" s="230"/>
      <c r="R56636" s="230"/>
      <c r="S56636" s="230"/>
    </row>
    <row r="56637" spans="16:19" x14ac:dyDescent="0.2">
      <c r="P56637" s="230"/>
      <c r="Q56637" s="230"/>
      <c r="R56637" s="230"/>
      <c r="S56637" s="230"/>
    </row>
    <row r="56638" spans="16:19" x14ac:dyDescent="0.2">
      <c r="P56638" s="230"/>
      <c r="Q56638" s="230"/>
      <c r="R56638" s="230"/>
      <c r="S56638" s="230"/>
    </row>
    <row r="56639" spans="16:19" x14ac:dyDescent="0.2">
      <c r="P56639" s="230"/>
      <c r="Q56639" s="230"/>
      <c r="R56639" s="230"/>
      <c r="S56639" s="230"/>
    </row>
    <row r="56640" spans="16:19" x14ac:dyDescent="0.2">
      <c r="P56640" s="230"/>
      <c r="Q56640" s="230"/>
      <c r="R56640" s="230"/>
      <c r="S56640" s="230"/>
    </row>
    <row r="56641" spans="16:19" x14ac:dyDescent="0.2">
      <c r="P56641" s="230"/>
      <c r="Q56641" s="230"/>
      <c r="R56641" s="230"/>
      <c r="S56641" s="230"/>
    </row>
    <row r="56642" spans="16:19" x14ac:dyDescent="0.2">
      <c r="P56642" s="230"/>
      <c r="Q56642" s="230"/>
      <c r="R56642" s="230"/>
      <c r="S56642" s="230"/>
    </row>
    <row r="56643" spans="16:19" x14ac:dyDescent="0.2">
      <c r="P56643" s="230"/>
      <c r="Q56643" s="230"/>
      <c r="R56643" s="230"/>
      <c r="S56643" s="230"/>
    </row>
    <row r="56644" spans="16:19" x14ac:dyDescent="0.2">
      <c r="P56644" s="230"/>
      <c r="Q56644" s="230"/>
      <c r="R56644" s="230"/>
      <c r="S56644" s="230"/>
    </row>
    <row r="56645" spans="16:19" x14ac:dyDescent="0.2">
      <c r="P56645" s="230"/>
      <c r="Q56645" s="230"/>
      <c r="R56645" s="230"/>
      <c r="S56645" s="230"/>
    </row>
    <row r="56646" spans="16:19" x14ac:dyDescent="0.2">
      <c r="P56646" s="230"/>
      <c r="Q56646" s="230"/>
      <c r="R56646" s="230"/>
      <c r="S56646" s="230"/>
    </row>
    <row r="56647" spans="16:19" x14ac:dyDescent="0.2">
      <c r="P56647" s="230"/>
      <c r="Q56647" s="230"/>
      <c r="R56647" s="230"/>
      <c r="S56647" s="230"/>
    </row>
    <row r="56648" spans="16:19" x14ac:dyDescent="0.2">
      <c r="P56648" s="230"/>
      <c r="Q56648" s="230"/>
      <c r="R56648" s="230"/>
      <c r="S56648" s="230"/>
    </row>
    <row r="56649" spans="16:19" x14ac:dyDescent="0.2">
      <c r="P56649" s="230"/>
      <c r="Q56649" s="230"/>
      <c r="R56649" s="230"/>
      <c r="S56649" s="230"/>
    </row>
    <row r="56650" spans="16:19" x14ac:dyDescent="0.2">
      <c r="P56650" s="230"/>
      <c r="Q56650" s="230"/>
      <c r="R56650" s="230"/>
      <c r="S56650" s="230"/>
    </row>
    <row r="56651" spans="16:19" x14ac:dyDescent="0.2">
      <c r="P56651" s="230"/>
      <c r="Q56651" s="230"/>
      <c r="R56651" s="230"/>
      <c r="S56651" s="230"/>
    </row>
    <row r="56652" spans="16:19" x14ac:dyDescent="0.2">
      <c r="P56652" s="230"/>
      <c r="Q56652" s="230"/>
      <c r="R56652" s="230"/>
      <c r="S56652" s="230"/>
    </row>
    <row r="56653" spans="16:19" x14ac:dyDescent="0.2">
      <c r="P56653" s="230"/>
      <c r="Q56653" s="230"/>
      <c r="R56653" s="230"/>
      <c r="S56653" s="230"/>
    </row>
    <row r="56654" spans="16:19" x14ac:dyDescent="0.2">
      <c r="P56654" s="230"/>
      <c r="Q56654" s="230"/>
      <c r="R56654" s="230"/>
      <c r="S56654" s="230"/>
    </row>
    <row r="56655" spans="16:19" x14ac:dyDescent="0.2">
      <c r="P56655" s="230"/>
      <c r="Q56655" s="230"/>
      <c r="R56655" s="230"/>
      <c r="S56655" s="230"/>
    </row>
    <row r="56656" spans="16:19" x14ac:dyDescent="0.2">
      <c r="P56656" s="230"/>
      <c r="Q56656" s="230"/>
      <c r="R56656" s="230"/>
      <c r="S56656" s="230"/>
    </row>
    <row r="56657" spans="16:19" x14ac:dyDescent="0.2">
      <c r="P56657" s="230"/>
      <c r="Q56657" s="230"/>
      <c r="R56657" s="230"/>
      <c r="S56657" s="230"/>
    </row>
    <row r="56658" spans="16:19" x14ac:dyDescent="0.2">
      <c r="P56658" s="230"/>
      <c r="Q56658" s="230"/>
      <c r="R56658" s="230"/>
      <c r="S56658" s="230"/>
    </row>
    <row r="56659" spans="16:19" x14ac:dyDescent="0.2">
      <c r="P56659" s="230"/>
      <c r="Q56659" s="230"/>
      <c r="R56659" s="230"/>
      <c r="S56659" s="230"/>
    </row>
    <row r="56660" spans="16:19" x14ac:dyDescent="0.2">
      <c r="P56660" s="230"/>
      <c r="Q56660" s="230"/>
      <c r="R56660" s="230"/>
      <c r="S56660" s="230"/>
    </row>
    <row r="56661" spans="16:19" x14ac:dyDescent="0.2">
      <c r="P56661" s="230"/>
      <c r="Q56661" s="230"/>
      <c r="R56661" s="230"/>
      <c r="S56661" s="230"/>
    </row>
    <row r="56662" spans="16:19" x14ac:dyDescent="0.2">
      <c r="P56662" s="230"/>
      <c r="Q56662" s="230"/>
      <c r="R56662" s="230"/>
      <c r="S56662" s="230"/>
    </row>
    <row r="56663" spans="16:19" x14ac:dyDescent="0.2">
      <c r="P56663" s="230"/>
      <c r="Q56663" s="230"/>
      <c r="R56663" s="230"/>
      <c r="S56663" s="230"/>
    </row>
    <row r="56664" spans="16:19" x14ac:dyDescent="0.2">
      <c r="P56664" s="230"/>
      <c r="Q56664" s="230"/>
      <c r="R56664" s="230"/>
      <c r="S56664" s="230"/>
    </row>
    <row r="56665" spans="16:19" x14ac:dyDescent="0.2">
      <c r="P56665" s="230"/>
      <c r="Q56665" s="230"/>
      <c r="R56665" s="230"/>
      <c r="S56665" s="230"/>
    </row>
    <row r="56666" spans="16:19" x14ac:dyDescent="0.2">
      <c r="P56666" s="230"/>
      <c r="Q56666" s="230"/>
      <c r="R56666" s="230"/>
      <c r="S56666" s="230"/>
    </row>
    <row r="56667" spans="16:19" x14ac:dyDescent="0.2">
      <c r="P56667" s="230"/>
      <c r="Q56667" s="230"/>
      <c r="R56667" s="230"/>
      <c r="S56667" s="230"/>
    </row>
    <row r="56668" spans="16:19" x14ac:dyDescent="0.2">
      <c r="P56668" s="230"/>
      <c r="Q56668" s="230"/>
      <c r="R56668" s="230"/>
      <c r="S56668" s="230"/>
    </row>
    <row r="56669" spans="16:19" x14ac:dyDescent="0.2">
      <c r="P56669" s="230"/>
      <c r="Q56669" s="230"/>
      <c r="R56669" s="230"/>
      <c r="S56669" s="230"/>
    </row>
    <row r="56670" spans="16:19" x14ac:dyDescent="0.2">
      <c r="P56670" s="230"/>
      <c r="Q56670" s="230"/>
      <c r="R56670" s="230"/>
      <c r="S56670" s="230"/>
    </row>
    <row r="56671" spans="16:19" x14ac:dyDescent="0.2">
      <c r="P56671" s="230"/>
      <c r="Q56671" s="230"/>
      <c r="R56671" s="230"/>
      <c r="S56671" s="230"/>
    </row>
    <row r="56672" spans="16:19" x14ac:dyDescent="0.2">
      <c r="P56672" s="230"/>
      <c r="Q56672" s="230"/>
      <c r="R56672" s="230"/>
      <c r="S56672" s="230"/>
    </row>
    <row r="56673" spans="16:19" x14ac:dyDescent="0.2">
      <c r="P56673" s="230"/>
      <c r="Q56673" s="230"/>
      <c r="R56673" s="230"/>
      <c r="S56673" s="230"/>
    </row>
    <row r="56674" spans="16:19" x14ac:dyDescent="0.2">
      <c r="P56674" s="230"/>
      <c r="Q56674" s="230"/>
      <c r="R56674" s="230"/>
      <c r="S56674" s="230"/>
    </row>
    <row r="56675" spans="16:19" x14ac:dyDescent="0.2">
      <c r="P56675" s="230"/>
      <c r="Q56675" s="230"/>
      <c r="R56675" s="230"/>
      <c r="S56675" s="230"/>
    </row>
    <row r="56676" spans="16:19" x14ac:dyDescent="0.2">
      <c r="P56676" s="230"/>
      <c r="Q56676" s="230"/>
      <c r="R56676" s="230"/>
      <c r="S56676" s="230"/>
    </row>
    <row r="56677" spans="16:19" x14ac:dyDescent="0.2">
      <c r="P56677" s="230"/>
      <c r="Q56677" s="230"/>
      <c r="R56677" s="230"/>
      <c r="S56677" s="230"/>
    </row>
    <row r="56678" spans="16:19" x14ac:dyDescent="0.2">
      <c r="P56678" s="230"/>
      <c r="Q56678" s="230"/>
      <c r="R56678" s="230"/>
      <c r="S56678" s="230"/>
    </row>
    <row r="56679" spans="16:19" x14ac:dyDescent="0.2">
      <c r="P56679" s="230"/>
      <c r="Q56679" s="230"/>
      <c r="R56679" s="230"/>
      <c r="S56679" s="230"/>
    </row>
    <row r="56680" spans="16:19" x14ac:dyDescent="0.2">
      <c r="P56680" s="230"/>
      <c r="Q56680" s="230"/>
      <c r="R56680" s="230"/>
      <c r="S56680" s="230"/>
    </row>
    <row r="56681" spans="16:19" x14ac:dyDescent="0.2">
      <c r="P56681" s="230"/>
      <c r="Q56681" s="230"/>
      <c r="R56681" s="230"/>
      <c r="S56681" s="230"/>
    </row>
    <row r="56682" spans="16:19" x14ac:dyDescent="0.2">
      <c r="P56682" s="230"/>
      <c r="Q56682" s="230"/>
      <c r="R56682" s="230"/>
      <c r="S56682" s="230"/>
    </row>
    <row r="56683" spans="16:19" x14ac:dyDescent="0.2">
      <c r="P56683" s="230"/>
      <c r="Q56683" s="230"/>
      <c r="R56683" s="230"/>
      <c r="S56683" s="230"/>
    </row>
    <row r="56684" spans="16:19" x14ac:dyDescent="0.2">
      <c r="P56684" s="230"/>
      <c r="Q56684" s="230"/>
      <c r="R56684" s="230"/>
      <c r="S56684" s="230"/>
    </row>
    <row r="56685" spans="16:19" x14ac:dyDescent="0.2">
      <c r="P56685" s="230"/>
      <c r="Q56685" s="230"/>
      <c r="R56685" s="230"/>
      <c r="S56685" s="230"/>
    </row>
    <row r="56686" spans="16:19" x14ac:dyDescent="0.2">
      <c r="P56686" s="230"/>
      <c r="Q56686" s="230"/>
      <c r="R56686" s="230"/>
      <c r="S56686" s="230"/>
    </row>
    <row r="56687" spans="16:19" x14ac:dyDescent="0.2">
      <c r="P56687" s="230"/>
      <c r="Q56687" s="230"/>
      <c r="R56687" s="230"/>
      <c r="S56687" s="230"/>
    </row>
    <row r="56688" spans="16:19" x14ac:dyDescent="0.2">
      <c r="P56688" s="230"/>
      <c r="Q56688" s="230"/>
      <c r="R56688" s="230"/>
      <c r="S56688" s="230"/>
    </row>
    <row r="56689" spans="16:19" x14ac:dyDescent="0.2">
      <c r="P56689" s="230"/>
      <c r="Q56689" s="230"/>
      <c r="R56689" s="230"/>
      <c r="S56689" s="230"/>
    </row>
    <row r="56690" spans="16:19" x14ac:dyDescent="0.2">
      <c r="P56690" s="230"/>
      <c r="Q56690" s="230"/>
      <c r="R56690" s="230"/>
      <c r="S56690" s="230"/>
    </row>
    <row r="56691" spans="16:19" x14ac:dyDescent="0.2">
      <c r="P56691" s="230"/>
      <c r="Q56691" s="230"/>
      <c r="R56691" s="230"/>
      <c r="S56691" s="230"/>
    </row>
    <row r="56692" spans="16:19" x14ac:dyDescent="0.2">
      <c r="P56692" s="230"/>
      <c r="Q56692" s="230"/>
      <c r="R56692" s="230"/>
      <c r="S56692" s="230"/>
    </row>
    <row r="56693" spans="16:19" x14ac:dyDescent="0.2">
      <c r="P56693" s="230"/>
      <c r="Q56693" s="230"/>
      <c r="R56693" s="230"/>
      <c r="S56693" s="230"/>
    </row>
    <row r="56694" spans="16:19" x14ac:dyDescent="0.2">
      <c r="P56694" s="230"/>
      <c r="Q56694" s="230"/>
      <c r="R56694" s="230"/>
      <c r="S56694" s="230"/>
    </row>
    <row r="56695" spans="16:19" x14ac:dyDescent="0.2">
      <c r="P56695" s="230"/>
      <c r="Q56695" s="230"/>
      <c r="R56695" s="230"/>
      <c r="S56695" s="230"/>
    </row>
    <row r="56696" spans="16:19" x14ac:dyDescent="0.2">
      <c r="P56696" s="230"/>
      <c r="Q56696" s="230"/>
      <c r="R56696" s="230"/>
      <c r="S56696" s="230"/>
    </row>
    <row r="56697" spans="16:19" x14ac:dyDescent="0.2">
      <c r="P56697" s="230"/>
      <c r="Q56697" s="230"/>
      <c r="R56697" s="230"/>
      <c r="S56697" s="230"/>
    </row>
    <row r="56698" spans="16:19" x14ac:dyDescent="0.2">
      <c r="P56698" s="230"/>
      <c r="Q56698" s="230"/>
      <c r="R56698" s="230"/>
      <c r="S56698" s="230"/>
    </row>
    <row r="56699" spans="16:19" x14ac:dyDescent="0.2">
      <c r="P56699" s="230"/>
      <c r="Q56699" s="230"/>
      <c r="R56699" s="230"/>
      <c r="S56699" s="230"/>
    </row>
    <row r="56700" spans="16:19" x14ac:dyDescent="0.2">
      <c r="P56700" s="230"/>
      <c r="Q56700" s="230"/>
      <c r="R56700" s="230"/>
      <c r="S56700" s="230"/>
    </row>
    <row r="56701" spans="16:19" x14ac:dyDescent="0.2">
      <c r="P56701" s="230"/>
      <c r="Q56701" s="230"/>
      <c r="R56701" s="230"/>
      <c r="S56701" s="230"/>
    </row>
    <row r="56702" spans="16:19" x14ac:dyDescent="0.2">
      <c r="P56702" s="230"/>
      <c r="Q56702" s="230"/>
      <c r="R56702" s="230"/>
      <c r="S56702" s="230"/>
    </row>
    <row r="56703" spans="16:19" x14ac:dyDescent="0.2">
      <c r="P56703" s="230"/>
      <c r="Q56703" s="230"/>
      <c r="R56703" s="230"/>
      <c r="S56703" s="230"/>
    </row>
    <row r="56704" spans="16:19" x14ac:dyDescent="0.2">
      <c r="P56704" s="230"/>
      <c r="Q56704" s="230"/>
      <c r="R56704" s="230"/>
      <c r="S56704" s="230"/>
    </row>
    <row r="56705" spans="16:19" x14ac:dyDescent="0.2">
      <c r="P56705" s="230"/>
      <c r="Q56705" s="230"/>
      <c r="R56705" s="230"/>
      <c r="S56705" s="230"/>
    </row>
    <row r="56706" spans="16:19" x14ac:dyDescent="0.2">
      <c r="P56706" s="230"/>
      <c r="Q56706" s="230"/>
      <c r="R56706" s="230"/>
      <c r="S56706" s="230"/>
    </row>
    <row r="56707" spans="16:19" x14ac:dyDescent="0.2">
      <c r="P56707" s="230"/>
      <c r="Q56707" s="230"/>
      <c r="R56707" s="230"/>
      <c r="S56707" s="230"/>
    </row>
    <row r="56708" spans="16:19" x14ac:dyDescent="0.2">
      <c r="P56708" s="230"/>
      <c r="Q56708" s="230"/>
      <c r="R56708" s="230"/>
      <c r="S56708" s="230"/>
    </row>
    <row r="56709" spans="16:19" x14ac:dyDescent="0.2">
      <c r="P56709" s="230"/>
      <c r="Q56709" s="230"/>
      <c r="R56709" s="230"/>
      <c r="S56709" s="230"/>
    </row>
    <row r="56710" spans="16:19" x14ac:dyDescent="0.2">
      <c r="P56710" s="230"/>
      <c r="Q56710" s="230"/>
      <c r="R56710" s="230"/>
      <c r="S56710" s="230"/>
    </row>
    <row r="56711" spans="16:19" x14ac:dyDescent="0.2">
      <c r="P56711" s="230"/>
      <c r="Q56711" s="230"/>
      <c r="R56711" s="230"/>
      <c r="S56711" s="230"/>
    </row>
    <row r="56712" spans="16:19" x14ac:dyDescent="0.2">
      <c r="P56712" s="230"/>
      <c r="Q56712" s="230"/>
      <c r="R56712" s="230"/>
      <c r="S56712" s="230"/>
    </row>
    <row r="56713" spans="16:19" x14ac:dyDescent="0.2">
      <c r="P56713" s="230"/>
      <c r="Q56713" s="230"/>
      <c r="R56713" s="230"/>
      <c r="S56713" s="230"/>
    </row>
    <row r="56714" spans="16:19" x14ac:dyDescent="0.2">
      <c r="P56714" s="230"/>
      <c r="Q56714" s="230"/>
      <c r="R56714" s="230"/>
      <c r="S56714" s="230"/>
    </row>
    <row r="56715" spans="16:19" x14ac:dyDescent="0.2">
      <c r="P56715" s="230"/>
      <c r="Q56715" s="230"/>
      <c r="R56715" s="230"/>
      <c r="S56715" s="230"/>
    </row>
    <row r="56716" spans="16:19" x14ac:dyDescent="0.2">
      <c r="P56716" s="230"/>
      <c r="Q56716" s="230"/>
      <c r="R56716" s="230"/>
      <c r="S56716" s="230"/>
    </row>
    <row r="56717" spans="16:19" x14ac:dyDescent="0.2">
      <c r="P56717" s="230"/>
      <c r="Q56717" s="230"/>
      <c r="R56717" s="230"/>
      <c r="S56717" s="230"/>
    </row>
    <row r="56718" spans="16:19" x14ac:dyDescent="0.2">
      <c r="P56718" s="230"/>
      <c r="Q56718" s="230"/>
      <c r="R56718" s="230"/>
      <c r="S56718" s="230"/>
    </row>
    <row r="56719" spans="16:19" x14ac:dyDescent="0.2">
      <c r="P56719" s="230"/>
      <c r="Q56719" s="230"/>
      <c r="R56719" s="230"/>
      <c r="S56719" s="230"/>
    </row>
    <row r="56720" spans="16:19" x14ac:dyDescent="0.2">
      <c r="P56720" s="230"/>
      <c r="Q56720" s="230"/>
      <c r="R56720" s="230"/>
      <c r="S56720" s="230"/>
    </row>
    <row r="56721" spans="16:19" x14ac:dyDescent="0.2">
      <c r="P56721" s="230"/>
      <c r="Q56721" s="230"/>
      <c r="R56721" s="230"/>
      <c r="S56721" s="230"/>
    </row>
    <row r="56722" spans="16:19" x14ac:dyDescent="0.2">
      <c r="P56722" s="230"/>
      <c r="Q56722" s="230"/>
      <c r="R56722" s="230"/>
      <c r="S56722" s="230"/>
    </row>
    <row r="56723" spans="16:19" x14ac:dyDescent="0.2">
      <c r="P56723" s="230"/>
      <c r="Q56723" s="230"/>
      <c r="R56723" s="230"/>
      <c r="S56723" s="230"/>
    </row>
    <row r="56724" spans="16:19" x14ac:dyDescent="0.2">
      <c r="P56724" s="230"/>
      <c r="Q56724" s="230"/>
      <c r="R56724" s="230"/>
      <c r="S56724" s="230"/>
    </row>
    <row r="56725" spans="16:19" x14ac:dyDescent="0.2">
      <c r="P56725" s="230"/>
      <c r="Q56725" s="230"/>
      <c r="R56725" s="230"/>
      <c r="S56725" s="230"/>
    </row>
    <row r="56726" spans="16:19" x14ac:dyDescent="0.2">
      <c r="P56726" s="230"/>
      <c r="Q56726" s="230"/>
      <c r="R56726" s="230"/>
      <c r="S56726" s="230"/>
    </row>
    <row r="56727" spans="16:19" x14ac:dyDescent="0.2">
      <c r="P56727" s="230"/>
      <c r="Q56727" s="230"/>
      <c r="R56727" s="230"/>
      <c r="S56727" s="230"/>
    </row>
    <row r="56728" spans="16:19" x14ac:dyDescent="0.2">
      <c r="P56728" s="230"/>
      <c r="Q56728" s="230"/>
      <c r="R56728" s="230"/>
      <c r="S56728" s="230"/>
    </row>
    <row r="56729" spans="16:19" x14ac:dyDescent="0.2">
      <c r="P56729" s="230"/>
      <c r="Q56729" s="230"/>
      <c r="R56729" s="230"/>
      <c r="S56729" s="230"/>
    </row>
    <row r="56730" spans="16:19" x14ac:dyDescent="0.2">
      <c r="P56730" s="230"/>
      <c r="Q56730" s="230"/>
      <c r="R56730" s="230"/>
      <c r="S56730" s="230"/>
    </row>
    <row r="56731" spans="16:19" x14ac:dyDescent="0.2">
      <c r="P56731" s="230"/>
      <c r="Q56731" s="230"/>
      <c r="R56731" s="230"/>
      <c r="S56731" s="230"/>
    </row>
    <row r="56732" spans="16:19" x14ac:dyDescent="0.2">
      <c r="P56732" s="230"/>
      <c r="Q56732" s="230"/>
      <c r="R56732" s="230"/>
      <c r="S56732" s="230"/>
    </row>
    <row r="56733" spans="16:19" x14ac:dyDescent="0.2">
      <c r="P56733" s="230"/>
      <c r="Q56733" s="230"/>
      <c r="R56733" s="230"/>
      <c r="S56733" s="230"/>
    </row>
    <row r="56734" spans="16:19" x14ac:dyDescent="0.2">
      <c r="P56734" s="230"/>
      <c r="Q56734" s="230"/>
      <c r="R56734" s="230"/>
      <c r="S56734" s="230"/>
    </row>
    <row r="56735" spans="16:19" x14ac:dyDescent="0.2">
      <c r="P56735" s="230"/>
      <c r="Q56735" s="230"/>
      <c r="R56735" s="230"/>
      <c r="S56735" s="230"/>
    </row>
    <row r="56736" spans="16:19" x14ac:dyDescent="0.2">
      <c r="P56736" s="230"/>
      <c r="Q56736" s="230"/>
      <c r="R56736" s="230"/>
      <c r="S56736" s="230"/>
    </row>
    <row r="56737" spans="16:19" x14ac:dyDescent="0.2">
      <c r="P56737" s="230"/>
      <c r="Q56737" s="230"/>
      <c r="R56737" s="230"/>
      <c r="S56737" s="230"/>
    </row>
    <row r="56738" spans="16:19" x14ac:dyDescent="0.2">
      <c r="P56738" s="230"/>
      <c r="Q56738" s="230"/>
      <c r="R56738" s="230"/>
      <c r="S56738" s="230"/>
    </row>
    <row r="56739" spans="16:19" x14ac:dyDescent="0.2">
      <c r="P56739" s="230"/>
      <c r="Q56739" s="230"/>
      <c r="R56739" s="230"/>
      <c r="S56739" s="230"/>
    </row>
    <row r="56740" spans="16:19" x14ac:dyDescent="0.2">
      <c r="P56740" s="230"/>
      <c r="Q56740" s="230"/>
      <c r="R56740" s="230"/>
      <c r="S56740" s="230"/>
    </row>
    <row r="56741" spans="16:19" x14ac:dyDescent="0.2">
      <c r="P56741" s="230"/>
      <c r="Q56741" s="230"/>
      <c r="R56741" s="230"/>
      <c r="S56741" s="230"/>
    </row>
    <row r="56742" spans="16:19" x14ac:dyDescent="0.2">
      <c r="P56742" s="230"/>
      <c r="Q56742" s="230"/>
      <c r="R56742" s="230"/>
      <c r="S56742" s="230"/>
    </row>
    <row r="56743" spans="16:19" x14ac:dyDescent="0.2">
      <c r="P56743" s="230"/>
      <c r="Q56743" s="230"/>
      <c r="R56743" s="230"/>
      <c r="S56743" s="230"/>
    </row>
    <row r="56744" spans="16:19" x14ac:dyDescent="0.2">
      <c r="P56744" s="230"/>
      <c r="Q56744" s="230"/>
      <c r="R56744" s="230"/>
      <c r="S56744" s="230"/>
    </row>
    <row r="56745" spans="16:19" x14ac:dyDescent="0.2">
      <c r="P56745" s="230"/>
      <c r="Q56745" s="230"/>
      <c r="R56745" s="230"/>
      <c r="S56745" s="230"/>
    </row>
    <row r="56746" spans="16:19" x14ac:dyDescent="0.2">
      <c r="P56746" s="230"/>
      <c r="Q56746" s="230"/>
      <c r="R56746" s="230"/>
      <c r="S56746" s="230"/>
    </row>
    <row r="56747" spans="16:19" x14ac:dyDescent="0.2">
      <c r="P56747" s="230"/>
      <c r="Q56747" s="230"/>
      <c r="R56747" s="230"/>
      <c r="S56747" s="230"/>
    </row>
    <row r="56748" spans="16:19" x14ac:dyDescent="0.2">
      <c r="P56748" s="230"/>
      <c r="Q56748" s="230"/>
      <c r="R56748" s="230"/>
      <c r="S56748" s="230"/>
    </row>
    <row r="56749" spans="16:19" x14ac:dyDescent="0.2">
      <c r="P56749" s="230"/>
      <c r="Q56749" s="230"/>
      <c r="R56749" s="230"/>
      <c r="S56749" s="230"/>
    </row>
    <row r="56750" spans="16:19" x14ac:dyDescent="0.2">
      <c r="P56750" s="230"/>
      <c r="Q56750" s="230"/>
      <c r="R56750" s="230"/>
      <c r="S56750" s="230"/>
    </row>
    <row r="56751" spans="16:19" x14ac:dyDescent="0.2">
      <c r="P56751" s="230"/>
      <c r="Q56751" s="230"/>
      <c r="R56751" s="230"/>
      <c r="S56751" s="230"/>
    </row>
    <row r="56752" spans="16:19" x14ac:dyDescent="0.2">
      <c r="P56752" s="230"/>
      <c r="Q56752" s="230"/>
      <c r="R56752" s="230"/>
      <c r="S56752" s="230"/>
    </row>
    <row r="56753" spans="16:19" x14ac:dyDescent="0.2">
      <c r="P56753" s="230"/>
      <c r="Q56753" s="230"/>
      <c r="R56753" s="230"/>
      <c r="S56753" s="230"/>
    </row>
    <row r="56754" spans="16:19" x14ac:dyDescent="0.2">
      <c r="P56754" s="230"/>
      <c r="Q56754" s="230"/>
      <c r="R56754" s="230"/>
      <c r="S56754" s="230"/>
    </row>
    <row r="56755" spans="16:19" x14ac:dyDescent="0.2">
      <c r="P56755" s="230"/>
      <c r="Q56755" s="230"/>
      <c r="R56755" s="230"/>
      <c r="S56755" s="230"/>
    </row>
    <row r="56756" spans="16:19" x14ac:dyDescent="0.2">
      <c r="P56756" s="230"/>
      <c r="Q56756" s="230"/>
      <c r="R56756" s="230"/>
      <c r="S56756" s="230"/>
    </row>
    <row r="56757" spans="16:19" x14ac:dyDescent="0.2">
      <c r="P56757" s="230"/>
      <c r="Q56757" s="230"/>
      <c r="R56757" s="230"/>
      <c r="S56757" s="230"/>
    </row>
    <row r="56758" spans="16:19" x14ac:dyDescent="0.2">
      <c r="P56758" s="230"/>
      <c r="Q56758" s="230"/>
      <c r="R56758" s="230"/>
      <c r="S56758" s="230"/>
    </row>
    <row r="56759" spans="16:19" x14ac:dyDescent="0.2">
      <c r="P56759" s="230"/>
      <c r="Q56759" s="230"/>
      <c r="R56759" s="230"/>
      <c r="S56759" s="230"/>
    </row>
    <row r="56760" spans="16:19" x14ac:dyDescent="0.2">
      <c r="P56760" s="230"/>
      <c r="Q56760" s="230"/>
      <c r="R56760" s="230"/>
      <c r="S56760" s="230"/>
    </row>
    <row r="56761" spans="16:19" x14ac:dyDescent="0.2">
      <c r="P56761" s="230"/>
      <c r="Q56761" s="230"/>
      <c r="R56761" s="230"/>
      <c r="S56761" s="230"/>
    </row>
    <row r="56762" spans="16:19" x14ac:dyDescent="0.2">
      <c r="P56762" s="230"/>
      <c r="Q56762" s="230"/>
      <c r="R56762" s="230"/>
      <c r="S56762" s="230"/>
    </row>
    <row r="56763" spans="16:19" x14ac:dyDescent="0.2">
      <c r="P56763" s="230"/>
      <c r="Q56763" s="230"/>
      <c r="R56763" s="230"/>
      <c r="S56763" s="230"/>
    </row>
    <row r="56764" spans="16:19" x14ac:dyDescent="0.2">
      <c r="P56764" s="230"/>
      <c r="Q56764" s="230"/>
      <c r="R56764" s="230"/>
      <c r="S56764" s="230"/>
    </row>
    <row r="56765" spans="16:19" x14ac:dyDescent="0.2">
      <c r="P56765" s="230"/>
      <c r="Q56765" s="230"/>
      <c r="R56765" s="230"/>
      <c r="S56765" s="230"/>
    </row>
    <row r="56766" spans="16:19" x14ac:dyDescent="0.2">
      <c r="P56766" s="230"/>
      <c r="Q56766" s="230"/>
      <c r="R56766" s="230"/>
      <c r="S56766" s="230"/>
    </row>
    <row r="56767" spans="16:19" x14ac:dyDescent="0.2">
      <c r="P56767" s="230"/>
      <c r="Q56767" s="230"/>
      <c r="R56767" s="230"/>
      <c r="S56767" s="230"/>
    </row>
    <row r="56768" spans="16:19" x14ac:dyDescent="0.2">
      <c r="P56768" s="230"/>
      <c r="Q56768" s="230"/>
      <c r="R56768" s="230"/>
      <c r="S56768" s="230"/>
    </row>
    <row r="56769" spans="16:19" x14ac:dyDescent="0.2">
      <c r="P56769" s="230"/>
      <c r="Q56769" s="230"/>
      <c r="R56769" s="230"/>
      <c r="S56769" s="230"/>
    </row>
    <row r="56770" spans="16:19" x14ac:dyDescent="0.2">
      <c r="P56770" s="230"/>
      <c r="Q56770" s="230"/>
      <c r="R56770" s="230"/>
      <c r="S56770" s="230"/>
    </row>
    <row r="56771" spans="16:19" x14ac:dyDescent="0.2">
      <c r="P56771" s="230"/>
      <c r="Q56771" s="230"/>
      <c r="R56771" s="230"/>
      <c r="S56771" s="230"/>
    </row>
    <row r="56772" spans="16:19" x14ac:dyDescent="0.2">
      <c r="P56772" s="230"/>
      <c r="Q56772" s="230"/>
      <c r="R56772" s="230"/>
      <c r="S56772" s="230"/>
    </row>
    <row r="56773" spans="16:19" x14ac:dyDescent="0.2">
      <c r="P56773" s="230"/>
      <c r="Q56773" s="230"/>
      <c r="R56773" s="230"/>
      <c r="S56773" s="230"/>
    </row>
    <row r="56774" spans="16:19" x14ac:dyDescent="0.2">
      <c r="P56774" s="230"/>
      <c r="Q56774" s="230"/>
      <c r="R56774" s="230"/>
      <c r="S56774" s="230"/>
    </row>
    <row r="56775" spans="16:19" x14ac:dyDescent="0.2">
      <c r="P56775" s="230"/>
      <c r="Q56775" s="230"/>
      <c r="R56775" s="230"/>
      <c r="S56775" s="230"/>
    </row>
    <row r="56776" spans="16:19" x14ac:dyDescent="0.2">
      <c r="P56776" s="230"/>
      <c r="Q56776" s="230"/>
      <c r="R56776" s="230"/>
      <c r="S56776" s="230"/>
    </row>
    <row r="56777" spans="16:19" x14ac:dyDescent="0.2">
      <c r="P56777" s="230"/>
      <c r="Q56777" s="230"/>
      <c r="R56777" s="230"/>
      <c r="S56777" s="230"/>
    </row>
    <row r="56778" spans="16:19" x14ac:dyDescent="0.2">
      <c r="P56778" s="230"/>
      <c r="Q56778" s="230"/>
      <c r="R56778" s="230"/>
      <c r="S56778" s="230"/>
    </row>
    <row r="56779" spans="16:19" x14ac:dyDescent="0.2">
      <c r="P56779" s="230"/>
      <c r="Q56779" s="230"/>
      <c r="R56779" s="230"/>
      <c r="S56779" s="230"/>
    </row>
    <row r="56780" spans="16:19" x14ac:dyDescent="0.2">
      <c r="P56780" s="230"/>
      <c r="Q56780" s="230"/>
      <c r="R56780" s="230"/>
      <c r="S56780" s="230"/>
    </row>
    <row r="56781" spans="16:19" x14ac:dyDescent="0.2">
      <c r="P56781" s="230"/>
      <c r="Q56781" s="230"/>
      <c r="R56781" s="230"/>
      <c r="S56781" s="230"/>
    </row>
    <row r="56782" spans="16:19" x14ac:dyDescent="0.2">
      <c r="P56782" s="230"/>
      <c r="Q56782" s="230"/>
      <c r="R56782" s="230"/>
      <c r="S56782" s="230"/>
    </row>
    <row r="56783" spans="16:19" x14ac:dyDescent="0.2">
      <c r="P56783" s="230"/>
      <c r="Q56783" s="230"/>
      <c r="R56783" s="230"/>
      <c r="S56783" s="230"/>
    </row>
    <row r="56784" spans="16:19" x14ac:dyDescent="0.2">
      <c r="P56784" s="230"/>
      <c r="Q56784" s="230"/>
      <c r="R56784" s="230"/>
      <c r="S56784" s="230"/>
    </row>
    <row r="56785" spans="16:19" x14ac:dyDescent="0.2">
      <c r="P56785" s="230"/>
      <c r="Q56785" s="230"/>
      <c r="R56785" s="230"/>
      <c r="S56785" s="230"/>
    </row>
    <row r="56786" spans="16:19" x14ac:dyDescent="0.2">
      <c r="P56786" s="230"/>
      <c r="Q56786" s="230"/>
      <c r="R56786" s="230"/>
      <c r="S56786" s="230"/>
    </row>
    <row r="56787" spans="16:19" x14ac:dyDescent="0.2">
      <c r="P56787" s="230"/>
      <c r="Q56787" s="230"/>
      <c r="R56787" s="230"/>
      <c r="S56787" s="230"/>
    </row>
    <row r="56788" spans="16:19" x14ac:dyDescent="0.2">
      <c r="P56788" s="230"/>
      <c r="Q56788" s="230"/>
      <c r="R56788" s="230"/>
      <c r="S56788" s="230"/>
    </row>
    <row r="56789" spans="16:19" x14ac:dyDescent="0.2">
      <c r="P56789" s="230"/>
      <c r="Q56789" s="230"/>
      <c r="R56789" s="230"/>
      <c r="S56789" s="230"/>
    </row>
    <row r="56790" spans="16:19" x14ac:dyDescent="0.2">
      <c r="P56790" s="230"/>
      <c r="Q56790" s="230"/>
      <c r="R56790" s="230"/>
      <c r="S56790" s="230"/>
    </row>
    <row r="56791" spans="16:19" x14ac:dyDescent="0.2">
      <c r="P56791" s="230"/>
      <c r="Q56791" s="230"/>
      <c r="R56791" s="230"/>
      <c r="S56791" s="230"/>
    </row>
    <row r="56792" spans="16:19" x14ac:dyDescent="0.2">
      <c r="P56792" s="230"/>
      <c r="Q56792" s="230"/>
      <c r="R56792" s="230"/>
      <c r="S56792" s="230"/>
    </row>
    <row r="56793" spans="16:19" x14ac:dyDescent="0.2">
      <c r="P56793" s="230"/>
      <c r="Q56793" s="230"/>
      <c r="R56793" s="230"/>
      <c r="S56793" s="230"/>
    </row>
    <row r="56794" spans="16:19" x14ac:dyDescent="0.2">
      <c r="P56794" s="230"/>
      <c r="Q56794" s="230"/>
      <c r="R56794" s="230"/>
      <c r="S56794" s="230"/>
    </row>
    <row r="56795" spans="16:19" x14ac:dyDescent="0.2">
      <c r="P56795" s="230"/>
      <c r="Q56795" s="230"/>
      <c r="R56795" s="230"/>
      <c r="S56795" s="230"/>
    </row>
    <row r="56796" spans="16:19" x14ac:dyDescent="0.2">
      <c r="P56796" s="230"/>
      <c r="Q56796" s="230"/>
      <c r="R56796" s="230"/>
      <c r="S56796" s="230"/>
    </row>
    <row r="56797" spans="16:19" x14ac:dyDescent="0.2">
      <c r="P56797" s="230"/>
      <c r="Q56797" s="230"/>
      <c r="R56797" s="230"/>
      <c r="S56797" s="230"/>
    </row>
    <row r="56798" spans="16:19" x14ac:dyDescent="0.2">
      <c r="P56798" s="230"/>
      <c r="Q56798" s="230"/>
      <c r="R56798" s="230"/>
      <c r="S56798" s="230"/>
    </row>
    <row r="56799" spans="16:19" x14ac:dyDescent="0.2">
      <c r="P56799" s="230"/>
      <c r="Q56799" s="230"/>
      <c r="R56799" s="230"/>
      <c r="S56799" s="230"/>
    </row>
    <row r="56800" spans="16:19" x14ac:dyDescent="0.2">
      <c r="P56800" s="230"/>
      <c r="Q56800" s="230"/>
      <c r="R56800" s="230"/>
      <c r="S56800" s="230"/>
    </row>
    <row r="56801" spans="16:19" x14ac:dyDescent="0.2">
      <c r="P56801" s="230"/>
      <c r="Q56801" s="230"/>
      <c r="R56801" s="230"/>
      <c r="S56801" s="230"/>
    </row>
    <row r="56802" spans="16:19" x14ac:dyDescent="0.2">
      <c r="P56802" s="230"/>
      <c r="Q56802" s="230"/>
      <c r="R56802" s="230"/>
      <c r="S56802" s="230"/>
    </row>
    <row r="56803" spans="16:19" x14ac:dyDescent="0.2">
      <c r="P56803" s="230"/>
      <c r="Q56803" s="230"/>
      <c r="R56803" s="230"/>
      <c r="S56803" s="230"/>
    </row>
    <row r="56804" spans="16:19" x14ac:dyDescent="0.2">
      <c r="P56804" s="230"/>
      <c r="Q56804" s="230"/>
      <c r="R56804" s="230"/>
      <c r="S56804" s="230"/>
    </row>
    <row r="56805" spans="16:19" x14ac:dyDescent="0.2">
      <c r="P56805" s="230"/>
      <c r="Q56805" s="230"/>
      <c r="R56805" s="230"/>
      <c r="S56805" s="230"/>
    </row>
    <row r="56806" spans="16:19" x14ac:dyDescent="0.2">
      <c r="P56806" s="230"/>
      <c r="Q56806" s="230"/>
      <c r="R56806" s="230"/>
      <c r="S56806" s="230"/>
    </row>
    <row r="56807" spans="16:19" x14ac:dyDescent="0.2">
      <c r="P56807" s="230"/>
      <c r="Q56807" s="230"/>
      <c r="R56807" s="230"/>
      <c r="S56807" s="230"/>
    </row>
    <row r="56808" spans="16:19" x14ac:dyDescent="0.2">
      <c r="P56808" s="230"/>
      <c r="Q56808" s="230"/>
      <c r="R56808" s="230"/>
      <c r="S56808" s="230"/>
    </row>
    <row r="56809" spans="16:19" x14ac:dyDescent="0.2">
      <c r="P56809" s="230"/>
      <c r="Q56809" s="230"/>
      <c r="R56809" s="230"/>
      <c r="S56809" s="230"/>
    </row>
    <row r="56810" spans="16:19" x14ac:dyDescent="0.2">
      <c r="P56810" s="230"/>
      <c r="Q56810" s="230"/>
      <c r="R56810" s="230"/>
      <c r="S56810" s="230"/>
    </row>
    <row r="56811" spans="16:19" x14ac:dyDescent="0.2">
      <c r="P56811" s="230"/>
      <c r="Q56811" s="230"/>
      <c r="R56811" s="230"/>
      <c r="S56811" s="230"/>
    </row>
    <row r="56812" spans="16:19" x14ac:dyDescent="0.2">
      <c r="P56812" s="230"/>
      <c r="Q56812" s="230"/>
      <c r="R56812" s="230"/>
      <c r="S56812" s="230"/>
    </row>
    <row r="56813" spans="16:19" x14ac:dyDescent="0.2">
      <c r="P56813" s="230"/>
      <c r="Q56813" s="230"/>
      <c r="R56813" s="230"/>
      <c r="S56813" s="230"/>
    </row>
    <row r="56814" spans="16:19" x14ac:dyDescent="0.2">
      <c r="P56814" s="230"/>
      <c r="Q56814" s="230"/>
      <c r="R56814" s="230"/>
      <c r="S56814" s="230"/>
    </row>
    <row r="56815" spans="16:19" x14ac:dyDescent="0.2">
      <c r="P56815" s="230"/>
      <c r="Q56815" s="230"/>
      <c r="R56815" s="230"/>
      <c r="S56815" s="230"/>
    </row>
    <row r="56816" spans="16:19" x14ac:dyDescent="0.2">
      <c r="P56816" s="230"/>
      <c r="Q56816" s="230"/>
      <c r="R56816" s="230"/>
      <c r="S56816" s="230"/>
    </row>
    <row r="56817" spans="16:19" x14ac:dyDescent="0.2">
      <c r="P56817" s="230"/>
      <c r="Q56817" s="230"/>
      <c r="R56817" s="230"/>
      <c r="S56817" s="230"/>
    </row>
    <row r="56818" spans="16:19" x14ac:dyDescent="0.2">
      <c r="P56818" s="230"/>
      <c r="Q56818" s="230"/>
      <c r="R56818" s="230"/>
      <c r="S56818" s="230"/>
    </row>
    <row r="56819" spans="16:19" x14ac:dyDescent="0.2">
      <c r="P56819" s="230"/>
      <c r="Q56819" s="230"/>
      <c r="R56819" s="230"/>
      <c r="S56819" s="230"/>
    </row>
    <row r="56820" spans="16:19" x14ac:dyDescent="0.2">
      <c r="P56820" s="230"/>
      <c r="Q56820" s="230"/>
      <c r="R56820" s="230"/>
      <c r="S56820" s="230"/>
    </row>
    <row r="56821" spans="16:19" x14ac:dyDescent="0.2">
      <c r="P56821" s="230"/>
      <c r="Q56821" s="230"/>
      <c r="R56821" s="230"/>
      <c r="S56821" s="230"/>
    </row>
    <row r="56822" spans="16:19" x14ac:dyDescent="0.2">
      <c r="P56822" s="230"/>
      <c r="Q56822" s="230"/>
      <c r="R56822" s="230"/>
      <c r="S56822" s="230"/>
    </row>
    <row r="56823" spans="16:19" x14ac:dyDescent="0.2">
      <c r="P56823" s="230"/>
      <c r="Q56823" s="230"/>
      <c r="R56823" s="230"/>
      <c r="S56823" s="230"/>
    </row>
    <row r="56824" spans="16:19" x14ac:dyDescent="0.2">
      <c r="P56824" s="230"/>
      <c r="Q56824" s="230"/>
      <c r="R56824" s="230"/>
      <c r="S56824" s="230"/>
    </row>
    <row r="56825" spans="16:19" x14ac:dyDescent="0.2">
      <c r="P56825" s="230"/>
      <c r="Q56825" s="230"/>
      <c r="R56825" s="230"/>
      <c r="S56825" s="230"/>
    </row>
    <row r="56826" spans="16:19" x14ac:dyDescent="0.2">
      <c r="P56826" s="230"/>
      <c r="Q56826" s="230"/>
      <c r="R56826" s="230"/>
      <c r="S56826" s="230"/>
    </row>
    <row r="56827" spans="16:19" x14ac:dyDescent="0.2">
      <c r="P56827" s="230"/>
      <c r="Q56827" s="230"/>
      <c r="R56827" s="230"/>
      <c r="S56827" s="230"/>
    </row>
    <row r="56828" spans="16:19" x14ac:dyDescent="0.2">
      <c r="P56828" s="230"/>
      <c r="Q56828" s="230"/>
      <c r="R56828" s="230"/>
      <c r="S56828" s="230"/>
    </row>
    <row r="56829" spans="16:19" x14ac:dyDescent="0.2">
      <c r="P56829" s="230"/>
      <c r="Q56829" s="230"/>
      <c r="R56829" s="230"/>
      <c r="S56829" s="230"/>
    </row>
    <row r="56830" spans="16:19" x14ac:dyDescent="0.2">
      <c r="P56830" s="230"/>
      <c r="Q56830" s="230"/>
      <c r="R56830" s="230"/>
      <c r="S56830" s="230"/>
    </row>
    <row r="56831" spans="16:19" x14ac:dyDescent="0.2">
      <c r="P56831" s="230"/>
      <c r="Q56831" s="230"/>
      <c r="R56831" s="230"/>
      <c r="S56831" s="230"/>
    </row>
    <row r="56832" spans="16:19" x14ac:dyDescent="0.2">
      <c r="P56832" s="230"/>
      <c r="Q56832" s="230"/>
      <c r="R56832" s="230"/>
      <c r="S56832" s="230"/>
    </row>
    <row r="56833" spans="16:19" x14ac:dyDescent="0.2">
      <c r="P56833" s="230"/>
      <c r="Q56833" s="230"/>
      <c r="R56833" s="230"/>
      <c r="S56833" s="230"/>
    </row>
    <row r="56834" spans="16:19" x14ac:dyDescent="0.2">
      <c r="P56834" s="230"/>
      <c r="Q56834" s="230"/>
      <c r="R56834" s="230"/>
      <c r="S56834" s="230"/>
    </row>
    <row r="56835" spans="16:19" x14ac:dyDescent="0.2">
      <c r="P56835" s="230"/>
      <c r="Q56835" s="230"/>
      <c r="R56835" s="230"/>
      <c r="S56835" s="230"/>
    </row>
    <row r="56836" spans="16:19" x14ac:dyDescent="0.2">
      <c r="P56836" s="230"/>
      <c r="Q56836" s="230"/>
      <c r="R56836" s="230"/>
      <c r="S56836" s="230"/>
    </row>
    <row r="56837" spans="16:19" x14ac:dyDescent="0.2">
      <c r="P56837" s="230"/>
      <c r="Q56837" s="230"/>
      <c r="R56837" s="230"/>
      <c r="S56837" s="230"/>
    </row>
    <row r="56838" spans="16:19" x14ac:dyDescent="0.2">
      <c r="P56838" s="230"/>
      <c r="Q56838" s="230"/>
      <c r="R56838" s="230"/>
      <c r="S56838" s="230"/>
    </row>
    <row r="56839" spans="16:19" x14ac:dyDescent="0.2">
      <c r="P56839" s="230"/>
      <c r="Q56839" s="230"/>
      <c r="R56839" s="230"/>
      <c r="S56839" s="230"/>
    </row>
    <row r="56840" spans="16:19" x14ac:dyDescent="0.2">
      <c r="P56840" s="230"/>
      <c r="Q56840" s="230"/>
      <c r="R56840" s="230"/>
      <c r="S56840" s="230"/>
    </row>
    <row r="56841" spans="16:19" x14ac:dyDescent="0.2">
      <c r="P56841" s="230"/>
      <c r="Q56841" s="230"/>
      <c r="R56841" s="230"/>
      <c r="S56841" s="230"/>
    </row>
    <row r="56842" spans="16:19" x14ac:dyDescent="0.2">
      <c r="P56842" s="230"/>
      <c r="Q56842" s="230"/>
      <c r="R56842" s="230"/>
      <c r="S56842" s="230"/>
    </row>
    <row r="56843" spans="16:19" x14ac:dyDescent="0.2">
      <c r="P56843" s="230"/>
      <c r="Q56843" s="230"/>
      <c r="R56843" s="230"/>
      <c r="S56843" s="230"/>
    </row>
    <row r="56844" spans="16:19" x14ac:dyDescent="0.2">
      <c r="P56844" s="230"/>
      <c r="Q56844" s="230"/>
      <c r="R56844" s="230"/>
      <c r="S56844" s="230"/>
    </row>
    <row r="56845" spans="16:19" x14ac:dyDescent="0.2">
      <c r="P56845" s="230"/>
      <c r="Q56845" s="230"/>
      <c r="R56845" s="230"/>
      <c r="S56845" s="230"/>
    </row>
    <row r="56846" spans="16:19" x14ac:dyDescent="0.2">
      <c r="P56846" s="230"/>
      <c r="Q56846" s="230"/>
      <c r="R56846" s="230"/>
      <c r="S56846" s="230"/>
    </row>
    <row r="56847" spans="16:19" x14ac:dyDescent="0.2">
      <c r="P56847" s="230"/>
      <c r="Q56847" s="230"/>
      <c r="R56847" s="230"/>
      <c r="S56847" s="230"/>
    </row>
    <row r="56848" spans="16:19" x14ac:dyDescent="0.2">
      <c r="P56848" s="230"/>
      <c r="Q56848" s="230"/>
      <c r="R56848" s="230"/>
      <c r="S56848" s="230"/>
    </row>
    <row r="56849" spans="16:19" x14ac:dyDescent="0.2">
      <c r="P56849" s="230"/>
      <c r="Q56849" s="230"/>
      <c r="R56849" s="230"/>
      <c r="S56849" s="230"/>
    </row>
    <row r="56850" spans="16:19" x14ac:dyDescent="0.2">
      <c r="P56850" s="230"/>
      <c r="Q56850" s="230"/>
      <c r="R56850" s="230"/>
      <c r="S56850" s="230"/>
    </row>
    <row r="56851" spans="16:19" x14ac:dyDescent="0.2">
      <c r="P56851" s="230"/>
      <c r="Q56851" s="230"/>
      <c r="R56851" s="230"/>
      <c r="S56851" s="230"/>
    </row>
    <row r="56852" spans="16:19" x14ac:dyDescent="0.2">
      <c r="P56852" s="230"/>
      <c r="Q56852" s="230"/>
      <c r="R56852" s="230"/>
      <c r="S56852" s="230"/>
    </row>
    <row r="56853" spans="16:19" x14ac:dyDescent="0.2">
      <c r="P56853" s="230"/>
      <c r="Q56853" s="230"/>
      <c r="R56853" s="230"/>
      <c r="S56853" s="230"/>
    </row>
    <row r="56854" spans="16:19" x14ac:dyDescent="0.2">
      <c r="P56854" s="230"/>
      <c r="Q56854" s="230"/>
      <c r="R56854" s="230"/>
      <c r="S56854" s="230"/>
    </row>
    <row r="56855" spans="16:19" x14ac:dyDescent="0.2">
      <c r="P56855" s="230"/>
      <c r="Q56855" s="230"/>
      <c r="R56855" s="230"/>
      <c r="S56855" s="230"/>
    </row>
    <row r="56856" spans="16:19" x14ac:dyDescent="0.2">
      <c r="P56856" s="230"/>
      <c r="Q56856" s="230"/>
      <c r="R56856" s="230"/>
      <c r="S56856" s="230"/>
    </row>
    <row r="56857" spans="16:19" x14ac:dyDescent="0.2">
      <c r="P56857" s="230"/>
      <c r="Q56857" s="230"/>
      <c r="R56857" s="230"/>
      <c r="S56857" s="230"/>
    </row>
    <row r="56858" spans="16:19" x14ac:dyDescent="0.2">
      <c r="P56858" s="230"/>
      <c r="Q56858" s="230"/>
      <c r="R56858" s="230"/>
      <c r="S56858" s="230"/>
    </row>
    <row r="56859" spans="16:19" x14ac:dyDescent="0.2">
      <c r="P56859" s="230"/>
      <c r="Q56859" s="230"/>
      <c r="R56859" s="230"/>
      <c r="S56859" s="230"/>
    </row>
    <row r="56860" spans="16:19" x14ac:dyDescent="0.2">
      <c r="P56860" s="230"/>
      <c r="Q56860" s="230"/>
      <c r="R56860" s="230"/>
      <c r="S56860" s="230"/>
    </row>
    <row r="56861" spans="16:19" x14ac:dyDescent="0.2">
      <c r="P56861" s="230"/>
      <c r="Q56861" s="230"/>
      <c r="R56861" s="230"/>
      <c r="S56861" s="230"/>
    </row>
    <row r="56862" spans="16:19" x14ac:dyDescent="0.2">
      <c r="P56862" s="230"/>
      <c r="Q56862" s="230"/>
      <c r="R56862" s="230"/>
      <c r="S56862" s="230"/>
    </row>
    <row r="56863" spans="16:19" x14ac:dyDescent="0.2">
      <c r="P56863" s="230"/>
      <c r="Q56863" s="230"/>
      <c r="R56863" s="230"/>
      <c r="S56863" s="230"/>
    </row>
    <row r="56864" spans="16:19" x14ac:dyDescent="0.2">
      <c r="P56864" s="230"/>
      <c r="Q56864" s="230"/>
      <c r="R56864" s="230"/>
      <c r="S56864" s="230"/>
    </row>
    <row r="56865" spans="16:19" x14ac:dyDescent="0.2">
      <c r="P56865" s="230"/>
      <c r="Q56865" s="230"/>
      <c r="R56865" s="230"/>
      <c r="S56865" s="230"/>
    </row>
    <row r="56866" spans="16:19" x14ac:dyDescent="0.2">
      <c r="P56866" s="230"/>
      <c r="Q56866" s="230"/>
      <c r="R56866" s="230"/>
      <c r="S56866" s="230"/>
    </row>
    <row r="56867" spans="16:19" x14ac:dyDescent="0.2">
      <c r="P56867" s="230"/>
      <c r="Q56867" s="230"/>
      <c r="R56867" s="230"/>
      <c r="S56867" s="230"/>
    </row>
    <row r="56868" spans="16:19" x14ac:dyDescent="0.2">
      <c r="P56868" s="230"/>
      <c r="Q56868" s="230"/>
      <c r="R56868" s="230"/>
      <c r="S56868" s="230"/>
    </row>
    <row r="56869" spans="16:19" x14ac:dyDescent="0.2">
      <c r="P56869" s="230"/>
      <c r="Q56869" s="230"/>
      <c r="R56869" s="230"/>
      <c r="S56869" s="230"/>
    </row>
    <row r="56870" spans="16:19" x14ac:dyDescent="0.2">
      <c r="P56870" s="230"/>
      <c r="Q56870" s="230"/>
      <c r="R56870" s="230"/>
      <c r="S56870" s="230"/>
    </row>
    <row r="56871" spans="16:19" x14ac:dyDescent="0.2">
      <c r="P56871" s="230"/>
      <c r="Q56871" s="230"/>
      <c r="R56871" s="230"/>
      <c r="S56871" s="230"/>
    </row>
    <row r="56872" spans="16:19" x14ac:dyDescent="0.2">
      <c r="P56872" s="230"/>
      <c r="Q56872" s="230"/>
      <c r="R56872" s="230"/>
      <c r="S56872" s="230"/>
    </row>
    <row r="56873" spans="16:19" x14ac:dyDescent="0.2">
      <c r="P56873" s="230"/>
      <c r="Q56873" s="230"/>
      <c r="R56873" s="230"/>
      <c r="S56873" s="230"/>
    </row>
    <row r="56874" spans="16:19" x14ac:dyDescent="0.2">
      <c r="P56874" s="230"/>
      <c r="Q56874" s="230"/>
      <c r="R56874" s="230"/>
      <c r="S56874" s="230"/>
    </row>
    <row r="56875" spans="16:19" x14ac:dyDescent="0.2">
      <c r="P56875" s="230"/>
      <c r="Q56875" s="230"/>
      <c r="R56875" s="230"/>
      <c r="S56875" s="230"/>
    </row>
    <row r="56876" spans="16:19" x14ac:dyDescent="0.2">
      <c r="P56876" s="230"/>
      <c r="Q56876" s="230"/>
      <c r="R56876" s="230"/>
      <c r="S56876" s="230"/>
    </row>
    <row r="56877" spans="16:19" x14ac:dyDescent="0.2">
      <c r="P56877" s="230"/>
      <c r="Q56877" s="230"/>
      <c r="R56877" s="230"/>
      <c r="S56877" s="230"/>
    </row>
    <row r="56878" spans="16:19" x14ac:dyDescent="0.2">
      <c r="P56878" s="230"/>
      <c r="Q56878" s="230"/>
      <c r="R56878" s="230"/>
      <c r="S56878" s="230"/>
    </row>
    <row r="56879" spans="16:19" x14ac:dyDescent="0.2">
      <c r="P56879" s="230"/>
      <c r="Q56879" s="230"/>
      <c r="R56879" s="230"/>
      <c r="S56879" s="230"/>
    </row>
    <row r="56880" spans="16:19" x14ac:dyDescent="0.2">
      <c r="P56880" s="230"/>
      <c r="Q56880" s="230"/>
      <c r="R56880" s="230"/>
      <c r="S56880" s="230"/>
    </row>
    <row r="56881" spans="16:19" x14ac:dyDescent="0.2">
      <c r="P56881" s="230"/>
      <c r="Q56881" s="230"/>
      <c r="R56881" s="230"/>
      <c r="S56881" s="230"/>
    </row>
    <row r="56882" spans="16:19" x14ac:dyDescent="0.2">
      <c r="P56882" s="230"/>
      <c r="Q56882" s="230"/>
      <c r="R56882" s="230"/>
      <c r="S56882" s="230"/>
    </row>
    <row r="56883" spans="16:19" x14ac:dyDescent="0.2">
      <c r="P56883" s="230"/>
      <c r="Q56883" s="230"/>
      <c r="R56883" s="230"/>
      <c r="S56883" s="230"/>
    </row>
    <row r="56884" spans="16:19" x14ac:dyDescent="0.2">
      <c r="P56884" s="230"/>
      <c r="Q56884" s="230"/>
      <c r="R56884" s="230"/>
      <c r="S56884" s="230"/>
    </row>
    <row r="56885" spans="16:19" x14ac:dyDescent="0.2">
      <c r="P56885" s="230"/>
      <c r="Q56885" s="230"/>
      <c r="R56885" s="230"/>
      <c r="S56885" s="230"/>
    </row>
    <row r="56886" spans="16:19" x14ac:dyDescent="0.2">
      <c r="P56886" s="230"/>
      <c r="Q56886" s="230"/>
      <c r="R56886" s="230"/>
      <c r="S56886" s="230"/>
    </row>
    <row r="56887" spans="16:19" x14ac:dyDescent="0.2">
      <c r="P56887" s="230"/>
      <c r="Q56887" s="230"/>
      <c r="R56887" s="230"/>
      <c r="S56887" s="230"/>
    </row>
    <row r="56888" spans="16:19" x14ac:dyDescent="0.2">
      <c r="P56888" s="230"/>
      <c r="Q56888" s="230"/>
      <c r="R56888" s="230"/>
      <c r="S56888" s="230"/>
    </row>
    <row r="56889" spans="16:19" x14ac:dyDescent="0.2">
      <c r="P56889" s="230"/>
      <c r="Q56889" s="230"/>
      <c r="R56889" s="230"/>
      <c r="S56889" s="230"/>
    </row>
    <row r="56890" spans="16:19" x14ac:dyDescent="0.2">
      <c r="P56890" s="230"/>
      <c r="Q56890" s="230"/>
      <c r="R56890" s="230"/>
      <c r="S56890" s="230"/>
    </row>
    <row r="56891" spans="16:19" x14ac:dyDescent="0.2">
      <c r="P56891" s="230"/>
      <c r="Q56891" s="230"/>
      <c r="R56891" s="230"/>
      <c r="S56891" s="230"/>
    </row>
    <row r="56892" spans="16:19" x14ac:dyDescent="0.2">
      <c r="P56892" s="230"/>
      <c r="Q56892" s="230"/>
      <c r="R56892" s="230"/>
      <c r="S56892" s="230"/>
    </row>
    <row r="56893" spans="16:19" x14ac:dyDescent="0.2">
      <c r="P56893" s="230"/>
      <c r="Q56893" s="230"/>
      <c r="R56893" s="230"/>
      <c r="S56893" s="230"/>
    </row>
    <row r="56894" spans="16:19" x14ac:dyDescent="0.2">
      <c r="P56894" s="230"/>
      <c r="Q56894" s="230"/>
      <c r="R56894" s="230"/>
      <c r="S56894" s="230"/>
    </row>
    <row r="56895" spans="16:19" x14ac:dyDescent="0.2">
      <c r="P56895" s="230"/>
      <c r="Q56895" s="230"/>
      <c r="R56895" s="230"/>
      <c r="S56895" s="230"/>
    </row>
    <row r="56896" spans="16:19" x14ac:dyDescent="0.2">
      <c r="P56896" s="230"/>
      <c r="Q56896" s="230"/>
      <c r="R56896" s="230"/>
      <c r="S56896" s="230"/>
    </row>
    <row r="56897" spans="16:19" x14ac:dyDescent="0.2">
      <c r="P56897" s="230"/>
      <c r="Q56897" s="230"/>
      <c r="R56897" s="230"/>
      <c r="S56897" s="230"/>
    </row>
    <row r="56898" spans="16:19" x14ac:dyDescent="0.2">
      <c r="P56898" s="230"/>
      <c r="Q56898" s="230"/>
      <c r="R56898" s="230"/>
      <c r="S56898" s="230"/>
    </row>
    <row r="56899" spans="16:19" x14ac:dyDescent="0.2">
      <c r="P56899" s="230"/>
      <c r="Q56899" s="230"/>
      <c r="R56899" s="230"/>
      <c r="S56899" s="230"/>
    </row>
    <row r="56900" spans="16:19" x14ac:dyDescent="0.2">
      <c r="P56900" s="230"/>
      <c r="Q56900" s="230"/>
      <c r="R56900" s="230"/>
      <c r="S56900" s="230"/>
    </row>
    <row r="56901" spans="16:19" x14ac:dyDescent="0.2">
      <c r="P56901" s="230"/>
      <c r="Q56901" s="230"/>
      <c r="R56901" s="230"/>
      <c r="S56901" s="230"/>
    </row>
    <row r="56902" spans="16:19" x14ac:dyDescent="0.2">
      <c r="P56902" s="230"/>
      <c r="Q56902" s="230"/>
      <c r="R56902" s="230"/>
      <c r="S56902" s="230"/>
    </row>
    <row r="56903" spans="16:19" x14ac:dyDescent="0.2">
      <c r="P56903" s="230"/>
      <c r="Q56903" s="230"/>
      <c r="R56903" s="230"/>
      <c r="S56903" s="230"/>
    </row>
    <row r="56904" spans="16:19" x14ac:dyDescent="0.2">
      <c r="P56904" s="230"/>
      <c r="Q56904" s="230"/>
      <c r="R56904" s="230"/>
      <c r="S56904" s="230"/>
    </row>
    <row r="56905" spans="16:19" x14ac:dyDescent="0.2">
      <c r="P56905" s="230"/>
      <c r="Q56905" s="230"/>
      <c r="R56905" s="230"/>
      <c r="S56905" s="230"/>
    </row>
    <row r="56906" spans="16:19" x14ac:dyDescent="0.2">
      <c r="P56906" s="230"/>
      <c r="Q56906" s="230"/>
      <c r="R56906" s="230"/>
      <c r="S56906" s="230"/>
    </row>
    <row r="56907" spans="16:19" x14ac:dyDescent="0.2">
      <c r="P56907" s="230"/>
      <c r="Q56907" s="230"/>
      <c r="R56907" s="230"/>
      <c r="S56907" s="230"/>
    </row>
    <row r="56908" spans="16:19" x14ac:dyDescent="0.2">
      <c r="P56908" s="230"/>
      <c r="Q56908" s="230"/>
      <c r="R56908" s="230"/>
      <c r="S56908" s="230"/>
    </row>
    <row r="56909" spans="16:19" x14ac:dyDescent="0.2">
      <c r="P56909" s="230"/>
      <c r="Q56909" s="230"/>
      <c r="R56909" s="230"/>
      <c r="S56909" s="230"/>
    </row>
    <row r="56910" spans="16:19" x14ac:dyDescent="0.2">
      <c r="P56910" s="230"/>
      <c r="Q56910" s="230"/>
      <c r="R56910" s="230"/>
      <c r="S56910" s="230"/>
    </row>
    <row r="56911" spans="16:19" x14ac:dyDescent="0.2">
      <c r="P56911" s="230"/>
      <c r="Q56911" s="230"/>
      <c r="R56911" s="230"/>
      <c r="S56911" s="230"/>
    </row>
    <row r="56912" spans="16:19" x14ac:dyDescent="0.2">
      <c r="P56912" s="230"/>
      <c r="Q56912" s="230"/>
      <c r="R56912" s="230"/>
      <c r="S56912" s="230"/>
    </row>
    <row r="56913" spans="16:19" x14ac:dyDescent="0.2">
      <c r="P56913" s="230"/>
      <c r="Q56913" s="230"/>
      <c r="R56913" s="230"/>
      <c r="S56913" s="230"/>
    </row>
    <row r="56914" spans="16:19" x14ac:dyDescent="0.2">
      <c r="P56914" s="230"/>
      <c r="Q56914" s="230"/>
      <c r="R56914" s="230"/>
      <c r="S56914" s="230"/>
    </row>
    <row r="56915" spans="16:19" x14ac:dyDescent="0.2">
      <c r="P56915" s="230"/>
      <c r="Q56915" s="230"/>
      <c r="R56915" s="230"/>
      <c r="S56915" s="230"/>
    </row>
    <row r="56916" spans="16:19" x14ac:dyDescent="0.2">
      <c r="P56916" s="230"/>
      <c r="Q56916" s="230"/>
      <c r="R56916" s="230"/>
      <c r="S56916" s="230"/>
    </row>
    <row r="56917" spans="16:19" x14ac:dyDescent="0.2">
      <c r="P56917" s="230"/>
      <c r="Q56917" s="230"/>
      <c r="R56917" s="230"/>
      <c r="S56917" s="230"/>
    </row>
    <row r="56918" spans="16:19" x14ac:dyDescent="0.2">
      <c r="P56918" s="230"/>
      <c r="Q56918" s="230"/>
      <c r="R56918" s="230"/>
      <c r="S56918" s="230"/>
    </row>
    <row r="56919" spans="16:19" x14ac:dyDescent="0.2">
      <c r="P56919" s="230"/>
      <c r="Q56919" s="230"/>
      <c r="R56919" s="230"/>
      <c r="S56919" s="230"/>
    </row>
    <row r="56920" spans="16:19" x14ac:dyDescent="0.2">
      <c r="P56920" s="230"/>
      <c r="Q56920" s="230"/>
      <c r="R56920" s="230"/>
      <c r="S56920" s="230"/>
    </row>
    <row r="56921" spans="16:19" x14ac:dyDescent="0.2">
      <c r="P56921" s="230"/>
      <c r="Q56921" s="230"/>
      <c r="R56921" s="230"/>
      <c r="S56921" s="230"/>
    </row>
    <row r="56922" spans="16:19" x14ac:dyDescent="0.2">
      <c r="P56922" s="230"/>
      <c r="Q56922" s="230"/>
      <c r="R56922" s="230"/>
      <c r="S56922" s="230"/>
    </row>
    <row r="56923" spans="16:19" x14ac:dyDescent="0.2">
      <c r="P56923" s="230"/>
      <c r="Q56923" s="230"/>
      <c r="R56923" s="230"/>
      <c r="S56923" s="230"/>
    </row>
    <row r="56924" spans="16:19" x14ac:dyDescent="0.2">
      <c r="P56924" s="230"/>
      <c r="Q56924" s="230"/>
      <c r="R56924" s="230"/>
      <c r="S56924" s="230"/>
    </row>
    <row r="56925" spans="16:19" x14ac:dyDescent="0.2">
      <c r="P56925" s="230"/>
      <c r="Q56925" s="230"/>
      <c r="R56925" s="230"/>
      <c r="S56925" s="230"/>
    </row>
    <row r="56926" spans="16:19" x14ac:dyDescent="0.2">
      <c r="P56926" s="230"/>
      <c r="Q56926" s="230"/>
      <c r="R56926" s="230"/>
      <c r="S56926" s="230"/>
    </row>
    <row r="56927" spans="16:19" x14ac:dyDescent="0.2">
      <c r="P56927" s="230"/>
      <c r="Q56927" s="230"/>
      <c r="R56927" s="230"/>
      <c r="S56927" s="230"/>
    </row>
    <row r="56928" spans="16:19" x14ac:dyDescent="0.2">
      <c r="P56928" s="230"/>
      <c r="Q56928" s="230"/>
      <c r="R56928" s="230"/>
      <c r="S56928" s="230"/>
    </row>
    <row r="56929" spans="16:19" x14ac:dyDescent="0.2">
      <c r="P56929" s="230"/>
      <c r="Q56929" s="230"/>
      <c r="R56929" s="230"/>
      <c r="S56929" s="230"/>
    </row>
    <row r="56930" spans="16:19" x14ac:dyDescent="0.2">
      <c r="P56930" s="230"/>
      <c r="Q56930" s="230"/>
      <c r="R56930" s="230"/>
      <c r="S56930" s="230"/>
    </row>
    <row r="56931" spans="16:19" x14ac:dyDescent="0.2">
      <c r="P56931" s="230"/>
      <c r="Q56931" s="230"/>
      <c r="R56931" s="230"/>
      <c r="S56931" s="230"/>
    </row>
    <row r="56932" spans="16:19" x14ac:dyDescent="0.2">
      <c r="P56932" s="230"/>
      <c r="Q56932" s="230"/>
      <c r="R56932" s="230"/>
      <c r="S56932" s="230"/>
    </row>
    <row r="56933" spans="16:19" x14ac:dyDescent="0.2">
      <c r="P56933" s="230"/>
      <c r="Q56933" s="230"/>
      <c r="R56933" s="230"/>
      <c r="S56933" s="230"/>
    </row>
    <row r="56934" spans="16:19" x14ac:dyDescent="0.2">
      <c r="P56934" s="230"/>
      <c r="Q56934" s="230"/>
      <c r="R56934" s="230"/>
      <c r="S56934" s="230"/>
    </row>
    <row r="56935" spans="16:19" x14ac:dyDescent="0.2">
      <c r="P56935" s="230"/>
      <c r="Q56935" s="230"/>
      <c r="R56935" s="230"/>
      <c r="S56935" s="230"/>
    </row>
    <row r="56936" spans="16:19" x14ac:dyDescent="0.2">
      <c r="P56936" s="230"/>
      <c r="Q56936" s="230"/>
      <c r="R56936" s="230"/>
      <c r="S56936" s="230"/>
    </row>
    <row r="56937" spans="16:19" x14ac:dyDescent="0.2">
      <c r="P56937" s="230"/>
      <c r="Q56937" s="230"/>
      <c r="R56937" s="230"/>
      <c r="S56937" s="230"/>
    </row>
    <row r="56938" spans="16:19" x14ac:dyDescent="0.2">
      <c r="P56938" s="230"/>
      <c r="Q56938" s="230"/>
      <c r="R56938" s="230"/>
      <c r="S56938" s="230"/>
    </row>
    <row r="56939" spans="16:19" x14ac:dyDescent="0.2">
      <c r="P56939" s="230"/>
      <c r="Q56939" s="230"/>
      <c r="R56939" s="230"/>
      <c r="S56939" s="230"/>
    </row>
    <row r="56940" spans="16:19" x14ac:dyDescent="0.2">
      <c r="P56940" s="230"/>
      <c r="Q56940" s="230"/>
      <c r="R56940" s="230"/>
      <c r="S56940" s="230"/>
    </row>
    <row r="56941" spans="16:19" x14ac:dyDescent="0.2">
      <c r="P56941" s="230"/>
      <c r="Q56941" s="230"/>
      <c r="R56941" s="230"/>
      <c r="S56941" s="230"/>
    </row>
    <row r="56942" spans="16:19" x14ac:dyDescent="0.2">
      <c r="P56942" s="230"/>
      <c r="Q56942" s="230"/>
      <c r="R56942" s="230"/>
      <c r="S56942" s="230"/>
    </row>
    <row r="56943" spans="16:19" x14ac:dyDescent="0.2">
      <c r="P56943" s="230"/>
      <c r="Q56943" s="230"/>
      <c r="R56943" s="230"/>
      <c r="S56943" s="230"/>
    </row>
    <row r="56944" spans="16:19" x14ac:dyDescent="0.2">
      <c r="P56944" s="230"/>
      <c r="Q56944" s="230"/>
      <c r="R56944" s="230"/>
      <c r="S56944" s="230"/>
    </row>
    <row r="56945" spans="16:19" x14ac:dyDescent="0.2">
      <c r="P56945" s="230"/>
      <c r="Q56945" s="230"/>
      <c r="R56945" s="230"/>
      <c r="S56945" s="230"/>
    </row>
    <row r="56946" spans="16:19" x14ac:dyDescent="0.2">
      <c r="P56946" s="230"/>
      <c r="Q56946" s="230"/>
      <c r="R56946" s="230"/>
      <c r="S56946" s="230"/>
    </row>
    <row r="56947" spans="16:19" x14ac:dyDescent="0.2">
      <c r="P56947" s="230"/>
      <c r="Q56947" s="230"/>
      <c r="R56947" s="230"/>
      <c r="S56947" s="230"/>
    </row>
    <row r="56948" spans="16:19" x14ac:dyDescent="0.2">
      <c r="P56948" s="230"/>
      <c r="Q56948" s="230"/>
      <c r="R56948" s="230"/>
      <c r="S56948" s="230"/>
    </row>
    <row r="56949" spans="16:19" x14ac:dyDescent="0.2">
      <c r="P56949" s="230"/>
      <c r="Q56949" s="230"/>
      <c r="R56949" s="230"/>
      <c r="S56949" s="230"/>
    </row>
    <row r="56950" spans="16:19" x14ac:dyDescent="0.2">
      <c r="P56950" s="230"/>
      <c r="Q56950" s="230"/>
      <c r="R56950" s="230"/>
      <c r="S56950" s="230"/>
    </row>
    <row r="56951" spans="16:19" x14ac:dyDescent="0.2">
      <c r="P56951" s="230"/>
      <c r="Q56951" s="230"/>
      <c r="R56951" s="230"/>
      <c r="S56951" s="230"/>
    </row>
    <row r="56952" spans="16:19" x14ac:dyDescent="0.2">
      <c r="P56952" s="230"/>
      <c r="Q56952" s="230"/>
      <c r="R56952" s="230"/>
      <c r="S56952" s="230"/>
    </row>
    <row r="56953" spans="16:19" x14ac:dyDescent="0.2">
      <c r="P56953" s="230"/>
      <c r="Q56953" s="230"/>
      <c r="R56953" s="230"/>
      <c r="S56953" s="230"/>
    </row>
    <row r="56954" spans="16:19" x14ac:dyDescent="0.2">
      <c r="P56954" s="230"/>
      <c r="Q56954" s="230"/>
      <c r="R56954" s="230"/>
      <c r="S56954" s="230"/>
    </row>
    <row r="56955" spans="16:19" x14ac:dyDescent="0.2">
      <c r="P56955" s="230"/>
      <c r="Q56955" s="230"/>
      <c r="R56955" s="230"/>
      <c r="S56955" s="230"/>
    </row>
    <row r="56956" spans="16:19" x14ac:dyDescent="0.2">
      <c r="P56956" s="230"/>
      <c r="Q56956" s="230"/>
      <c r="R56956" s="230"/>
      <c r="S56956" s="230"/>
    </row>
    <row r="56957" spans="16:19" x14ac:dyDescent="0.2">
      <c r="P56957" s="230"/>
      <c r="Q56957" s="230"/>
      <c r="R56957" s="230"/>
      <c r="S56957" s="230"/>
    </row>
    <row r="56958" spans="16:19" x14ac:dyDescent="0.2">
      <c r="P56958" s="230"/>
      <c r="Q56958" s="230"/>
      <c r="R56958" s="230"/>
      <c r="S56958" s="230"/>
    </row>
    <row r="56959" spans="16:19" x14ac:dyDescent="0.2">
      <c r="P56959" s="230"/>
      <c r="Q56959" s="230"/>
      <c r="R56959" s="230"/>
      <c r="S56959" s="230"/>
    </row>
    <row r="56960" spans="16:19" x14ac:dyDescent="0.2">
      <c r="P56960" s="230"/>
      <c r="Q56960" s="230"/>
      <c r="R56960" s="230"/>
      <c r="S56960" s="230"/>
    </row>
    <row r="56961" spans="16:19" x14ac:dyDescent="0.2">
      <c r="P56961" s="230"/>
      <c r="Q56961" s="230"/>
      <c r="R56961" s="230"/>
      <c r="S56961" s="230"/>
    </row>
    <row r="56962" spans="16:19" x14ac:dyDescent="0.2">
      <c r="P56962" s="230"/>
      <c r="Q56962" s="230"/>
      <c r="R56962" s="230"/>
      <c r="S56962" s="230"/>
    </row>
    <row r="56963" spans="16:19" x14ac:dyDescent="0.2">
      <c r="P56963" s="230"/>
      <c r="Q56963" s="230"/>
      <c r="R56963" s="230"/>
      <c r="S56963" s="230"/>
    </row>
    <row r="56964" spans="16:19" x14ac:dyDescent="0.2">
      <c r="P56964" s="230"/>
      <c r="Q56964" s="230"/>
      <c r="R56964" s="230"/>
      <c r="S56964" s="230"/>
    </row>
    <row r="56965" spans="16:19" x14ac:dyDescent="0.2">
      <c r="P56965" s="230"/>
      <c r="Q56965" s="230"/>
      <c r="R56965" s="230"/>
      <c r="S56965" s="230"/>
    </row>
    <row r="56966" spans="16:19" x14ac:dyDescent="0.2">
      <c r="P56966" s="230"/>
      <c r="Q56966" s="230"/>
      <c r="R56966" s="230"/>
      <c r="S56966" s="230"/>
    </row>
    <row r="56967" spans="16:19" x14ac:dyDescent="0.2">
      <c r="P56967" s="230"/>
      <c r="Q56967" s="230"/>
      <c r="R56967" s="230"/>
      <c r="S56967" s="230"/>
    </row>
    <row r="56968" spans="16:19" x14ac:dyDescent="0.2">
      <c r="P56968" s="230"/>
      <c r="Q56968" s="230"/>
      <c r="R56968" s="230"/>
      <c r="S56968" s="230"/>
    </row>
    <row r="56969" spans="16:19" x14ac:dyDescent="0.2">
      <c r="P56969" s="230"/>
      <c r="Q56969" s="230"/>
      <c r="R56969" s="230"/>
      <c r="S56969" s="230"/>
    </row>
    <row r="56970" spans="16:19" x14ac:dyDescent="0.2">
      <c r="P56970" s="230"/>
      <c r="Q56970" s="230"/>
      <c r="R56970" s="230"/>
      <c r="S56970" s="230"/>
    </row>
    <row r="56971" spans="16:19" x14ac:dyDescent="0.2">
      <c r="P56971" s="230"/>
      <c r="Q56971" s="230"/>
      <c r="R56971" s="230"/>
      <c r="S56971" s="230"/>
    </row>
    <row r="56972" spans="16:19" x14ac:dyDescent="0.2">
      <c r="P56972" s="230"/>
      <c r="Q56972" s="230"/>
      <c r="R56972" s="230"/>
      <c r="S56972" s="230"/>
    </row>
    <row r="56973" spans="16:19" x14ac:dyDescent="0.2">
      <c r="P56973" s="230"/>
      <c r="Q56973" s="230"/>
      <c r="R56973" s="230"/>
      <c r="S56973" s="230"/>
    </row>
    <row r="56974" spans="16:19" x14ac:dyDescent="0.2">
      <c r="P56974" s="230"/>
      <c r="Q56974" s="230"/>
      <c r="R56974" s="230"/>
      <c r="S56974" s="230"/>
    </row>
    <row r="56975" spans="16:19" x14ac:dyDescent="0.2">
      <c r="P56975" s="230"/>
      <c r="Q56975" s="230"/>
      <c r="R56975" s="230"/>
      <c r="S56975" s="230"/>
    </row>
    <row r="56976" spans="16:19" x14ac:dyDescent="0.2">
      <c r="P56976" s="230"/>
      <c r="Q56976" s="230"/>
      <c r="R56976" s="230"/>
      <c r="S56976" s="230"/>
    </row>
    <row r="56977" spans="16:19" x14ac:dyDescent="0.2">
      <c r="P56977" s="230"/>
      <c r="Q56977" s="230"/>
      <c r="R56977" s="230"/>
      <c r="S56977" s="230"/>
    </row>
    <row r="56978" spans="16:19" x14ac:dyDescent="0.2">
      <c r="P56978" s="230"/>
      <c r="Q56978" s="230"/>
      <c r="R56978" s="230"/>
      <c r="S56978" s="230"/>
    </row>
    <row r="56979" spans="16:19" x14ac:dyDescent="0.2">
      <c r="P56979" s="230"/>
      <c r="Q56979" s="230"/>
      <c r="R56979" s="230"/>
      <c r="S56979" s="230"/>
    </row>
    <row r="56980" spans="16:19" x14ac:dyDescent="0.2">
      <c r="P56980" s="230"/>
      <c r="Q56980" s="230"/>
      <c r="R56980" s="230"/>
      <c r="S56980" s="230"/>
    </row>
    <row r="56981" spans="16:19" x14ac:dyDescent="0.2">
      <c r="P56981" s="230"/>
      <c r="Q56981" s="230"/>
      <c r="R56981" s="230"/>
      <c r="S56981" s="230"/>
    </row>
    <row r="56982" spans="16:19" x14ac:dyDescent="0.2">
      <c r="P56982" s="230"/>
      <c r="Q56982" s="230"/>
      <c r="R56982" s="230"/>
      <c r="S56982" s="230"/>
    </row>
    <row r="56983" spans="16:19" x14ac:dyDescent="0.2">
      <c r="P56983" s="230"/>
      <c r="Q56983" s="230"/>
      <c r="R56983" s="230"/>
      <c r="S56983" s="230"/>
    </row>
    <row r="56984" spans="16:19" x14ac:dyDescent="0.2">
      <c r="P56984" s="230"/>
      <c r="Q56984" s="230"/>
      <c r="R56984" s="230"/>
      <c r="S56984" s="230"/>
    </row>
    <row r="56985" spans="16:19" x14ac:dyDescent="0.2">
      <c r="P56985" s="230"/>
      <c r="Q56985" s="230"/>
      <c r="R56985" s="230"/>
      <c r="S56985" s="230"/>
    </row>
    <row r="56986" spans="16:19" x14ac:dyDescent="0.2">
      <c r="P56986" s="230"/>
      <c r="Q56986" s="230"/>
      <c r="R56986" s="230"/>
      <c r="S56986" s="230"/>
    </row>
    <row r="56987" spans="16:19" x14ac:dyDescent="0.2">
      <c r="P56987" s="230"/>
      <c r="Q56987" s="230"/>
      <c r="R56987" s="230"/>
      <c r="S56987" s="230"/>
    </row>
    <row r="56988" spans="16:19" x14ac:dyDescent="0.2">
      <c r="P56988" s="230"/>
      <c r="Q56988" s="230"/>
      <c r="R56988" s="230"/>
      <c r="S56988" s="230"/>
    </row>
    <row r="56989" spans="16:19" x14ac:dyDescent="0.2">
      <c r="P56989" s="230"/>
      <c r="Q56989" s="230"/>
      <c r="R56989" s="230"/>
      <c r="S56989" s="230"/>
    </row>
    <row r="56990" spans="16:19" x14ac:dyDescent="0.2">
      <c r="P56990" s="230"/>
      <c r="Q56990" s="230"/>
      <c r="R56990" s="230"/>
      <c r="S56990" s="230"/>
    </row>
    <row r="56991" spans="16:19" x14ac:dyDescent="0.2">
      <c r="P56991" s="230"/>
      <c r="Q56991" s="230"/>
      <c r="R56991" s="230"/>
      <c r="S56991" s="230"/>
    </row>
    <row r="56992" spans="16:19" x14ac:dyDescent="0.2">
      <c r="P56992" s="230"/>
      <c r="Q56992" s="230"/>
      <c r="R56992" s="230"/>
      <c r="S56992" s="230"/>
    </row>
    <row r="56993" spans="16:19" x14ac:dyDescent="0.2">
      <c r="P56993" s="230"/>
      <c r="Q56993" s="230"/>
      <c r="R56993" s="230"/>
      <c r="S56993" s="230"/>
    </row>
    <row r="56994" spans="16:19" x14ac:dyDescent="0.2">
      <c r="P56994" s="230"/>
      <c r="Q56994" s="230"/>
      <c r="R56994" s="230"/>
      <c r="S56994" s="230"/>
    </row>
    <row r="56995" spans="16:19" x14ac:dyDescent="0.2">
      <c r="P56995" s="230"/>
      <c r="Q56995" s="230"/>
      <c r="R56995" s="230"/>
      <c r="S56995" s="230"/>
    </row>
    <row r="56996" spans="16:19" x14ac:dyDescent="0.2">
      <c r="P56996" s="230"/>
      <c r="Q56996" s="230"/>
      <c r="R56996" s="230"/>
      <c r="S56996" s="230"/>
    </row>
    <row r="56997" spans="16:19" x14ac:dyDescent="0.2">
      <c r="P56997" s="230"/>
      <c r="Q56997" s="230"/>
      <c r="R56997" s="230"/>
      <c r="S56997" s="230"/>
    </row>
    <row r="56998" spans="16:19" x14ac:dyDescent="0.2">
      <c r="P56998" s="230"/>
      <c r="Q56998" s="230"/>
      <c r="R56998" s="230"/>
      <c r="S56998" s="230"/>
    </row>
    <row r="56999" spans="16:19" x14ac:dyDescent="0.2">
      <c r="P56999" s="230"/>
      <c r="Q56999" s="230"/>
      <c r="R56999" s="230"/>
      <c r="S56999" s="230"/>
    </row>
    <row r="57000" spans="16:19" x14ac:dyDescent="0.2">
      <c r="P57000" s="230"/>
      <c r="Q57000" s="230"/>
      <c r="R57000" s="230"/>
      <c r="S57000" s="230"/>
    </row>
    <row r="57001" spans="16:19" x14ac:dyDescent="0.2">
      <c r="P57001" s="230"/>
      <c r="Q57001" s="230"/>
      <c r="R57001" s="230"/>
      <c r="S57001" s="230"/>
    </row>
    <row r="57002" spans="16:19" x14ac:dyDescent="0.2">
      <c r="P57002" s="230"/>
      <c r="Q57002" s="230"/>
      <c r="R57002" s="230"/>
      <c r="S57002" s="230"/>
    </row>
    <row r="57003" spans="16:19" x14ac:dyDescent="0.2">
      <c r="P57003" s="230"/>
      <c r="Q57003" s="230"/>
      <c r="R57003" s="230"/>
      <c r="S57003" s="230"/>
    </row>
    <row r="57004" spans="16:19" x14ac:dyDescent="0.2">
      <c r="P57004" s="230"/>
      <c r="Q57004" s="230"/>
      <c r="R57004" s="230"/>
      <c r="S57004" s="230"/>
    </row>
    <row r="57005" spans="16:19" x14ac:dyDescent="0.2">
      <c r="P57005" s="230"/>
      <c r="Q57005" s="230"/>
      <c r="R57005" s="230"/>
      <c r="S57005" s="230"/>
    </row>
    <row r="57006" spans="16:19" x14ac:dyDescent="0.2">
      <c r="P57006" s="230"/>
      <c r="Q57006" s="230"/>
      <c r="R57006" s="230"/>
      <c r="S57006" s="230"/>
    </row>
    <row r="57007" spans="16:19" x14ac:dyDescent="0.2">
      <c r="P57007" s="230"/>
      <c r="Q57007" s="230"/>
      <c r="R57007" s="230"/>
      <c r="S57007" s="230"/>
    </row>
    <row r="57008" spans="16:19" x14ac:dyDescent="0.2">
      <c r="P57008" s="230"/>
      <c r="Q57008" s="230"/>
      <c r="R57008" s="230"/>
      <c r="S57008" s="230"/>
    </row>
    <row r="57009" spans="16:19" x14ac:dyDescent="0.2">
      <c r="P57009" s="230"/>
      <c r="Q57009" s="230"/>
      <c r="R57009" s="230"/>
      <c r="S57009" s="230"/>
    </row>
    <row r="57010" spans="16:19" x14ac:dyDescent="0.2">
      <c r="P57010" s="230"/>
      <c r="Q57010" s="230"/>
      <c r="R57010" s="230"/>
      <c r="S57010" s="230"/>
    </row>
    <row r="57011" spans="16:19" x14ac:dyDescent="0.2">
      <c r="P57011" s="230"/>
      <c r="Q57011" s="230"/>
      <c r="R57011" s="230"/>
      <c r="S57011" s="230"/>
    </row>
    <row r="57012" spans="16:19" x14ac:dyDescent="0.2">
      <c r="P57012" s="230"/>
      <c r="Q57012" s="230"/>
      <c r="R57012" s="230"/>
      <c r="S57012" s="230"/>
    </row>
    <row r="57013" spans="16:19" x14ac:dyDescent="0.2">
      <c r="P57013" s="230"/>
      <c r="Q57013" s="230"/>
      <c r="R57013" s="230"/>
      <c r="S57013" s="230"/>
    </row>
    <row r="57014" spans="16:19" x14ac:dyDescent="0.2">
      <c r="P57014" s="230"/>
      <c r="Q57014" s="230"/>
      <c r="R57014" s="230"/>
      <c r="S57014" s="230"/>
    </row>
    <row r="57015" spans="16:19" x14ac:dyDescent="0.2">
      <c r="P57015" s="230"/>
      <c r="Q57015" s="230"/>
      <c r="R57015" s="230"/>
      <c r="S57015" s="230"/>
    </row>
    <row r="57016" spans="16:19" x14ac:dyDescent="0.2">
      <c r="P57016" s="230"/>
      <c r="Q57016" s="230"/>
      <c r="R57016" s="230"/>
      <c r="S57016" s="230"/>
    </row>
    <row r="57017" spans="16:19" x14ac:dyDescent="0.2">
      <c r="P57017" s="230"/>
      <c r="Q57017" s="230"/>
      <c r="R57017" s="230"/>
      <c r="S57017" s="230"/>
    </row>
    <row r="57018" spans="16:19" x14ac:dyDescent="0.2">
      <c r="P57018" s="230"/>
      <c r="Q57018" s="230"/>
      <c r="R57018" s="230"/>
      <c r="S57018" s="230"/>
    </row>
    <row r="57019" spans="16:19" x14ac:dyDescent="0.2">
      <c r="P57019" s="230"/>
      <c r="Q57019" s="230"/>
      <c r="R57019" s="230"/>
      <c r="S57019" s="230"/>
    </row>
    <row r="57020" spans="16:19" x14ac:dyDescent="0.2">
      <c r="P57020" s="230"/>
      <c r="Q57020" s="230"/>
      <c r="R57020" s="230"/>
      <c r="S57020" s="230"/>
    </row>
    <row r="57021" spans="16:19" x14ac:dyDescent="0.2">
      <c r="P57021" s="230"/>
      <c r="Q57021" s="230"/>
      <c r="R57021" s="230"/>
      <c r="S57021" s="230"/>
    </row>
    <row r="57022" spans="16:19" x14ac:dyDescent="0.2">
      <c r="P57022" s="230"/>
      <c r="Q57022" s="230"/>
      <c r="R57022" s="230"/>
      <c r="S57022" s="230"/>
    </row>
    <row r="57023" spans="16:19" x14ac:dyDescent="0.2">
      <c r="P57023" s="230"/>
      <c r="Q57023" s="230"/>
      <c r="R57023" s="230"/>
      <c r="S57023" s="230"/>
    </row>
    <row r="57024" spans="16:19" x14ac:dyDescent="0.2">
      <c r="P57024" s="230"/>
      <c r="Q57024" s="230"/>
      <c r="R57024" s="230"/>
      <c r="S57024" s="230"/>
    </row>
    <row r="57025" spans="16:19" x14ac:dyDescent="0.2">
      <c r="P57025" s="230"/>
      <c r="Q57025" s="230"/>
      <c r="R57025" s="230"/>
      <c r="S57025" s="230"/>
    </row>
    <row r="57026" spans="16:19" x14ac:dyDescent="0.2">
      <c r="P57026" s="230"/>
      <c r="Q57026" s="230"/>
      <c r="R57026" s="230"/>
      <c r="S57026" s="230"/>
    </row>
    <row r="57027" spans="16:19" x14ac:dyDescent="0.2">
      <c r="P57027" s="230"/>
      <c r="Q57027" s="230"/>
      <c r="R57027" s="230"/>
      <c r="S57027" s="230"/>
    </row>
    <row r="57028" spans="16:19" x14ac:dyDescent="0.2">
      <c r="P57028" s="230"/>
      <c r="Q57028" s="230"/>
      <c r="R57028" s="230"/>
      <c r="S57028" s="230"/>
    </row>
    <row r="57029" spans="16:19" x14ac:dyDescent="0.2">
      <c r="P57029" s="230"/>
      <c r="Q57029" s="230"/>
      <c r="R57029" s="230"/>
      <c r="S57029" s="230"/>
    </row>
    <row r="57030" spans="16:19" x14ac:dyDescent="0.2">
      <c r="P57030" s="230"/>
      <c r="Q57030" s="230"/>
      <c r="R57030" s="230"/>
      <c r="S57030" s="230"/>
    </row>
    <row r="57031" spans="16:19" x14ac:dyDescent="0.2">
      <c r="P57031" s="230"/>
      <c r="Q57031" s="230"/>
      <c r="R57031" s="230"/>
      <c r="S57031" s="230"/>
    </row>
    <row r="57032" spans="16:19" x14ac:dyDescent="0.2">
      <c r="P57032" s="230"/>
      <c r="Q57032" s="230"/>
      <c r="R57032" s="230"/>
      <c r="S57032" s="230"/>
    </row>
    <row r="57033" spans="16:19" x14ac:dyDescent="0.2">
      <c r="P57033" s="230"/>
      <c r="Q57033" s="230"/>
      <c r="R57033" s="230"/>
      <c r="S57033" s="230"/>
    </row>
    <row r="57034" spans="16:19" x14ac:dyDescent="0.2">
      <c r="P57034" s="230"/>
      <c r="Q57034" s="230"/>
      <c r="R57034" s="230"/>
      <c r="S57034" s="230"/>
    </row>
    <row r="57035" spans="16:19" x14ac:dyDescent="0.2">
      <c r="P57035" s="230"/>
      <c r="Q57035" s="230"/>
      <c r="R57035" s="230"/>
      <c r="S57035" s="230"/>
    </row>
    <row r="57036" spans="16:19" x14ac:dyDescent="0.2">
      <c r="P57036" s="230"/>
      <c r="Q57036" s="230"/>
      <c r="R57036" s="230"/>
      <c r="S57036" s="230"/>
    </row>
    <row r="57037" spans="16:19" x14ac:dyDescent="0.2">
      <c r="P57037" s="230"/>
      <c r="Q57037" s="230"/>
      <c r="R57037" s="230"/>
      <c r="S57037" s="230"/>
    </row>
    <row r="57038" spans="16:19" x14ac:dyDescent="0.2">
      <c r="P57038" s="230"/>
      <c r="Q57038" s="230"/>
      <c r="R57038" s="230"/>
      <c r="S57038" s="230"/>
    </row>
    <row r="57039" spans="16:19" x14ac:dyDescent="0.2">
      <c r="P57039" s="230"/>
      <c r="Q57039" s="230"/>
      <c r="R57039" s="230"/>
      <c r="S57039" s="230"/>
    </row>
    <row r="57040" spans="16:19" x14ac:dyDescent="0.2">
      <c r="P57040" s="230"/>
      <c r="Q57040" s="230"/>
      <c r="R57040" s="230"/>
      <c r="S57040" s="230"/>
    </row>
    <row r="57041" spans="16:19" x14ac:dyDescent="0.2">
      <c r="P57041" s="230"/>
      <c r="Q57041" s="230"/>
      <c r="R57041" s="230"/>
      <c r="S57041" s="230"/>
    </row>
    <row r="57042" spans="16:19" x14ac:dyDescent="0.2">
      <c r="P57042" s="230"/>
      <c r="Q57042" s="230"/>
      <c r="R57042" s="230"/>
      <c r="S57042" s="230"/>
    </row>
    <row r="57043" spans="16:19" x14ac:dyDescent="0.2">
      <c r="P57043" s="230"/>
      <c r="Q57043" s="230"/>
      <c r="R57043" s="230"/>
      <c r="S57043" s="230"/>
    </row>
    <row r="57044" spans="16:19" x14ac:dyDescent="0.2">
      <c r="P57044" s="230"/>
      <c r="Q57044" s="230"/>
      <c r="R57044" s="230"/>
      <c r="S57044" s="230"/>
    </row>
    <row r="57045" spans="16:19" x14ac:dyDescent="0.2">
      <c r="P57045" s="230"/>
      <c r="Q57045" s="230"/>
      <c r="R57045" s="230"/>
      <c r="S57045" s="230"/>
    </row>
    <row r="57046" spans="16:19" x14ac:dyDescent="0.2">
      <c r="P57046" s="230"/>
      <c r="Q57046" s="230"/>
      <c r="R57046" s="230"/>
      <c r="S57046" s="230"/>
    </row>
    <row r="57047" spans="16:19" x14ac:dyDescent="0.2">
      <c r="P57047" s="230"/>
      <c r="Q57047" s="230"/>
      <c r="R57047" s="230"/>
      <c r="S57047" s="230"/>
    </row>
    <row r="57048" spans="16:19" x14ac:dyDescent="0.2">
      <c r="P57048" s="230"/>
      <c r="Q57048" s="230"/>
      <c r="R57048" s="230"/>
      <c r="S57048" s="230"/>
    </row>
    <row r="57049" spans="16:19" x14ac:dyDescent="0.2">
      <c r="P57049" s="230"/>
      <c r="Q57049" s="230"/>
      <c r="R57049" s="230"/>
      <c r="S57049" s="230"/>
    </row>
    <row r="57050" spans="16:19" x14ac:dyDescent="0.2">
      <c r="P57050" s="230"/>
      <c r="Q57050" s="230"/>
      <c r="R57050" s="230"/>
      <c r="S57050" s="230"/>
    </row>
    <row r="57051" spans="16:19" x14ac:dyDescent="0.2">
      <c r="P57051" s="230"/>
      <c r="Q57051" s="230"/>
      <c r="R57051" s="230"/>
      <c r="S57051" s="230"/>
    </row>
    <row r="57052" spans="16:19" x14ac:dyDescent="0.2">
      <c r="P57052" s="230"/>
      <c r="Q57052" s="230"/>
      <c r="R57052" s="230"/>
      <c r="S57052" s="230"/>
    </row>
    <row r="57053" spans="16:19" x14ac:dyDescent="0.2">
      <c r="P57053" s="230"/>
      <c r="Q57053" s="230"/>
      <c r="R57053" s="230"/>
      <c r="S57053" s="230"/>
    </row>
    <row r="57054" spans="16:19" x14ac:dyDescent="0.2">
      <c r="P57054" s="230"/>
      <c r="Q57054" s="230"/>
      <c r="R57054" s="230"/>
      <c r="S57054" s="230"/>
    </row>
    <row r="57055" spans="16:19" x14ac:dyDescent="0.2">
      <c r="P57055" s="230"/>
      <c r="Q57055" s="230"/>
      <c r="R57055" s="230"/>
      <c r="S57055" s="230"/>
    </row>
    <row r="57056" spans="16:19" x14ac:dyDescent="0.2">
      <c r="P57056" s="230"/>
      <c r="Q57056" s="230"/>
      <c r="R57056" s="230"/>
      <c r="S57056" s="230"/>
    </row>
    <row r="57057" spans="16:19" x14ac:dyDescent="0.2">
      <c r="P57057" s="230"/>
      <c r="Q57057" s="230"/>
      <c r="R57057" s="230"/>
      <c r="S57057" s="230"/>
    </row>
    <row r="57058" spans="16:19" x14ac:dyDescent="0.2">
      <c r="P57058" s="230"/>
      <c r="Q57058" s="230"/>
      <c r="R57058" s="230"/>
      <c r="S57058" s="230"/>
    </row>
    <row r="57059" spans="16:19" x14ac:dyDescent="0.2">
      <c r="P57059" s="230"/>
      <c r="Q57059" s="230"/>
      <c r="R57059" s="230"/>
      <c r="S57059" s="230"/>
    </row>
    <row r="57060" spans="16:19" x14ac:dyDescent="0.2">
      <c r="P57060" s="230"/>
      <c r="Q57060" s="230"/>
      <c r="R57060" s="230"/>
      <c r="S57060" s="230"/>
    </row>
    <row r="57061" spans="16:19" x14ac:dyDescent="0.2">
      <c r="P57061" s="230"/>
      <c r="Q57061" s="230"/>
      <c r="R57061" s="230"/>
      <c r="S57061" s="230"/>
    </row>
    <row r="57062" spans="16:19" x14ac:dyDescent="0.2">
      <c r="P57062" s="230"/>
      <c r="Q57062" s="230"/>
      <c r="R57062" s="230"/>
      <c r="S57062" s="230"/>
    </row>
    <row r="57063" spans="16:19" x14ac:dyDescent="0.2">
      <c r="P57063" s="230"/>
      <c r="Q57063" s="230"/>
      <c r="R57063" s="230"/>
      <c r="S57063" s="230"/>
    </row>
    <row r="57064" spans="16:19" x14ac:dyDescent="0.2">
      <c r="P57064" s="230"/>
      <c r="Q57064" s="230"/>
      <c r="R57064" s="230"/>
      <c r="S57064" s="230"/>
    </row>
    <row r="57065" spans="16:19" x14ac:dyDescent="0.2">
      <c r="P57065" s="230"/>
      <c r="Q57065" s="230"/>
      <c r="R57065" s="230"/>
      <c r="S57065" s="230"/>
    </row>
    <row r="57066" spans="16:19" x14ac:dyDescent="0.2">
      <c r="P57066" s="230"/>
      <c r="Q57066" s="230"/>
      <c r="R57066" s="230"/>
      <c r="S57066" s="230"/>
    </row>
    <row r="57067" spans="16:19" x14ac:dyDescent="0.2">
      <c r="P57067" s="230"/>
      <c r="Q57067" s="230"/>
      <c r="R57067" s="230"/>
      <c r="S57067" s="230"/>
    </row>
    <row r="57068" spans="16:19" x14ac:dyDescent="0.2">
      <c r="P57068" s="230"/>
      <c r="Q57068" s="230"/>
      <c r="R57068" s="230"/>
      <c r="S57068" s="230"/>
    </row>
    <row r="57069" spans="16:19" x14ac:dyDescent="0.2">
      <c r="P57069" s="230"/>
      <c r="Q57069" s="230"/>
      <c r="R57069" s="230"/>
      <c r="S57069" s="230"/>
    </row>
    <row r="57070" spans="16:19" x14ac:dyDescent="0.2">
      <c r="P57070" s="230"/>
      <c r="Q57070" s="230"/>
      <c r="R57070" s="230"/>
      <c r="S57070" s="230"/>
    </row>
    <row r="57071" spans="16:19" x14ac:dyDescent="0.2">
      <c r="P57071" s="230"/>
      <c r="Q57071" s="230"/>
      <c r="R57071" s="230"/>
      <c r="S57071" s="230"/>
    </row>
    <row r="57072" spans="16:19" x14ac:dyDescent="0.2">
      <c r="P57072" s="230"/>
      <c r="Q57072" s="230"/>
      <c r="R57072" s="230"/>
      <c r="S57072" s="230"/>
    </row>
    <row r="57073" spans="16:19" x14ac:dyDescent="0.2">
      <c r="P57073" s="230"/>
      <c r="Q57073" s="230"/>
      <c r="R57073" s="230"/>
      <c r="S57073" s="230"/>
    </row>
    <row r="57074" spans="16:19" x14ac:dyDescent="0.2">
      <c r="P57074" s="230"/>
      <c r="Q57074" s="230"/>
      <c r="R57074" s="230"/>
      <c r="S57074" s="230"/>
    </row>
    <row r="57075" spans="16:19" x14ac:dyDescent="0.2">
      <c r="P57075" s="230"/>
      <c r="Q57075" s="230"/>
      <c r="R57075" s="230"/>
      <c r="S57075" s="230"/>
    </row>
    <row r="57076" spans="16:19" x14ac:dyDescent="0.2">
      <c r="P57076" s="230"/>
      <c r="Q57076" s="230"/>
      <c r="R57076" s="230"/>
      <c r="S57076" s="230"/>
    </row>
    <row r="57077" spans="16:19" x14ac:dyDescent="0.2">
      <c r="P57077" s="230"/>
      <c r="Q57077" s="230"/>
      <c r="R57077" s="230"/>
      <c r="S57077" s="230"/>
    </row>
    <row r="57078" spans="16:19" x14ac:dyDescent="0.2">
      <c r="P57078" s="230"/>
      <c r="Q57078" s="230"/>
      <c r="R57078" s="230"/>
      <c r="S57078" s="230"/>
    </row>
    <row r="57079" spans="16:19" x14ac:dyDescent="0.2">
      <c r="P57079" s="230"/>
      <c r="Q57079" s="230"/>
      <c r="R57079" s="230"/>
      <c r="S57079" s="230"/>
    </row>
    <row r="57080" spans="16:19" x14ac:dyDescent="0.2">
      <c r="P57080" s="230"/>
      <c r="Q57080" s="230"/>
      <c r="R57080" s="230"/>
      <c r="S57080" s="230"/>
    </row>
    <row r="57081" spans="16:19" x14ac:dyDescent="0.2">
      <c r="P57081" s="230"/>
      <c r="Q57081" s="230"/>
      <c r="R57081" s="230"/>
      <c r="S57081" s="230"/>
    </row>
    <row r="57082" spans="16:19" x14ac:dyDescent="0.2">
      <c r="P57082" s="230"/>
      <c r="Q57082" s="230"/>
      <c r="R57082" s="230"/>
      <c r="S57082" s="230"/>
    </row>
    <row r="57083" spans="16:19" x14ac:dyDescent="0.2">
      <c r="P57083" s="230"/>
      <c r="Q57083" s="230"/>
      <c r="R57083" s="230"/>
      <c r="S57083" s="230"/>
    </row>
    <row r="57084" spans="16:19" x14ac:dyDescent="0.2">
      <c r="P57084" s="230"/>
      <c r="Q57084" s="230"/>
      <c r="R57084" s="230"/>
      <c r="S57084" s="230"/>
    </row>
    <row r="57085" spans="16:19" x14ac:dyDescent="0.2">
      <c r="P57085" s="230"/>
      <c r="Q57085" s="230"/>
      <c r="R57085" s="230"/>
      <c r="S57085" s="230"/>
    </row>
    <row r="57086" spans="16:19" x14ac:dyDescent="0.2">
      <c r="P57086" s="230"/>
      <c r="Q57086" s="230"/>
      <c r="R57086" s="230"/>
      <c r="S57086" s="230"/>
    </row>
    <row r="57087" spans="16:19" x14ac:dyDescent="0.2">
      <c r="P57087" s="230"/>
      <c r="Q57087" s="230"/>
      <c r="R57087" s="230"/>
      <c r="S57087" s="230"/>
    </row>
    <row r="57088" spans="16:19" x14ac:dyDescent="0.2">
      <c r="P57088" s="230"/>
      <c r="Q57088" s="230"/>
      <c r="R57088" s="230"/>
      <c r="S57088" s="230"/>
    </row>
    <row r="57089" spans="16:19" x14ac:dyDescent="0.2">
      <c r="P57089" s="230"/>
      <c r="Q57089" s="230"/>
      <c r="R57089" s="230"/>
      <c r="S57089" s="230"/>
    </row>
    <row r="57090" spans="16:19" x14ac:dyDescent="0.2">
      <c r="P57090" s="230"/>
      <c r="Q57090" s="230"/>
      <c r="R57090" s="230"/>
      <c r="S57090" s="230"/>
    </row>
    <row r="57091" spans="16:19" x14ac:dyDescent="0.2">
      <c r="P57091" s="230"/>
      <c r="Q57091" s="230"/>
      <c r="R57091" s="230"/>
      <c r="S57091" s="230"/>
    </row>
    <row r="57092" spans="16:19" x14ac:dyDescent="0.2">
      <c r="P57092" s="230"/>
      <c r="Q57092" s="230"/>
      <c r="R57092" s="230"/>
      <c r="S57092" s="230"/>
    </row>
    <row r="57093" spans="16:19" x14ac:dyDescent="0.2">
      <c r="P57093" s="230"/>
      <c r="Q57093" s="230"/>
      <c r="R57093" s="230"/>
      <c r="S57093" s="230"/>
    </row>
    <row r="57094" spans="16:19" x14ac:dyDescent="0.2">
      <c r="P57094" s="230"/>
      <c r="Q57094" s="230"/>
      <c r="R57094" s="230"/>
      <c r="S57094" s="230"/>
    </row>
    <row r="57095" spans="16:19" x14ac:dyDescent="0.2">
      <c r="P57095" s="230"/>
      <c r="Q57095" s="230"/>
      <c r="R57095" s="230"/>
      <c r="S57095" s="230"/>
    </row>
    <row r="57096" spans="16:19" x14ac:dyDescent="0.2">
      <c r="P57096" s="230"/>
      <c r="Q57096" s="230"/>
      <c r="R57096" s="230"/>
      <c r="S57096" s="230"/>
    </row>
    <row r="57097" spans="16:19" x14ac:dyDescent="0.2">
      <c r="P57097" s="230"/>
      <c r="Q57097" s="230"/>
      <c r="R57097" s="230"/>
      <c r="S57097" s="230"/>
    </row>
    <row r="57098" spans="16:19" x14ac:dyDescent="0.2">
      <c r="P57098" s="230"/>
      <c r="Q57098" s="230"/>
      <c r="R57098" s="230"/>
      <c r="S57098" s="230"/>
    </row>
    <row r="57099" spans="16:19" x14ac:dyDescent="0.2">
      <c r="P57099" s="230"/>
      <c r="Q57099" s="230"/>
      <c r="R57099" s="230"/>
      <c r="S57099" s="230"/>
    </row>
    <row r="57100" spans="16:19" x14ac:dyDescent="0.2">
      <c r="P57100" s="230"/>
      <c r="Q57100" s="230"/>
      <c r="R57100" s="230"/>
      <c r="S57100" s="230"/>
    </row>
    <row r="57101" spans="16:19" x14ac:dyDescent="0.2">
      <c r="P57101" s="230"/>
      <c r="Q57101" s="230"/>
      <c r="R57101" s="230"/>
      <c r="S57101" s="230"/>
    </row>
    <row r="57102" spans="16:19" x14ac:dyDescent="0.2">
      <c r="P57102" s="230"/>
      <c r="Q57102" s="230"/>
      <c r="R57102" s="230"/>
      <c r="S57102" s="230"/>
    </row>
    <row r="57103" spans="16:19" x14ac:dyDescent="0.2">
      <c r="P57103" s="230"/>
      <c r="Q57103" s="230"/>
      <c r="R57103" s="230"/>
      <c r="S57103" s="230"/>
    </row>
    <row r="57104" spans="16:19" x14ac:dyDescent="0.2">
      <c r="P57104" s="230"/>
      <c r="Q57104" s="230"/>
      <c r="R57104" s="230"/>
      <c r="S57104" s="230"/>
    </row>
    <row r="57105" spans="16:19" x14ac:dyDescent="0.2">
      <c r="P57105" s="230"/>
      <c r="Q57105" s="230"/>
      <c r="R57105" s="230"/>
      <c r="S57105" s="230"/>
    </row>
    <row r="57106" spans="16:19" x14ac:dyDescent="0.2">
      <c r="P57106" s="230"/>
      <c r="Q57106" s="230"/>
      <c r="R57106" s="230"/>
      <c r="S57106" s="230"/>
    </row>
    <row r="57107" spans="16:19" x14ac:dyDescent="0.2">
      <c r="P57107" s="230"/>
      <c r="Q57107" s="230"/>
      <c r="R57107" s="230"/>
      <c r="S57107" s="230"/>
    </row>
    <row r="57108" spans="16:19" x14ac:dyDescent="0.2">
      <c r="P57108" s="230"/>
      <c r="Q57108" s="230"/>
      <c r="R57108" s="230"/>
      <c r="S57108" s="230"/>
    </row>
    <row r="57109" spans="16:19" x14ac:dyDescent="0.2">
      <c r="P57109" s="230"/>
      <c r="Q57109" s="230"/>
      <c r="R57109" s="230"/>
      <c r="S57109" s="230"/>
    </row>
    <row r="57110" spans="16:19" x14ac:dyDescent="0.2">
      <c r="P57110" s="230"/>
      <c r="Q57110" s="230"/>
      <c r="R57110" s="230"/>
      <c r="S57110" s="230"/>
    </row>
    <row r="57111" spans="16:19" x14ac:dyDescent="0.2">
      <c r="P57111" s="230"/>
      <c r="Q57111" s="230"/>
      <c r="R57111" s="230"/>
      <c r="S57111" s="230"/>
    </row>
    <row r="57112" spans="16:19" x14ac:dyDescent="0.2">
      <c r="P57112" s="230"/>
      <c r="Q57112" s="230"/>
      <c r="R57112" s="230"/>
      <c r="S57112" s="230"/>
    </row>
    <row r="57113" spans="16:19" x14ac:dyDescent="0.2">
      <c r="P57113" s="230"/>
      <c r="Q57113" s="230"/>
      <c r="R57113" s="230"/>
      <c r="S57113" s="230"/>
    </row>
    <row r="57114" spans="16:19" x14ac:dyDescent="0.2">
      <c r="P57114" s="230"/>
      <c r="Q57114" s="230"/>
      <c r="R57114" s="230"/>
      <c r="S57114" s="230"/>
    </row>
    <row r="57115" spans="16:19" x14ac:dyDescent="0.2">
      <c r="P57115" s="230"/>
      <c r="Q57115" s="230"/>
      <c r="R57115" s="230"/>
      <c r="S57115" s="230"/>
    </row>
    <row r="57116" spans="16:19" x14ac:dyDescent="0.2">
      <c r="P57116" s="230"/>
      <c r="Q57116" s="230"/>
      <c r="R57116" s="230"/>
      <c r="S57116" s="230"/>
    </row>
    <row r="57117" spans="16:19" x14ac:dyDescent="0.2">
      <c r="P57117" s="230"/>
      <c r="Q57117" s="230"/>
      <c r="R57117" s="230"/>
      <c r="S57117" s="230"/>
    </row>
    <row r="57118" spans="16:19" x14ac:dyDescent="0.2">
      <c r="P57118" s="230"/>
      <c r="Q57118" s="230"/>
      <c r="R57118" s="230"/>
      <c r="S57118" s="230"/>
    </row>
    <row r="57119" spans="16:19" x14ac:dyDescent="0.2">
      <c r="P57119" s="230"/>
      <c r="Q57119" s="230"/>
      <c r="R57119" s="230"/>
      <c r="S57119" s="230"/>
    </row>
    <row r="57120" spans="16:19" x14ac:dyDescent="0.2">
      <c r="P57120" s="230"/>
      <c r="Q57120" s="230"/>
      <c r="R57120" s="230"/>
      <c r="S57120" s="230"/>
    </row>
    <row r="57121" spans="16:19" x14ac:dyDescent="0.2">
      <c r="P57121" s="230"/>
      <c r="Q57121" s="230"/>
      <c r="R57121" s="230"/>
      <c r="S57121" s="230"/>
    </row>
    <row r="57122" spans="16:19" x14ac:dyDescent="0.2">
      <c r="P57122" s="230"/>
      <c r="Q57122" s="230"/>
      <c r="R57122" s="230"/>
      <c r="S57122" s="230"/>
    </row>
    <row r="57123" spans="16:19" x14ac:dyDescent="0.2">
      <c r="P57123" s="230"/>
      <c r="Q57123" s="230"/>
      <c r="R57123" s="230"/>
      <c r="S57123" s="230"/>
    </row>
    <row r="57124" spans="16:19" x14ac:dyDescent="0.2">
      <c r="P57124" s="230"/>
      <c r="Q57124" s="230"/>
      <c r="R57124" s="230"/>
      <c r="S57124" s="230"/>
    </row>
    <row r="57125" spans="16:19" x14ac:dyDescent="0.2">
      <c r="P57125" s="230"/>
      <c r="Q57125" s="230"/>
      <c r="R57125" s="230"/>
      <c r="S57125" s="230"/>
    </row>
    <row r="57126" spans="16:19" x14ac:dyDescent="0.2">
      <c r="P57126" s="230"/>
      <c r="Q57126" s="230"/>
      <c r="R57126" s="230"/>
      <c r="S57126" s="230"/>
    </row>
    <row r="57127" spans="16:19" x14ac:dyDescent="0.2">
      <c r="P57127" s="230"/>
      <c r="Q57127" s="230"/>
      <c r="R57127" s="230"/>
      <c r="S57127" s="230"/>
    </row>
    <row r="57128" spans="16:19" x14ac:dyDescent="0.2">
      <c r="P57128" s="230"/>
      <c r="Q57128" s="230"/>
      <c r="R57128" s="230"/>
      <c r="S57128" s="230"/>
    </row>
    <row r="57129" spans="16:19" x14ac:dyDescent="0.2">
      <c r="P57129" s="230"/>
      <c r="Q57129" s="230"/>
      <c r="R57129" s="230"/>
      <c r="S57129" s="230"/>
    </row>
    <row r="57130" spans="16:19" x14ac:dyDescent="0.2">
      <c r="P57130" s="230"/>
      <c r="Q57130" s="230"/>
      <c r="R57130" s="230"/>
      <c r="S57130" s="230"/>
    </row>
    <row r="57131" spans="16:19" x14ac:dyDescent="0.2">
      <c r="P57131" s="230"/>
      <c r="Q57131" s="230"/>
      <c r="R57131" s="230"/>
      <c r="S57131" s="230"/>
    </row>
    <row r="57132" spans="16:19" x14ac:dyDescent="0.2">
      <c r="P57132" s="230"/>
      <c r="Q57132" s="230"/>
      <c r="R57132" s="230"/>
      <c r="S57132" s="230"/>
    </row>
    <row r="57133" spans="16:19" x14ac:dyDescent="0.2">
      <c r="P57133" s="230"/>
      <c r="Q57133" s="230"/>
      <c r="R57133" s="230"/>
      <c r="S57133" s="230"/>
    </row>
    <row r="57134" spans="16:19" x14ac:dyDescent="0.2">
      <c r="P57134" s="230"/>
      <c r="Q57134" s="230"/>
      <c r="R57134" s="230"/>
      <c r="S57134" s="230"/>
    </row>
    <row r="57135" spans="16:19" x14ac:dyDescent="0.2">
      <c r="P57135" s="230"/>
      <c r="Q57135" s="230"/>
      <c r="R57135" s="230"/>
      <c r="S57135" s="230"/>
    </row>
    <row r="57136" spans="16:19" x14ac:dyDescent="0.2">
      <c r="P57136" s="230"/>
      <c r="Q57136" s="230"/>
      <c r="R57136" s="230"/>
      <c r="S57136" s="230"/>
    </row>
    <row r="57137" spans="16:19" x14ac:dyDescent="0.2">
      <c r="P57137" s="230"/>
      <c r="Q57137" s="230"/>
      <c r="R57137" s="230"/>
      <c r="S57137" s="230"/>
    </row>
    <row r="57138" spans="16:19" x14ac:dyDescent="0.2">
      <c r="P57138" s="230"/>
      <c r="Q57138" s="230"/>
      <c r="R57138" s="230"/>
      <c r="S57138" s="230"/>
    </row>
    <row r="57139" spans="16:19" x14ac:dyDescent="0.2">
      <c r="P57139" s="230"/>
      <c r="Q57139" s="230"/>
      <c r="R57139" s="230"/>
      <c r="S57139" s="230"/>
    </row>
    <row r="57140" spans="16:19" x14ac:dyDescent="0.2">
      <c r="P57140" s="230"/>
      <c r="Q57140" s="230"/>
      <c r="R57140" s="230"/>
      <c r="S57140" s="230"/>
    </row>
    <row r="57141" spans="16:19" x14ac:dyDescent="0.2">
      <c r="P57141" s="230"/>
      <c r="Q57141" s="230"/>
      <c r="R57141" s="230"/>
      <c r="S57141" s="230"/>
    </row>
    <row r="57142" spans="16:19" x14ac:dyDescent="0.2">
      <c r="P57142" s="230"/>
      <c r="Q57142" s="230"/>
      <c r="R57142" s="230"/>
      <c r="S57142" s="230"/>
    </row>
    <row r="57143" spans="16:19" x14ac:dyDescent="0.2">
      <c r="P57143" s="230"/>
      <c r="Q57143" s="230"/>
      <c r="R57143" s="230"/>
      <c r="S57143" s="230"/>
    </row>
    <row r="57144" spans="16:19" x14ac:dyDescent="0.2">
      <c r="P57144" s="230"/>
      <c r="Q57144" s="230"/>
      <c r="R57144" s="230"/>
      <c r="S57144" s="230"/>
    </row>
    <row r="57145" spans="16:19" x14ac:dyDescent="0.2">
      <c r="P57145" s="230"/>
      <c r="Q57145" s="230"/>
      <c r="R57145" s="230"/>
      <c r="S57145" s="230"/>
    </row>
    <row r="57146" spans="16:19" x14ac:dyDescent="0.2">
      <c r="P57146" s="230"/>
      <c r="Q57146" s="230"/>
      <c r="R57146" s="230"/>
      <c r="S57146" s="230"/>
    </row>
    <row r="57147" spans="16:19" x14ac:dyDescent="0.2">
      <c r="P57147" s="230"/>
      <c r="Q57147" s="230"/>
      <c r="R57147" s="230"/>
      <c r="S57147" s="230"/>
    </row>
    <row r="57148" spans="16:19" x14ac:dyDescent="0.2">
      <c r="P57148" s="230"/>
      <c r="Q57148" s="230"/>
      <c r="R57148" s="230"/>
      <c r="S57148" s="230"/>
    </row>
    <row r="57149" spans="16:19" x14ac:dyDescent="0.2">
      <c r="P57149" s="230"/>
      <c r="Q57149" s="230"/>
      <c r="R57149" s="230"/>
      <c r="S57149" s="230"/>
    </row>
    <row r="57150" spans="16:19" x14ac:dyDescent="0.2">
      <c r="P57150" s="230"/>
      <c r="Q57150" s="230"/>
      <c r="R57150" s="230"/>
      <c r="S57150" s="230"/>
    </row>
    <row r="57151" spans="16:19" x14ac:dyDescent="0.2">
      <c r="P57151" s="230"/>
      <c r="Q57151" s="230"/>
      <c r="R57151" s="230"/>
      <c r="S57151" s="230"/>
    </row>
    <row r="57152" spans="16:19" x14ac:dyDescent="0.2">
      <c r="P57152" s="230"/>
      <c r="Q57152" s="230"/>
      <c r="R57152" s="230"/>
      <c r="S57152" s="230"/>
    </row>
    <row r="57153" spans="16:19" x14ac:dyDescent="0.2">
      <c r="P57153" s="230"/>
      <c r="Q57153" s="230"/>
      <c r="R57153" s="230"/>
      <c r="S57153" s="230"/>
    </row>
    <row r="57154" spans="16:19" x14ac:dyDescent="0.2">
      <c r="P57154" s="230"/>
      <c r="Q57154" s="230"/>
      <c r="R57154" s="230"/>
      <c r="S57154" s="230"/>
    </row>
    <row r="57155" spans="16:19" x14ac:dyDescent="0.2">
      <c r="P57155" s="230"/>
      <c r="Q57155" s="230"/>
      <c r="R57155" s="230"/>
      <c r="S57155" s="230"/>
    </row>
    <row r="57156" spans="16:19" x14ac:dyDescent="0.2">
      <c r="P57156" s="230"/>
      <c r="Q57156" s="230"/>
      <c r="R57156" s="230"/>
      <c r="S57156" s="230"/>
    </row>
    <row r="57157" spans="16:19" x14ac:dyDescent="0.2">
      <c r="P57157" s="230"/>
      <c r="Q57157" s="230"/>
      <c r="R57157" s="230"/>
      <c r="S57157" s="230"/>
    </row>
    <row r="57158" spans="16:19" x14ac:dyDescent="0.2">
      <c r="P57158" s="230"/>
      <c r="Q57158" s="230"/>
      <c r="R57158" s="230"/>
      <c r="S57158" s="230"/>
    </row>
    <row r="57159" spans="16:19" x14ac:dyDescent="0.2">
      <c r="P57159" s="230"/>
      <c r="Q57159" s="230"/>
      <c r="R57159" s="230"/>
      <c r="S57159" s="230"/>
    </row>
    <row r="57160" spans="16:19" x14ac:dyDescent="0.2">
      <c r="P57160" s="230"/>
      <c r="Q57160" s="230"/>
      <c r="R57160" s="230"/>
      <c r="S57160" s="230"/>
    </row>
    <row r="57161" spans="16:19" x14ac:dyDescent="0.2">
      <c r="P57161" s="230"/>
      <c r="Q57161" s="230"/>
      <c r="R57161" s="230"/>
      <c r="S57161" s="230"/>
    </row>
    <row r="57162" spans="16:19" x14ac:dyDescent="0.2">
      <c r="P57162" s="230"/>
      <c r="Q57162" s="230"/>
      <c r="R57162" s="230"/>
      <c r="S57162" s="230"/>
    </row>
    <row r="57163" spans="16:19" x14ac:dyDescent="0.2">
      <c r="P57163" s="230"/>
      <c r="Q57163" s="230"/>
      <c r="R57163" s="230"/>
      <c r="S57163" s="230"/>
    </row>
    <row r="57164" spans="16:19" x14ac:dyDescent="0.2">
      <c r="P57164" s="230"/>
      <c r="Q57164" s="230"/>
      <c r="R57164" s="230"/>
      <c r="S57164" s="230"/>
    </row>
    <row r="57165" spans="16:19" x14ac:dyDescent="0.2">
      <c r="P57165" s="230"/>
      <c r="Q57165" s="230"/>
      <c r="R57165" s="230"/>
      <c r="S57165" s="230"/>
    </row>
    <row r="57166" spans="16:19" x14ac:dyDescent="0.2">
      <c r="P57166" s="230"/>
      <c r="Q57166" s="230"/>
      <c r="R57166" s="230"/>
      <c r="S57166" s="230"/>
    </row>
    <row r="57167" spans="16:19" x14ac:dyDescent="0.2">
      <c r="P57167" s="230"/>
      <c r="Q57167" s="230"/>
      <c r="R57167" s="230"/>
      <c r="S57167" s="230"/>
    </row>
    <row r="57168" spans="16:19" x14ac:dyDescent="0.2">
      <c r="P57168" s="230"/>
      <c r="Q57168" s="230"/>
      <c r="R57168" s="230"/>
      <c r="S57168" s="230"/>
    </row>
    <row r="57169" spans="16:19" x14ac:dyDescent="0.2">
      <c r="P57169" s="230"/>
      <c r="Q57169" s="230"/>
      <c r="R57169" s="230"/>
      <c r="S57169" s="230"/>
    </row>
    <row r="57170" spans="16:19" x14ac:dyDescent="0.2">
      <c r="P57170" s="230"/>
      <c r="Q57170" s="230"/>
      <c r="R57170" s="230"/>
      <c r="S57170" s="230"/>
    </row>
    <row r="57171" spans="16:19" x14ac:dyDescent="0.2">
      <c r="P57171" s="230"/>
      <c r="Q57171" s="230"/>
      <c r="R57171" s="230"/>
      <c r="S57171" s="230"/>
    </row>
    <row r="57172" spans="16:19" x14ac:dyDescent="0.2">
      <c r="P57172" s="230"/>
      <c r="Q57172" s="230"/>
      <c r="R57172" s="230"/>
      <c r="S57172" s="230"/>
    </row>
    <row r="57173" spans="16:19" x14ac:dyDescent="0.2">
      <c r="P57173" s="230"/>
      <c r="Q57173" s="230"/>
      <c r="R57173" s="230"/>
      <c r="S57173" s="230"/>
    </row>
    <row r="57174" spans="16:19" x14ac:dyDescent="0.2">
      <c r="P57174" s="230"/>
      <c r="Q57174" s="230"/>
      <c r="R57174" s="230"/>
      <c r="S57174" s="230"/>
    </row>
    <row r="57175" spans="16:19" x14ac:dyDescent="0.2">
      <c r="P57175" s="230"/>
      <c r="Q57175" s="230"/>
      <c r="R57175" s="230"/>
      <c r="S57175" s="230"/>
    </row>
    <row r="57176" spans="16:19" x14ac:dyDescent="0.2">
      <c r="P57176" s="230"/>
      <c r="Q57176" s="230"/>
      <c r="R57176" s="230"/>
      <c r="S57176" s="230"/>
    </row>
    <row r="57177" spans="16:19" x14ac:dyDescent="0.2">
      <c r="P57177" s="230"/>
      <c r="Q57177" s="230"/>
      <c r="R57177" s="230"/>
      <c r="S57177" s="230"/>
    </row>
    <row r="57178" spans="16:19" x14ac:dyDescent="0.2">
      <c r="P57178" s="230"/>
      <c r="Q57178" s="230"/>
      <c r="R57178" s="230"/>
      <c r="S57178" s="230"/>
    </row>
    <row r="57179" spans="16:19" x14ac:dyDescent="0.2">
      <c r="P57179" s="230"/>
      <c r="Q57179" s="230"/>
      <c r="R57179" s="230"/>
      <c r="S57179" s="230"/>
    </row>
    <row r="57180" spans="16:19" x14ac:dyDescent="0.2">
      <c r="P57180" s="230"/>
      <c r="Q57180" s="230"/>
      <c r="R57180" s="230"/>
      <c r="S57180" s="230"/>
    </row>
    <row r="57181" spans="16:19" x14ac:dyDescent="0.2">
      <c r="P57181" s="230"/>
      <c r="Q57181" s="230"/>
      <c r="R57181" s="230"/>
      <c r="S57181" s="230"/>
    </row>
    <row r="57182" spans="16:19" x14ac:dyDescent="0.2">
      <c r="P57182" s="230"/>
      <c r="Q57182" s="230"/>
      <c r="R57182" s="230"/>
      <c r="S57182" s="230"/>
    </row>
    <row r="57183" spans="16:19" x14ac:dyDescent="0.2">
      <c r="P57183" s="230"/>
      <c r="Q57183" s="230"/>
      <c r="R57183" s="230"/>
      <c r="S57183" s="230"/>
    </row>
    <row r="57184" spans="16:19" x14ac:dyDescent="0.2">
      <c r="P57184" s="230"/>
      <c r="Q57184" s="230"/>
      <c r="R57184" s="230"/>
      <c r="S57184" s="230"/>
    </row>
    <row r="57185" spans="16:19" x14ac:dyDescent="0.2">
      <c r="P57185" s="230"/>
      <c r="Q57185" s="230"/>
      <c r="R57185" s="230"/>
      <c r="S57185" s="230"/>
    </row>
    <row r="57186" spans="16:19" x14ac:dyDescent="0.2">
      <c r="P57186" s="230"/>
      <c r="Q57186" s="230"/>
      <c r="R57186" s="230"/>
      <c r="S57186" s="230"/>
    </row>
    <row r="57187" spans="16:19" x14ac:dyDescent="0.2">
      <c r="P57187" s="230"/>
      <c r="Q57187" s="230"/>
      <c r="R57187" s="230"/>
      <c r="S57187" s="230"/>
    </row>
    <row r="57188" spans="16:19" x14ac:dyDescent="0.2">
      <c r="P57188" s="230"/>
      <c r="Q57188" s="230"/>
      <c r="R57188" s="230"/>
      <c r="S57188" s="230"/>
    </row>
    <row r="57189" spans="16:19" x14ac:dyDescent="0.2">
      <c r="P57189" s="230"/>
      <c r="Q57189" s="230"/>
      <c r="R57189" s="230"/>
      <c r="S57189" s="230"/>
    </row>
    <row r="57190" spans="16:19" x14ac:dyDescent="0.2">
      <c r="P57190" s="230"/>
      <c r="Q57190" s="230"/>
      <c r="R57190" s="230"/>
      <c r="S57190" s="230"/>
    </row>
    <row r="57191" spans="16:19" x14ac:dyDescent="0.2">
      <c r="P57191" s="230"/>
      <c r="Q57191" s="230"/>
      <c r="R57191" s="230"/>
      <c r="S57191" s="230"/>
    </row>
    <row r="57192" spans="16:19" x14ac:dyDescent="0.2">
      <c r="P57192" s="230"/>
      <c r="Q57192" s="230"/>
      <c r="R57192" s="230"/>
      <c r="S57192" s="230"/>
    </row>
    <row r="57193" spans="16:19" x14ac:dyDescent="0.2">
      <c r="P57193" s="230"/>
      <c r="Q57193" s="230"/>
      <c r="R57193" s="230"/>
      <c r="S57193" s="230"/>
    </row>
    <row r="57194" spans="16:19" x14ac:dyDescent="0.2">
      <c r="P57194" s="230"/>
      <c r="Q57194" s="230"/>
      <c r="R57194" s="230"/>
      <c r="S57194" s="230"/>
    </row>
    <row r="57195" spans="16:19" x14ac:dyDescent="0.2">
      <c r="P57195" s="230"/>
      <c r="Q57195" s="230"/>
      <c r="R57195" s="230"/>
      <c r="S57195" s="230"/>
    </row>
    <row r="57196" spans="16:19" x14ac:dyDescent="0.2">
      <c r="P57196" s="230"/>
      <c r="Q57196" s="230"/>
      <c r="R57196" s="230"/>
      <c r="S57196" s="230"/>
    </row>
    <row r="57197" spans="16:19" x14ac:dyDescent="0.2">
      <c r="P57197" s="230"/>
      <c r="Q57197" s="230"/>
      <c r="R57197" s="230"/>
      <c r="S57197" s="230"/>
    </row>
    <row r="57198" spans="16:19" x14ac:dyDescent="0.2">
      <c r="P57198" s="230"/>
      <c r="Q57198" s="230"/>
      <c r="R57198" s="230"/>
      <c r="S57198" s="230"/>
    </row>
    <row r="57199" spans="16:19" x14ac:dyDescent="0.2">
      <c r="P57199" s="230"/>
      <c r="Q57199" s="230"/>
      <c r="R57199" s="230"/>
      <c r="S57199" s="230"/>
    </row>
    <row r="57200" spans="16:19" x14ac:dyDescent="0.2">
      <c r="P57200" s="230"/>
      <c r="Q57200" s="230"/>
      <c r="R57200" s="230"/>
      <c r="S57200" s="230"/>
    </row>
    <row r="57201" spans="16:19" x14ac:dyDescent="0.2">
      <c r="P57201" s="230"/>
      <c r="Q57201" s="230"/>
      <c r="R57201" s="230"/>
      <c r="S57201" s="230"/>
    </row>
    <row r="57202" spans="16:19" x14ac:dyDescent="0.2">
      <c r="P57202" s="230"/>
      <c r="Q57202" s="230"/>
      <c r="R57202" s="230"/>
      <c r="S57202" s="230"/>
    </row>
    <row r="57203" spans="16:19" x14ac:dyDescent="0.2">
      <c r="P57203" s="230"/>
      <c r="Q57203" s="230"/>
      <c r="R57203" s="230"/>
      <c r="S57203" s="230"/>
    </row>
    <row r="57204" spans="16:19" x14ac:dyDescent="0.2">
      <c r="P57204" s="230"/>
      <c r="Q57204" s="230"/>
      <c r="R57204" s="230"/>
      <c r="S57204" s="230"/>
    </row>
    <row r="57205" spans="16:19" x14ac:dyDescent="0.2">
      <c r="P57205" s="230"/>
      <c r="Q57205" s="230"/>
      <c r="R57205" s="230"/>
      <c r="S57205" s="230"/>
    </row>
    <row r="57206" spans="16:19" x14ac:dyDescent="0.2">
      <c r="P57206" s="230"/>
      <c r="Q57206" s="230"/>
      <c r="R57206" s="230"/>
      <c r="S57206" s="230"/>
    </row>
    <row r="57207" spans="16:19" x14ac:dyDescent="0.2">
      <c r="P57207" s="230"/>
      <c r="Q57207" s="230"/>
      <c r="R57207" s="230"/>
      <c r="S57207" s="230"/>
    </row>
    <row r="57208" spans="16:19" x14ac:dyDescent="0.2">
      <c r="P57208" s="230"/>
      <c r="Q57208" s="230"/>
      <c r="R57208" s="230"/>
      <c r="S57208" s="230"/>
    </row>
    <row r="57209" spans="16:19" x14ac:dyDescent="0.2">
      <c r="P57209" s="230"/>
      <c r="Q57209" s="230"/>
      <c r="R57209" s="230"/>
      <c r="S57209" s="230"/>
    </row>
    <row r="57210" spans="16:19" x14ac:dyDescent="0.2">
      <c r="P57210" s="230"/>
      <c r="Q57210" s="230"/>
      <c r="R57210" s="230"/>
      <c r="S57210" s="230"/>
    </row>
    <row r="57211" spans="16:19" x14ac:dyDescent="0.2">
      <c r="P57211" s="230"/>
      <c r="Q57211" s="230"/>
      <c r="R57211" s="230"/>
      <c r="S57211" s="230"/>
    </row>
    <row r="57212" spans="16:19" x14ac:dyDescent="0.2">
      <c r="P57212" s="230"/>
      <c r="Q57212" s="230"/>
      <c r="R57212" s="230"/>
      <c r="S57212" s="230"/>
    </row>
    <row r="57213" spans="16:19" x14ac:dyDescent="0.2">
      <c r="P57213" s="230"/>
      <c r="Q57213" s="230"/>
      <c r="R57213" s="230"/>
      <c r="S57213" s="230"/>
    </row>
    <row r="57214" spans="16:19" x14ac:dyDescent="0.2">
      <c r="P57214" s="230"/>
      <c r="Q57214" s="230"/>
      <c r="R57214" s="230"/>
      <c r="S57214" s="230"/>
    </row>
    <row r="57215" spans="16:19" x14ac:dyDescent="0.2">
      <c r="P57215" s="230"/>
      <c r="Q57215" s="230"/>
      <c r="R57215" s="230"/>
      <c r="S57215" s="230"/>
    </row>
    <row r="57216" spans="16:19" x14ac:dyDescent="0.2">
      <c r="P57216" s="230"/>
      <c r="Q57216" s="230"/>
      <c r="R57216" s="230"/>
      <c r="S57216" s="230"/>
    </row>
    <row r="57217" spans="16:19" x14ac:dyDescent="0.2">
      <c r="P57217" s="230"/>
      <c r="Q57217" s="230"/>
      <c r="R57217" s="230"/>
      <c r="S57217" s="230"/>
    </row>
    <row r="57218" spans="16:19" x14ac:dyDescent="0.2">
      <c r="P57218" s="230"/>
      <c r="Q57218" s="230"/>
      <c r="R57218" s="230"/>
      <c r="S57218" s="230"/>
    </row>
    <row r="57219" spans="16:19" x14ac:dyDescent="0.2">
      <c r="P57219" s="230"/>
      <c r="Q57219" s="230"/>
      <c r="R57219" s="230"/>
      <c r="S57219" s="230"/>
    </row>
    <row r="57220" spans="16:19" x14ac:dyDescent="0.2">
      <c r="P57220" s="230"/>
      <c r="Q57220" s="230"/>
      <c r="R57220" s="230"/>
      <c r="S57220" s="230"/>
    </row>
    <row r="57221" spans="16:19" x14ac:dyDescent="0.2">
      <c r="P57221" s="230"/>
      <c r="Q57221" s="230"/>
      <c r="R57221" s="230"/>
      <c r="S57221" s="230"/>
    </row>
    <row r="57222" spans="16:19" x14ac:dyDescent="0.2">
      <c r="P57222" s="230"/>
      <c r="Q57222" s="230"/>
      <c r="R57222" s="230"/>
      <c r="S57222" s="230"/>
    </row>
    <row r="57223" spans="16:19" x14ac:dyDescent="0.2">
      <c r="P57223" s="230"/>
      <c r="Q57223" s="230"/>
      <c r="R57223" s="230"/>
      <c r="S57223" s="230"/>
    </row>
    <row r="57224" spans="16:19" x14ac:dyDescent="0.2">
      <c r="P57224" s="230"/>
      <c r="Q57224" s="230"/>
      <c r="R57224" s="230"/>
      <c r="S57224" s="230"/>
    </row>
    <row r="57225" spans="16:19" x14ac:dyDescent="0.2">
      <c r="P57225" s="230"/>
      <c r="Q57225" s="230"/>
      <c r="R57225" s="230"/>
      <c r="S57225" s="230"/>
    </row>
    <row r="57226" spans="16:19" x14ac:dyDescent="0.2">
      <c r="P57226" s="230"/>
      <c r="Q57226" s="230"/>
      <c r="R57226" s="230"/>
      <c r="S57226" s="230"/>
    </row>
    <row r="57227" spans="16:19" x14ac:dyDescent="0.2">
      <c r="P57227" s="230"/>
      <c r="Q57227" s="230"/>
      <c r="R57227" s="230"/>
      <c r="S57227" s="230"/>
    </row>
    <row r="57228" spans="16:19" x14ac:dyDescent="0.2">
      <c r="P57228" s="230"/>
      <c r="Q57228" s="230"/>
      <c r="R57228" s="230"/>
      <c r="S57228" s="230"/>
    </row>
    <row r="57229" spans="16:19" x14ac:dyDescent="0.2">
      <c r="P57229" s="230"/>
      <c r="Q57229" s="230"/>
      <c r="R57229" s="230"/>
      <c r="S57229" s="230"/>
    </row>
    <row r="57230" spans="16:19" x14ac:dyDescent="0.2">
      <c r="P57230" s="230"/>
      <c r="Q57230" s="230"/>
      <c r="R57230" s="230"/>
      <c r="S57230" s="230"/>
    </row>
    <row r="57231" spans="16:19" x14ac:dyDescent="0.2">
      <c r="P57231" s="230"/>
      <c r="Q57231" s="230"/>
      <c r="R57231" s="230"/>
      <c r="S57231" s="230"/>
    </row>
    <row r="57232" spans="16:19" x14ac:dyDescent="0.2">
      <c r="P57232" s="230"/>
      <c r="Q57232" s="230"/>
      <c r="R57232" s="230"/>
      <c r="S57232" s="230"/>
    </row>
    <row r="57233" spans="16:19" x14ac:dyDescent="0.2">
      <c r="P57233" s="230"/>
      <c r="Q57233" s="230"/>
      <c r="R57233" s="230"/>
      <c r="S57233" s="230"/>
    </row>
    <row r="57234" spans="16:19" x14ac:dyDescent="0.2">
      <c r="P57234" s="230"/>
      <c r="Q57234" s="230"/>
      <c r="R57234" s="230"/>
      <c r="S57234" s="230"/>
    </row>
    <row r="57235" spans="16:19" x14ac:dyDescent="0.2">
      <c r="P57235" s="230"/>
      <c r="Q57235" s="230"/>
      <c r="R57235" s="230"/>
      <c r="S57235" s="230"/>
    </row>
    <row r="57236" spans="16:19" x14ac:dyDescent="0.2">
      <c r="P57236" s="230"/>
      <c r="Q57236" s="230"/>
      <c r="R57236" s="230"/>
      <c r="S57236" s="230"/>
    </row>
    <row r="57237" spans="16:19" x14ac:dyDescent="0.2">
      <c r="P57237" s="230"/>
      <c r="Q57237" s="230"/>
      <c r="R57237" s="230"/>
      <c r="S57237" s="230"/>
    </row>
    <row r="57238" spans="16:19" x14ac:dyDescent="0.2">
      <c r="P57238" s="230"/>
      <c r="Q57238" s="230"/>
      <c r="R57238" s="230"/>
      <c r="S57238" s="230"/>
    </row>
    <row r="57239" spans="16:19" x14ac:dyDescent="0.2">
      <c r="P57239" s="230"/>
      <c r="Q57239" s="230"/>
      <c r="R57239" s="230"/>
      <c r="S57239" s="230"/>
    </row>
    <row r="57240" spans="16:19" x14ac:dyDescent="0.2">
      <c r="P57240" s="230"/>
      <c r="Q57240" s="230"/>
      <c r="R57240" s="230"/>
      <c r="S57240" s="230"/>
    </row>
    <row r="57241" spans="16:19" x14ac:dyDescent="0.2">
      <c r="P57241" s="230"/>
      <c r="Q57241" s="230"/>
      <c r="R57241" s="230"/>
      <c r="S57241" s="230"/>
    </row>
    <row r="57242" spans="16:19" x14ac:dyDescent="0.2">
      <c r="P57242" s="230"/>
      <c r="Q57242" s="230"/>
      <c r="R57242" s="230"/>
      <c r="S57242" s="230"/>
    </row>
    <row r="57243" spans="16:19" x14ac:dyDescent="0.2">
      <c r="P57243" s="230"/>
      <c r="Q57243" s="230"/>
      <c r="R57243" s="230"/>
      <c r="S57243" s="230"/>
    </row>
    <row r="57244" spans="16:19" x14ac:dyDescent="0.2">
      <c r="P57244" s="230"/>
      <c r="Q57244" s="230"/>
      <c r="R57244" s="230"/>
      <c r="S57244" s="230"/>
    </row>
    <row r="57245" spans="16:19" x14ac:dyDescent="0.2">
      <c r="P57245" s="230"/>
      <c r="Q57245" s="230"/>
      <c r="R57245" s="230"/>
      <c r="S57245" s="230"/>
    </row>
    <row r="57246" spans="16:19" x14ac:dyDescent="0.2">
      <c r="P57246" s="230"/>
      <c r="Q57246" s="230"/>
      <c r="R57246" s="230"/>
      <c r="S57246" s="230"/>
    </row>
    <row r="57247" spans="16:19" x14ac:dyDescent="0.2">
      <c r="P57247" s="230"/>
      <c r="Q57247" s="230"/>
      <c r="R57247" s="230"/>
      <c r="S57247" s="230"/>
    </row>
    <row r="57248" spans="16:19" x14ac:dyDescent="0.2">
      <c r="P57248" s="230"/>
      <c r="Q57248" s="230"/>
      <c r="R57248" s="230"/>
      <c r="S57248" s="230"/>
    </row>
    <row r="57249" spans="16:19" x14ac:dyDescent="0.2">
      <c r="P57249" s="230"/>
      <c r="Q57249" s="230"/>
      <c r="R57249" s="230"/>
      <c r="S57249" s="230"/>
    </row>
    <row r="57250" spans="16:19" x14ac:dyDescent="0.2">
      <c r="P57250" s="230"/>
      <c r="Q57250" s="230"/>
      <c r="R57250" s="230"/>
      <c r="S57250" s="230"/>
    </row>
    <row r="57251" spans="16:19" x14ac:dyDescent="0.2">
      <c r="P57251" s="230"/>
      <c r="Q57251" s="230"/>
      <c r="R57251" s="230"/>
      <c r="S57251" s="230"/>
    </row>
    <row r="57252" spans="16:19" x14ac:dyDescent="0.2">
      <c r="P57252" s="230"/>
      <c r="Q57252" s="230"/>
      <c r="R57252" s="230"/>
      <c r="S57252" s="230"/>
    </row>
    <row r="57253" spans="16:19" x14ac:dyDescent="0.2">
      <c r="P57253" s="230"/>
      <c r="Q57253" s="230"/>
      <c r="R57253" s="230"/>
      <c r="S57253" s="230"/>
    </row>
    <row r="57254" spans="16:19" x14ac:dyDescent="0.2">
      <c r="P57254" s="230"/>
      <c r="Q57254" s="230"/>
      <c r="R57254" s="230"/>
      <c r="S57254" s="230"/>
    </row>
    <row r="57255" spans="16:19" x14ac:dyDescent="0.2">
      <c r="P57255" s="230"/>
      <c r="Q57255" s="230"/>
      <c r="R57255" s="230"/>
      <c r="S57255" s="230"/>
    </row>
    <row r="57256" spans="16:19" x14ac:dyDescent="0.2">
      <c r="P57256" s="230"/>
      <c r="Q57256" s="230"/>
      <c r="R57256" s="230"/>
      <c r="S57256" s="230"/>
    </row>
    <row r="57257" spans="16:19" x14ac:dyDescent="0.2">
      <c r="P57257" s="230"/>
      <c r="Q57257" s="230"/>
      <c r="R57257" s="230"/>
      <c r="S57257" s="230"/>
    </row>
    <row r="57258" spans="16:19" x14ac:dyDescent="0.2">
      <c r="P57258" s="230"/>
      <c r="Q57258" s="230"/>
      <c r="R57258" s="230"/>
      <c r="S57258" s="230"/>
    </row>
    <row r="57259" spans="16:19" x14ac:dyDescent="0.2">
      <c r="P57259" s="230"/>
      <c r="Q57259" s="230"/>
      <c r="R57259" s="230"/>
      <c r="S57259" s="230"/>
    </row>
    <row r="57260" spans="16:19" x14ac:dyDescent="0.2">
      <c r="P57260" s="230"/>
      <c r="Q57260" s="230"/>
      <c r="R57260" s="230"/>
      <c r="S57260" s="230"/>
    </row>
    <row r="57261" spans="16:19" x14ac:dyDescent="0.2">
      <c r="P57261" s="230"/>
      <c r="Q57261" s="230"/>
      <c r="R57261" s="230"/>
      <c r="S57261" s="230"/>
    </row>
    <row r="57262" spans="16:19" x14ac:dyDescent="0.2">
      <c r="P57262" s="230"/>
      <c r="Q57262" s="230"/>
      <c r="R57262" s="230"/>
      <c r="S57262" s="230"/>
    </row>
    <row r="57263" spans="16:19" x14ac:dyDescent="0.2">
      <c r="P57263" s="230"/>
      <c r="Q57263" s="230"/>
      <c r="R57263" s="230"/>
      <c r="S57263" s="230"/>
    </row>
    <row r="57264" spans="16:19" x14ac:dyDescent="0.2">
      <c r="P57264" s="230"/>
      <c r="Q57264" s="230"/>
      <c r="R57264" s="230"/>
      <c r="S57264" s="230"/>
    </row>
    <row r="57265" spans="16:19" x14ac:dyDescent="0.2">
      <c r="P57265" s="230"/>
      <c r="Q57265" s="230"/>
      <c r="R57265" s="230"/>
      <c r="S57265" s="230"/>
    </row>
    <row r="57266" spans="16:19" x14ac:dyDescent="0.2">
      <c r="P57266" s="230"/>
      <c r="Q57266" s="230"/>
      <c r="R57266" s="230"/>
      <c r="S57266" s="230"/>
    </row>
    <row r="57267" spans="16:19" x14ac:dyDescent="0.2">
      <c r="P57267" s="230"/>
      <c r="Q57267" s="230"/>
      <c r="R57267" s="230"/>
      <c r="S57267" s="230"/>
    </row>
    <row r="57268" spans="16:19" x14ac:dyDescent="0.2">
      <c r="P57268" s="230"/>
      <c r="Q57268" s="230"/>
      <c r="R57268" s="230"/>
      <c r="S57268" s="230"/>
    </row>
    <row r="57269" spans="16:19" x14ac:dyDescent="0.2">
      <c r="P57269" s="230"/>
      <c r="Q57269" s="230"/>
      <c r="R57269" s="230"/>
      <c r="S57269" s="230"/>
    </row>
    <row r="57270" spans="16:19" x14ac:dyDescent="0.2">
      <c r="P57270" s="230"/>
      <c r="Q57270" s="230"/>
      <c r="R57270" s="230"/>
      <c r="S57270" s="230"/>
    </row>
    <row r="57271" spans="16:19" x14ac:dyDescent="0.2">
      <c r="P57271" s="230"/>
      <c r="Q57271" s="230"/>
      <c r="R57271" s="230"/>
      <c r="S57271" s="230"/>
    </row>
    <row r="57272" spans="16:19" x14ac:dyDescent="0.2">
      <c r="P57272" s="230"/>
      <c r="Q57272" s="230"/>
      <c r="R57272" s="230"/>
      <c r="S57272" s="230"/>
    </row>
    <row r="57273" spans="16:19" x14ac:dyDescent="0.2">
      <c r="P57273" s="230"/>
      <c r="Q57273" s="230"/>
      <c r="R57273" s="230"/>
      <c r="S57273" s="230"/>
    </row>
    <row r="57274" spans="16:19" x14ac:dyDescent="0.2">
      <c r="P57274" s="230"/>
      <c r="Q57274" s="230"/>
      <c r="R57274" s="230"/>
      <c r="S57274" s="230"/>
    </row>
    <row r="57275" spans="16:19" x14ac:dyDescent="0.2">
      <c r="P57275" s="230"/>
      <c r="Q57275" s="230"/>
      <c r="R57275" s="230"/>
      <c r="S57275" s="230"/>
    </row>
    <row r="57276" spans="16:19" x14ac:dyDescent="0.2">
      <c r="P57276" s="230"/>
      <c r="Q57276" s="230"/>
      <c r="R57276" s="230"/>
      <c r="S57276" s="230"/>
    </row>
    <row r="57277" spans="16:19" x14ac:dyDescent="0.2">
      <c r="P57277" s="230"/>
      <c r="Q57277" s="230"/>
      <c r="R57277" s="230"/>
      <c r="S57277" s="230"/>
    </row>
    <row r="57278" spans="16:19" x14ac:dyDescent="0.2">
      <c r="P57278" s="230"/>
      <c r="Q57278" s="230"/>
      <c r="R57278" s="230"/>
      <c r="S57278" s="230"/>
    </row>
    <row r="57279" spans="16:19" x14ac:dyDescent="0.2">
      <c r="P57279" s="230"/>
      <c r="Q57279" s="230"/>
      <c r="R57279" s="230"/>
      <c r="S57279" s="230"/>
    </row>
    <row r="57280" spans="16:19" x14ac:dyDescent="0.2">
      <c r="P57280" s="230"/>
      <c r="Q57280" s="230"/>
      <c r="R57280" s="230"/>
      <c r="S57280" s="230"/>
    </row>
    <row r="57281" spans="16:19" x14ac:dyDescent="0.2">
      <c r="P57281" s="230"/>
      <c r="Q57281" s="230"/>
      <c r="R57281" s="230"/>
      <c r="S57281" s="230"/>
    </row>
    <row r="57282" spans="16:19" x14ac:dyDescent="0.2">
      <c r="P57282" s="230"/>
      <c r="Q57282" s="230"/>
      <c r="R57282" s="230"/>
      <c r="S57282" s="230"/>
    </row>
    <row r="57283" spans="16:19" x14ac:dyDescent="0.2">
      <c r="P57283" s="230"/>
      <c r="Q57283" s="230"/>
      <c r="R57283" s="230"/>
      <c r="S57283" s="230"/>
    </row>
    <row r="57284" spans="16:19" x14ac:dyDescent="0.2">
      <c r="P57284" s="230"/>
      <c r="Q57284" s="230"/>
      <c r="R57284" s="230"/>
      <c r="S57284" s="230"/>
    </row>
    <row r="57285" spans="16:19" x14ac:dyDescent="0.2">
      <c r="P57285" s="230"/>
      <c r="Q57285" s="230"/>
      <c r="R57285" s="230"/>
      <c r="S57285" s="230"/>
    </row>
    <row r="57286" spans="16:19" x14ac:dyDescent="0.2">
      <c r="P57286" s="230"/>
      <c r="Q57286" s="230"/>
      <c r="R57286" s="230"/>
      <c r="S57286" s="230"/>
    </row>
    <row r="57287" spans="16:19" x14ac:dyDescent="0.2">
      <c r="P57287" s="230"/>
      <c r="Q57287" s="230"/>
      <c r="R57287" s="230"/>
      <c r="S57287" s="230"/>
    </row>
    <row r="57288" spans="16:19" x14ac:dyDescent="0.2">
      <c r="P57288" s="230"/>
      <c r="Q57288" s="230"/>
      <c r="R57288" s="230"/>
      <c r="S57288" s="230"/>
    </row>
    <row r="57289" spans="16:19" x14ac:dyDescent="0.2">
      <c r="P57289" s="230"/>
      <c r="Q57289" s="230"/>
      <c r="R57289" s="230"/>
      <c r="S57289" s="230"/>
    </row>
    <row r="57290" spans="16:19" x14ac:dyDescent="0.2">
      <c r="P57290" s="230"/>
      <c r="Q57290" s="230"/>
      <c r="R57290" s="230"/>
      <c r="S57290" s="230"/>
    </row>
    <row r="57291" spans="16:19" x14ac:dyDescent="0.2">
      <c r="P57291" s="230"/>
      <c r="Q57291" s="230"/>
      <c r="R57291" s="230"/>
      <c r="S57291" s="230"/>
    </row>
    <row r="57292" spans="16:19" x14ac:dyDescent="0.2">
      <c r="P57292" s="230"/>
      <c r="Q57292" s="230"/>
      <c r="R57292" s="230"/>
      <c r="S57292" s="230"/>
    </row>
    <row r="57293" spans="16:19" x14ac:dyDescent="0.2">
      <c r="P57293" s="230"/>
      <c r="Q57293" s="230"/>
      <c r="R57293" s="230"/>
      <c r="S57293" s="230"/>
    </row>
    <row r="57294" spans="16:19" x14ac:dyDescent="0.2">
      <c r="P57294" s="230"/>
      <c r="Q57294" s="230"/>
      <c r="R57294" s="230"/>
      <c r="S57294" s="230"/>
    </row>
    <row r="57295" spans="16:19" x14ac:dyDescent="0.2">
      <c r="P57295" s="230"/>
      <c r="Q57295" s="230"/>
      <c r="R57295" s="230"/>
      <c r="S57295" s="230"/>
    </row>
    <row r="57296" spans="16:19" x14ac:dyDescent="0.2">
      <c r="P57296" s="230"/>
      <c r="Q57296" s="230"/>
      <c r="R57296" s="230"/>
      <c r="S57296" s="230"/>
    </row>
    <row r="57297" spans="16:19" x14ac:dyDescent="0.2">
      <c r="P57297" s="230"/>
      <c r="Q57297" s="230"/>
      <c r="R57297" s="230"/>
      <c r="S57297" s="230"/>
    </row>
    <row r="57298" spans="16:19" x14ac:dyDescent="0.2">
      <c r="P57298" s="230"/>
      <c r="Q57298" s="230"/>
      <c r="R57298" s="230"/>
      <c r="S57298" s="230"/>
    </row>
    <row r="57299" spans="16:19" x14ac:dyDescent="0.2">
      <c r="P57299" s="230"/>
      <c r="Q57299" s="230"/>
      <c r="R57299" s="230"/>
      <c r="S57299" s="230"/>
    </row>
    <row r="57300" spans="16:19" x14ac:dyDescent="0.2">
      <c r="P57300" s="230"/>
      <c r="Q57300" s="230"/>
      <c r="R57300" s="230"/>
      <c r="S57300" s="230"/>
    </row>
    <row r="57301" spans="16:19" x14ac:dyDescent="0.2">
      <c r="P57301" s="230"/>
      <c r="Q57301" s="230"/>
      <c r="R57301" s="230"/>
      <c r="S57301" s="230"/>
    </row>
    <row r="57302" spans="16:19" x14ac:dyDescent="0.2">
      <c r="P57302" s="230"/>
      <c r="Q57302" s="230"/>
      <c r="R57302" s="230"/>
      <c r="S57302" s="230"/>
    </row>
    <row r="57303" spans="16:19" x14ac:dyDescent="0.2">
      <c r="P57303" s="230"/>
      <c r="Q57303" s="230"/>
      <c r="R57303" s="230"/>
      <c r="S57303" s="230"/>
    </row>
    <row r="57304" spans="16:19" x14ac:dyDescent="0.2">
      <c r="P57304" s="230"/>
      <c r="Q57304" s="230"/>
      <c r="R57304" s="230"/>
      <c r="S57304" s="230"/>
    </row>
    <row r="57305" spans="16:19" x14ac:dyDescent="0.2">
      <c r="P57305" s="230"/>
      <c r="Q57305" s="230"/>
      <c r="R57305" s="230"/>
      <c r="S57305" s="230"/>
    </row>
    <row r="57306" spans="16:19" x14ac:dyDescent="0.2">
      <c r="P57306" s="230"/>
      <c r="Q57306" s="230"/>
      <c r="R57306" s="230"/>
      <c r="S57306" s="230"/>
    </row>
    <row r="57307" spans="16:19" x14ac:dyDescent="0.2">
      <c r="P57307" s="230"/>
      <c r="Q57307" s="230"/>
      <c r="R57307" s="230"/>
      <c r="S57307" s="230"/>
    </row>
    <row r="57308" spans="16:19" x14ac:dyDescent="0.2">
      <c r="P57308" s="230"/>
      <c r="Q57308" s="230"/>
      <c r="R57308" s="230"/>
      <c r="S57308" s="230"/>
    </row>
    <row r="57309" spans="16:19" x14ac:dyDescent="0.2">
      <c r="P57309" s="230"/>
      <c r="Q57309" s="230"/>
      <c r="R57309" s="230"/>
      <c r="S57309" s="230"/>
    </row>
    <row r="57310" spans="16:19" x14ac:dyDescent="0.2">
      <c r="P57310" s="230"/>
      <c r="Q57310" s="230"/>
      <c r="R57310" s="230"/>
      <c r="S57310" s="230"/>
    </row>
    <row r="57311" spans="16:19" x14ac:dyDescent="0.2">
      <c r="P57311" s="230"/>
      <c r="Q57311" s="230"/>
      <c r="R57311" s="230"/>
      <c r="S57311" s="230"/>
    </row>
    <row r="57312" spans="16:19" x14ac:dyDescent="0.2">
      <c r="P57312" s="230"/>
      <c r="Q57312" s="230"/>
      <c r="R57312" s="230"/>
      <c r="S57312" s="230"/>
    </row>
    <row r="57313" spans="16:19" x14ac:dyDescent="0.2">
      <c r="P57313" s="230"/>
      <c r="Q57313" s="230"/>
      <c r="R57313" s="230"/>
      <c r="S57313" s="230"/>
    </row>
    <row r="57314" spans="16:19" x14ac:dyDescent="0.2">
      <c r="P57314" s="230"/>
      <c r="Q57314" s="230"/>
      <c r="R57314" s="230"/>
      <c r="S57314" s="230"/>
    </row>
    <row r="57315" spans="16:19" x14ac:dyDescent="0.2">
      <c r="P57315" s="230"/>
      <c r="Q57315" s="230"/>
      <c r="R57315" s="230"/>
      <c r="S57315" s="230"/>
    </row>
    <row r="57316" spans="16:19" x14ac:dyDescent="0.2">
      <c r="P57316" s="230"/>
      <c r="Q57316" s="230"/>
      <c r="R57316" s="230"/>
      <c r="S57316" s="230"/>
    </row>
    <row r="57317" spans="16:19" x14ac:dyDescent="0.2">
      <c r="P57317" s="230"/>
      <c r="Q57317" s="230"/>
      <c r="R57317" s="230"/>
      <c r="S57317" s="230"/>
    </row>
    <row r="57318" spans="16:19" x14ac:dyDescent="0.2">
      <c r="P57318" s="230"/>
      <c r="Q57318" s="230"/>
      <c r="R57318" s="230"/>
      <c r="S57318" s="230"/>
    </row>
    <row r="57319" spans="16:19" x14ac:dyDescent="0.2">
      <c r="P57319" s="230"/>
      <c r="Q57319" s="230"/>
      <c r="R57319" s="230"/>
      <c r="S57319" s="230"/>
    </row>
    <row r="57320" spans="16:19" x14ac:dyDescent="0.2">
      <c r="P57320" s="230"/>
      <c r="Q57320" s="230"/>
      <c r="R57320" s="230"/>
      <c r="S57320" s="230"/>
    </row>
    <row r="57321" spans="16:19" x14ac:dyDescent="0.2">
      <c r="P57321" s="230"/>
      <c r="Q57321" s="230"/>
      <c r="R57321" s="230"/>
      <c r="S57321" s="230"/>
    </row>
    <row r="57322" spans="16:19" x14ac:dyDescent="0.2">
      <c r="P57322" s="230"/>
      <c r="Q57322" s="230"/>
      <c r="R57322" s="230"/>
      <c r="S57322" s="230"/>
    </row>
    <row r="57323" spans="16:19" x14ac:dyDescent="0.2">
      <c r="P57323" s="230"/>
      <c r="Q57323" s="230"/>
      <c r="R57323" s="230"/>
      <c r="S57323" s="230"/>
    </row>
    <row r="57324" spans="16:19" x14ac:dyDescent="0.2">
      <c r="P57324" s="230"/>
      <c r="Q57324" s="230"/>
      <c r="R57324" s="230"/>
      <c r="S57324" s="230"/>
    </row>
    <row r="57325" spans="16:19" x14ac:dyDescent="0.2">
      <c r="P57325" s="230"/>
      <c r="Q57325" s="230"/>
      <c r="R57325" s="230"/>
      <c r="S57325" s="230"/>
    </row>
    <row r="57326" spans="16:19" x14ac:dyDescent="0.2">
      <c r="P57326" s="230"/>
      <c r="Q57326" s="230"/>
      <c r="R57326" s="230"/>
      <c r="S57326" s="230"/>
    </row>
    <row r="57327" spans="16:19" x14ac:dyDescent="0.2">
      <c r="P57327" s="230"/>
      <c r="Q57327" s="230"/>
      <c r="R57327" s="230"/>
      <c r="S57327" s="230"/>
    </row>
    <row r="57328" spans="16:19" x14ac:dyDescent="0.2">
      <c r="P57328" s="230"/>
      <c r="Q57328" s="230"/>
      <c r="R57328" s="230"/>
      <c r="S57328" s="230"/>
    </row>
    <row r="57329" spans="16:19" x14ac:dyDescent="0.2">
      <c r="P57329" s="230"/>
      <c r="Q57329" s="230"/>
      <c r="R57329" s="230"/>
      <c r="S57329" s="230"/>
    </row>
    <row r="57330" spans="16:19" x14ac:dyDescent="0.2">
      <c r="P57330" s="230"/>
      <c r="Q57330" s="230"/>
      <c r="R57330" s="230"/>
      <c r="S57330" s="230"/>
    </row>
    <row r="57331" spans="16:19" x14ac:dyDescent="0.2">
      <c r="P57331" s="230"/>
      <c r="Q57331" s="230"/>
      <c r="R57331" s="230"/>
      <c r="S57331" s="230"/>
    </row>
    <row r="57332" spans="16:19" x14ac:dyDescent="0.2">
      <c r="P57332" s="230"/>
      <c r="Q57332" s="230"/>
      <c r="R57332" s="230"/>
      <c r="S57332" s="230"/>
    </row>
    <row r="57333" spans="16:19" x14ac:dyDescent="0.2">
      <c r="P57333" s="230"/>
      <c r="Q57333" s="230"/>
      <c r="R57333" s="230"/>
      <c r="S57333" s="230"/>
    </row>
    <row r="57334" spans="16:19" x14ac:dyDescent="0.2">
      <c r="P57334" s="230"/>
      <c r="Q57334" s="230"/>
      <c r="R57334" s="230"/>
      <c r="S57334" s="230"/>
    </row>
    <row r="57335" spans="16:19" x14ac:dyDescent="0.2">
      <c r="P57335" s="230"/>
      <c r="Q57335" s="230"/>
      <c r="R57335" s="230"/>
      <c r="S57335" s="230"/>
    </row>
    <row r="57336" spans="16:19" x14ac:dyDescent="0.2">
      <c r="P57336" s="230"/>
      <c r="Q57336" s="230"/>
      <c r="R57336" s="230"/>
      <c r="S57336" s="230"/>
    </row>
    <row r="57337" spans="16:19" x14ac:dyDescent="0.2">
      <c r="P57337" s="230"/>
      <c r="Q57337" s="230"/>
      <c r="R57337" s="230"/>
      <c r="S57337" s="230"/>
    </row>
    <row r="57338" spans="16:19" x14ac:dyDescent="0.2">
      <c r="P57338" s="230"/>
      <c r="Q57338" s="230"/>
      <c r="R57338" s="230"/>
      <c r="S57338" s="230"/>
    </row>
    <row r="57339" spans="16:19" x14ac:dyDescent="0.2">
      <c r="P57339" s="230"/>
      <c r="Q57339" s="230"/>
      <c r="R57339" s="230"/>
      <c r="S57339" s="230"/>
    </row>
    <row r="57340" spans="16:19" x14ac:dyDescent="0.2">
      <c r="P57340" s="230"/>
      <c r="Q57340" s="230"/>
      <c r="R57340" s="230"/>
      <c r="S57340" s="230"/>
    </row>
    <row r="57341" spans="16:19" x14ac:dyDescent="0.2">
      <c r="P57341" s="230"/>
      <c r="Q57341" s="230"/>
      <c r="R57341" s="230"/>
      <c r="S57341" s="230"/>
    </row>
    <row r="57342" spans="16:19" x14ac:dyDescent="0.2">
      <c r="P57342" s="230"/>
      <c r="Q57342" s="230"/>
      <c r="R57342" s="230"/>
      <c r="S57342" s="230"/>
    </row>
    <row r="57343" spans="16:19" x14ac:dyDescent="0.2">
      <c r="P57343" s="230"/>
      <c r="Q57343" s="230"/>
      <c r="R57343" s="230"/>
      <c r="S57343" s="230"/>
    </row>
    <row r="57344" spans="16:19" x14ac:dyDescent="0.2">
      <c r="P57344" s="230"/>
      <c r="Q57344" s="230"/>
      <c r="R57344" s="230"/>
      <c r="S57344" s="230"/>
    </row>
    <row r="57345" spans="16:19" x14ac:dyDescent="0.2">
      <c r="P57345" s="230"/>
      <c r="Q57345" s="230"/>
      <c r="R57345" s="230"/>
      <c r="S57345" s="230"/>
    </row>
    <row r="57346" spans="16:19" x14ac:dyDescent="0.2">
      <c r="P57346" s="230"/>
      <c r="Q57346" s="230"/>
      <c r="R57346" s="230"/>
      <c r="S57346" s="230"/>
    </row>
    <row r="57347" spans="16:19" x14ac:dyDescent="0.2">
      <c r="P57347" s="230"/>
      <c r="Q57347" s="230"/>
      <c r="R57347" s="230"/>
      <c r="S57347" s="230"/>
    </row>
    <row r="57348" spans="16:19" x14ac:dyDescent="0.2">
      <c r="P57348" s="230"/>
      <c r="Q57348" s="230"/>
      <c r="R57348" s="230"/>
      <c r="S57348" s="230"/>
    </row>
    <row r="57349" spans="16:19" x14ac:dyDescent="0.2">
      <c r="P57349" s="230"/>
      <c r="Q57349" s="230"/>
      <c r="R57349" s="230"/>
      <c r="S57349" s="230"/>
    </row>
    <row r="57350" spans="16:19" x14ac:dyDescent="0.2">
      <c r="P57350" s="230"/>
      <c r="Q57350" s="230"/>
      <c r="R57350" s="230"/>
      <c r="S57350" s="230"/>
    </row>
    <row r="57351" spans="16:19" x14ac:dyDescent="0.2">
      <c r="P57351" s="230"/>
      <c r="Q57351" s="230"/>
      <c r="R57351" s="230"/>
      <c r="S57351" s="230"/>
    </row>
    <row r="57352" spans="16:19" x14ac:dyDescent="0.2">
      <c r="P57352" s="230"/>
      <c r="Q57352" s="230"/>
      <c r="R57352" s="230"/>
      <c r="S57352" s="230"/>
    </row>
    <row r="57353" spans="16:19" x14ac:dyDescent="0.2">
      <c r="P57353" s="230"/>
      <c r="Q57353" s="230"/>
      <c r="R57353" s="230"/>
      <c r="S57353" s="230"/>
    </row>
    <row r="57354" spans="16:19" x14ac:dyDescent="0.2">
      <c r="P57354" s="230"/>
      <c r="Q57354" s="230"/>
      <c r="R57354" s="230"/>
      <c r="S57354" s="230"/>
    </row>
    <row r="57355" spans="16:19" x14ac:dyDescent="0.2">
      <c r="P57355" s="230"/>
      <c r="Q57355" s="230"/>
      <c r="R57355" s="230"/>
      <c r="S57355" s="230"/>
    </row>
    <row r="57356" spans="16:19" x14ac:dyDescent="0.2">
      <c r="P57356" s="230"/>
      <c r="Q57356" s="230"/>
      <c r="R57356" s="230"/>
      <c r="S57356" s="230"/>
    </row>
    <row r="57357" spans="16:19" x14ac:dyDescent="0.2">
      <c r="P57357" s="230"/>
      <c r="Q57357" s="230"/>
      <c r="R57357" s="230"/>
      <c r="S57357" s="230"/>
    </row>
    <row r="57358" spans="16:19" x14ac:dyDescent="0.2">
      <c r="P57358" s="230"/>
      <c r="Q57358" s="230"/>
      <c r="R57358" s="230"/>
      <c r="S57358" s="230"/>
    </row>
    <row r="57359" spans="16:19" x14ac:dyDescent="0.2">
      <c r="P57359" s="230"/>
      <c r="Q57359" s="230"/>
      <c r="R57359" s="230"/>
      <c r="S57359" s="230"/>
    </row>
    <row r="57360" spans="16:19" x14ac:dyDescent="0.2">
      <c r="P57360" s="230"/>
      <c r="Q57360" s="230"/>
      <c r="R57360" s="230"/>
      <c r="S57360" s="230"/>
    </row>
    <row r="57361" spans="16:19" x14ac:dyDescent="0.2">
      <c r="P57361" s="230"/>
      <c r="Q57361" s="230"/>
      <c r="R57361" s="230"/>
      <c r="S57361" s="230"/>
    </row>
    <row r="57362" spans="16:19" x14ac:dyDescent="0.2">
      <c r="P57362" s="230"/>
      <c r="Q57362" s="230"/>
      <c r="R57362" s="230"/>
      <c r="S57362" s="230"/>
    </row>
    <row r="57363" spans="16:19" x14ac:dyDescent="0.2">
      <c r="P57363" s="230"/>
      <c r="Q57363" s="230"/>
      <c r="R57363" s="230"/>
      <c r="S57363" s="230"/>
    </row>
    <row r="57364" spans="16:19" x14ac:dyDescent="0.2">
      <c r="P57364" s="230"/>
      <c r="Q57364" s="230"/>
      <c r="R57364" s="230"/>
      <c r="S57364" s="230"/>
    </row>
    <row r="57365" spans="16:19" x14ac:dyDescent="0.2">
      <c r="P57365" s="230"/>
      <c r="Q57365" s="230"/>
      <c r="R57365" s="230"/>
      <c r="S57365" s="230"/>
    </row>
    <row r="57366" spans="16:19" x14ac:dyDescent="0.2">
      <c r="P57366" s="230"/>
      <c r="Q57366" s="230"/>
      <c r="R57366" s="230"/>
      <c r="S57366" s="230"/>
    </row>
    <row r="57367" spans="16:19" x14ac:dyDescent="0.2">
      <c r="P57367" s="230"/>
      <c r="Q57367" s="230"/>
      <c r="R57367" s="230"/>
      <c r="S57367" s="230"/>
    </row>
    <row r="57368" spans="16:19" x14ac:dyDescent="0.2">
      <c r="P57368" s="230"/>
      <c r="Q57368" s="230"/>
      <c r="R57368" s="230"/>
      <c r="S57368" s="230"/>
    </row>
    <row r="57369" spans="16:19" x14ac:dyDescent="0.2">
      <c r="P57369" s="230"/>
      <c r="Q57369" s="230"/>
      <c r="R57369" s="230"/>
      <c r="S57369" s="230"/>
    </row>
    <row r="57370" spans="16:19" x14ac:dyDescent="0.2">
      <c r="P57370" s="230"/>
      <c r="Q57370" s="230"/>
      <c r="R57370" s="230"/>
      <c r="S57370" s="230"/>
    </row>
    <row r="57371" spans="16:19" x14ac:dyDescent="0.2">
      <c r="P57371" s="230"/>
      <c r="Q57371" s="230"/>
      <c r="R57371" s="230"/>
      <c r="S57371" s="230"/>
    </row>
    <row r="57372" spans="16:19" x14ac:dyDescent="0.2">
      <c r="P57372" s="230"/>
      <c r="Q57372" s="230"/>
      <c r="R57372" s="230"/>
      <c r="S57372" s="230"/>
    </row>
    <row r="57373" spans="16:19" x14ac:dyDescent="0.2">
      <c r="P57373" s="230"/>
      <c r="Q57373" s="230"/>
      <c r="R57373" s="230"/>
      <c r="S57373" s="230"/>
    </row>
    <row r="57374" spans="16:19" x14ac:dyDescent="0.2">
      <c r="P57374" s="230"/>
      <c r="Q57374" s="230"/>
      <c r="R57374" s="230"/>
      <c r="S57374" s="230"/>
    </row>
    <row r="57375" spans="16:19" x14ac:dyDescent="0.2">
      <c r="P57375" s="230"/>
      <c r="Q57375" s="230"/>
      <c r="R57375" s="230"/>
      <c r="S57375" s="230"/>
    </row>
    <row r="57376" spans="16:19" x14ac:dyDescent="0.2">
      <c r="P57376" s="230"/>
      <c r="Q57376" s="230"/>
      <c r="R57376" s="230"/>
      <c r="S57376" s="230"/>
    </row>
    <row r="57377" spans="16:19" x14ac:dyDescent="0.2">
      <c r="P57377" s="230"/>
      <c r="Q57377" s="230"/>
      <c r="R57377" s="230"/>
      <c r="S57377" s="230"/>
    </row>
    <row r="57378" spans="16:19" x14ac:dyDescent="0.2">
      <c r="P57378" s="230"/>
      <c r="Q57378" s="230"/>
      <c r="R57378" s="230"/>
      <c r="S57378" s="230"/>
    </row>
    <row r="57379" spans="16:19" x14ac:dyDescent="0.2">
      <c r="P57379" s="230"/>
      <c r="Q57379" s="230"/>
      <c r="R57379" s="230"/>
      <c r="S57379" s="230"/>
    </row>
    <row r="57380" spans="16:19" x14ac:dyDescent="0.2">
      <c r="P57380" s="230"/>
      <c r="Q57380" s="230"/>
      <c r="R57380" s="230"/>
      <c r="S57380" s="230"/>
    </row>
    <row r="57381" spans="16:19" x14ac:dyDescent="0.2">
      <c r="P57381" s="230"/>
      <c r="Q57381" s="230"/>
      <c r="R57381" s="230"/>
      <c r="S57381" s="230"/>
    </row>
    <row r="57382" spans="16:19" x14ac:dyDescent="0.2">
      <c r="P57382" s="230"/>
      <c r="Q57382" s="230"/>
      <c r="R57382" s="230"/>
      <c r="S57382" s="230"/>
    </row>
    <row r="57383" spans="16:19" x14ac:dyDescent="0.2">
      <c r="P57383" s="230"/>
      <c r="Q57383" s="230"/>
      <c r="R57383" s="230"/>
      <c r="S57383" s="230"/>
    </row>
    <row r="57384" spans="16:19" x14ac:dyDescent="0.2">
      <c r="P57384" s="230"/>
      <c r="Q57384" s="230"/>
      <c r="R57384" s="230"/>
      <c r="S57384" s="230"/>
    </row>
    <row r="57385" spans="16:19" x14ac:dyDescent="0.2">
      <c r="P57385" s="230"/>
      <c r="Q57385" s="230"/>
      <c r="R57385" s="230"/>
      <c r="S57385" s="230"/>
    </row>
    <row r="57386" spans="16:19" x14ac:dyDescent="0.2">
      <c r="P57386" s="230"/>
      <c r="Q57386" s="230"/>
      <c r="R57386" s="230"/>
      <c r="S57386" s="230"/>
    </row>
    <row r="57387" spans="16:19" x14ac:dyDescent="0.2">
      <c r="P57387" s="230"/>
      <c r="Q57387" s="230"/>
      <c r="R57387" s="230"/>
      <c r="S57387" s="230"/>
    </row>
    <row r="57388" spans="16:19" x14ac:dyDescent="0.2">
      <c r="P57388" s="230"/>
      <c r="Q57388" s="230"/>
      <c r="R57388" s="230"/>
      <c r="S57388" s="230"/>
    </row>
    <row r="57389" spans="16:19" x14ac:dyDescent="0.2">
      <c r="P57389" s="230"/>
      <c r="Q57389" s="230"/>
      <c r="R57389" s="230"/>
      <c r="S57389" s="230"/>
    </row>
    <row r="57390" spans="16:19" x14ac:dyDescent="0.2">
      <c r="P57390" s="230"/>
      <c r="Q57390" s="230"/>
      <c r="R57390" s="230"/>
      <c r="S57390" s="230"/>
    </row>
    <row r="57391" spans="16:19" x14ac:dyDescent="0.2">
      <c r="P57391" s="230"/>
      <c r="Q57391" s="230"/>
      <c r="R57391" s="230"/>
      <c r="S57391" s="230"/>
    </row>
    <row r="57392" spans="16:19" x14ac:dyDescent="0.2">
      <c r="P57392" s="230"/>
      <c r="Q57392" s="230"/>
      <c r="R57392" s="230"/>
      <c r="S57392" s="230"/>
    </row>
    <row r="57393" spans="16:19" x14ac:dyDescent="0.2">
      <c r="P57393" s="230"/>
      <c r="Q57393" s="230"/>
      <c r="R57393" s="230"/>
      <c r="S57393" s="230"/>
    </row>
    <row r="57394" spans="16:19" x14ac:dyDescent="0.2">
      <c r="P57394" s="230"/>
      <c r="Q57394" s="230"/>
      <c r="R57394" s="230"/>
      <c r="S57394" s="230"/>
    </row>
    <row r="57395" spans="16:19" x14ac:dyDescent="0.2">
      <c r="P57395" s="230"/>
      <c r="Q57395" s="230"/>
      <c r="R57395" s="230"/>
      <c r="S57395" s="230"/>
    </row>
    <row r="57396" spans="16:19" x14ac:dyDescent="0.2">
      <c r="P57396" s="230"/>
      <c r="Q57396" s="230"/>
      <c r="R57396" s="230"/>
      <c r="S57396" s="230"/>
    </row>
    <row r="57397" spans="16:19" x14ac:dyDescent="0.2">
      <c r="P57397" s="230"/>
      <c r="Q57397" s="230"/>
      <c r="R57397" s="230"/>
      <c r="S57397" s="230"/>
    </row>
    <row r="57398" spans="16:19" x14ac:dyDescent="0.2">
      <c r="P57398" s="230"/>
      <c r="Q57398" s="230"/>
      <c r="R57398" s="230"/>
      <c r="S57398" s="230"/>
    </row>
    <row r="57399" spans="16:19" x14ac:dyDescent="0.2">
      <c r="P57399" s="230"/>
      <c r="Q57399" s="230"/>
      <c r="R57399" s="230"/>
      <c r="S57399" s="230"/>
    </row>
    <row r="57400" spans="16:19" x14ac:dyDescent="0.2">
      <c r="P57400" s="230"/>
      <c r="Q57400" s="230"/>
      <c r="R57400" s="230"/>
      <c r="S57400" s="230"/>
    </row>
    <row r="57401" spans="16:19" x14ac:dyDescent="0.2">
      <c r="P57401" s="230"/>
      <c r="Q57401" s="230"/>
      <c r="R57401" s="230"/>
      <c r="S57401" s="230"/>
    </row>
    <row r="57402" spans="16:19" x14ac:dyDescent="0.2">
      <c r="P57402" s="230"/>
      <c r="Q57402" s="230"/>
      <c r="R57402" s="230"/>
      <c r="S57402" s="230"/>
    </row>
    <row r="57403" spans="16:19" x14ac:dyDescent="0.2">
      <c r="P57403" s="230"/>
      <c r="Q57403" s="230"/>
      <c r="R57403" s="230"/>
      <c r="S57403" s="230"/>
    </row>
    <row r="57404" spans="16:19" x14ac:dyDescent="0.2">
      <c r="P57404" s="230"/>
      <c r="Q57404" s="230"/>
      <c r="R57404" s="230"/>
      <c r="S57404" s="230"/>
    </row>
    <row r="57405" spans="16:19" x14ac:dyDescent="0.2">
      <c r="P57405" s="230"/>
      <c r="Q57405" s="230"/>
      <c r="R57405" s="230"/>
      <c r="S57405" s="230"/>
    </row>
    <row r="57406" spans="16:19" x14ac:dyDescent="0.2">
      <c r="P57406" s="230"/>
      <c r="Q57406" s="230"/>
      <c r="R57406" s="230"/>
      <c r="S57406" s="230"/>
    </row>
    <row r="57407" spans="16:19" x14ac:dyDescent="0.2">
      <c r="P57407" s="230"/>
      <c r="Q57407" s="230"/>
      <c r="R57407" s="230"/>
      <c r="S57407" s="230"/>
    </row>
    <row r="57408" spans="16:19" x14ac:dyDescent="0.2">
      <c r="P57408" s="230"/>
      <c r="Q57408" s="230"/>
      <c r="R57408" s="230"/>
      <c r="S57408" s="230"/>
    </row>
    <row r="57409" spans="16:19" x14ac:dyDescent="0.2">
      <c r="P57409" s="230"/>
      <c r="Q57409" s="230"/>
      <c r="R57409" s="230"/>
      <c r="S57409" s="230"/>
    </row>
    <row r="57410" spans="16:19" x14ac:dyDescent="0.2">
      <c r="P57410" s="230"/>
      <c r="Q57410" s="230"/>
      <c r="R57410" s="230"/>
      <c r="S57410" s="230"/>
    </row>
    <row r="57411" spans="16:19" x14ac:dyDescent="0.2">
      <c r="P57411" s="230"/>
      <c r="Q57411" s="230"/>
      <c r="R57411" s="230"/>
      <c r="S57411" s="230"/>
    </row>
    <row r="57412" spans="16:19" x14ac:dyDescent="0.2">
      <c r="P57412" s="230"/>
      <c r="Q57412" s="230"/>
      <c r="R57412" s="230"/>
      <c r="S57412" s="230"/>
    </row>
    <row r="57413" spans="16:19" x14ac:dyDescent="0.2">
      <c r="P57413" s="230"/>
      <c r="Q57413" s="230"/>
      <c r="R57413" s="230"/>
      <c r="S57413" s="230"/>
    </row>
    <row r="57414" spans="16:19" x14ac:dyDescent="0.2">
      <c r="P57414" s="230"/>
      <c r="Q57414" s="230"/>
      <c r="R57414" s="230"/>
      <c r="S57414" s="230"/>
    </row>
    <row r="57415" spans="16:19" x14ac:dyDescent="0.2">
      <c r="P57415" s="230"/>
      <c r="Q57415" s="230"/>
      <c r="R57415" s="230"/>
      <c r="S57415" s="230"/>
    </row>
    <row r="57416" spans="16:19" x14ac:dyDescent="0.2">
      <c r="P57416" s="230"/>
      <c r="Q57416" s="230"/>
      <c r="R57416" s="230"/>
      <c r="S57416" s="230"/>
    </row>
    <row r="57417" spans="16:19" x14ac:dyDescent="0.2">
      <c r="P57417" s="230"/>
      <c r="Q57417" s="230"/>
      <c r="R57417" s="230"/>
      <c r="S57417" s="230"/>
    </row>
    <row r="57418" spans="16:19" x14ac:dyDescent="0.2">
      <c r="P57418" s="230"/>
      <c r="Q57418" s="230"/>
      <c r="R57418" s="230"/>
      <c r="S57418" s="230"/>
    </row>
    <row r="57419" spans="16:19" x14ac:dyDescent="0.2">
      <c r="P57419" s="230"/>
      <c r="Q57419" s="230"/>
      <c r="R57419" s="230"/>
      <c r="S57419" s="230"/>
    </row>
    <row r="57420" spans="16:19" x14ac:dyDescent="0.2">
      <c r="P57420" s="230"/>
      <c r="Q57420" s="230"/>
      <c r="R57420" s="230"/>
      <c r="S57420" s="230"/>
    </row>
    <row r="57421" spans="16:19" x14ac:dyDescent="0.2">
      <c r="P57421" s="230"/>
      <c r="Q57421" s="230"/>
      <c r="R57421" s="230"/>
      <c r="S57421" s="230"/>
    </row>
    <row r="57422" spans="16:19" x14ac:dyDescent="0.2">
      <c r="P57422" s="230"/>
      <c r="Q57422" s="230"/>
      <c r="R57422" s="230"/>
      <c r="S57422" s="230"/>
    </row>
    <row r="57423" spans="16:19" x14ac:dyDescent="0.2">
      <c r="P57423" s="230"/>
      <c r="Q57423" s="230"/>
      <c r="R57423" s="230"/>
      <c r="S57423" s="230"/>
    </row>
    <row r="57424" spans="16:19" x14ac:dyDescent="0.2">
      <c r="P57424" s="230"/>
      <c r="Q57424" s="230"/>
      <c r="R57424" s="230"/>
      <c r="S57424" s="230"/>
    </row>
    <row r="57425" spans="16:19" x14ac:dyDescent="0.2">
      <c r="P57425" s="230"/>
      <c r="Q57425" s="230"/>
      <c r="R57425" s="230"/>
      <c r="S57425" s="230"/>
    </row>
    <row r="57426" spans="16:19" x14ac:dyDescent="0.2">
      <c r="P57426" s="230"/>
      <c r="Q57426" s="230"/>
      <c r="R57426" s="230"/>
      <c r="S57426" s="230"/>
    </row>
    <row r="57427" spans="16:19" x14ac:dyDescent="0.2">
      <c r="P57427" s="230"/>
      <c r="Q57427" s="230"/>
      <c r="R57427" s="230"/>
      <c r="S57427" s="230"/>
    </row>
    <row r="57428" spans="16:19" x14ac:dyDescent="0.2">
      <c r="P57428" s="230"/>
      <c r="Q57428" s="230"/>
      <c r="R57428" s="230"/>
      <c r="S57428" s="230"/>
    </row>
    <row r="57429" spans="16:19" x14ac:dyDescent="0.2">
      <c r="P57429" s="230"/>
      <c r="Q57429" s="230"/>
      <c r="R57429" s="230"/>
      <c r="S57429" s="230"/>
    </row>
    <row r="57430" spans="16:19" x14ac:dyDescent="0.2">
      <c r="P57430" s="230"/>
      <c r="Q57430" s="230"/>
      <c r="R57430" s="230"/>
      <c r="S57430" s="230"/>
    </row>
    <row r="57431" spans="16:19" x14ac:dyDescent="0.2">
      <c r="P57431" s="230"/>
      <c r="Q57431" s="230"/>
      <c r="R57431" s="230"/>
      <c r="S57431" s="230"/>
    </row>
    <row r="57432" spans="16:19" x14ac:dyDescent="0.2">
      <c r="P57432" s="230"/>
      <c r="Q57432" s="230"/>
      <c r="R57432" s="230"/>
      <c r="S57432" s="230"/>
    </row>
    <row r="57433" spans="16:19" x14ac:dyDescent="0.2">
      <c r="P57433" s="230"/>
      <c r="Q57433" s="230"/>
      <c r="R57433" s="230"/>
      <c r="S57433" s="230"/>
    </row>
    <row r="57434" spans="16:19" x14ac:dyDescent="0.2">
      <c r="P57434" s="230"/>
      <c r="Q57434" s="230"/>
      <c r="R57434" s="230"/>
      <c r="S57434" s="230"/>
    </row>
    <row r="57435" spans="16:19" x14ac:dyDescent="0.2">
      <c r="P57435" s="230"/>
      <c r="Q57435" s="230"/>
      <c r="R57435" s="230"/>
      <c r="S57435" s="230"/>
    </row>
    <row r="57436" spans="16:19" x14ac:dyDescent="0.2">
      <c r="P57436" s="230"/>
      <c r="Q57436" s="230"/>
      <c r="R57436" s="230"/>
      <c r="S57436" s="230"/>
    </row>
    <row r="57437" spans="16:19" x14ac:dyDescent="0.2">
      <c r="P57437" s="230"/>
      <c r="Q57437" s="230"/>
      <c r="R57437" s="230"/>
      <c r="S57437" s="230"/>
    </row>
    <row r="57438" spans="16:19" x14ac:dyDescent="0.2">
      <c r="P57438" s="230"/>
      <c r="Q57438" s="230"/>
      <c r="R57438" s="230"/>
      <c r="S57438" s="230"/>
    </row>
    <row r="57439" spans="16:19" x14ac:dyDescent="0.2">
      <c r="P57439" s="230"/>
      <c r="Q57439" s="230"/>
      <c r="R57439" s="230"/>
      <c r="S57439" s="230"/>
    </row>
    <row r="57440" spans="16:19" x14ac:dyDescent="0.2">
      <c r="P57440" s="230"/>
      <c r="Q57440" s="230"/>
      <c r="R57440" s="230"/>
      <c r="S57440" s="230"/>
    </row>
    <row r="57441" spans="16:19" x14ac:dyDescent="0.2">
      <c r="P57441" s="230"/>
      <c r="Q57441" s="230"/>
      <c r="R57441" s="230"/>
      <c r="S57441" s="230"/>
    </row>
    <row r="57442" spans="16:19" x14ac:dyDescent="0.2">
      <c r="P57442" s="230"/>
      <c r="Q57442" s="230"/>
      <c r="R57442" s="230"/>
      <c r="S57442" s="230"/>
    </row>
    <row r="57443" spans="16:19" x14ac:dyDescent="0.2">
      <c r="P57443" s="230"/>
      <c r="Q57443" s="230"/>
      <c r="R57443" s="230"/>
      <c r="S57443" s="230"/>
    </row>
    <row r="57444" spans="16:19" x14ac:dyDescent="0.2">
      <c r="P57444" s="230"/>
      <c r="Q57444" s="230"/>
      <c r="R57444" s="230"/>
      <c r="S57444" s="230"/>
    </row>
    <row r="57445" spans="16:19" x14ac:dyDescent="0.2">
      <c r="P57445" s="230"/>
      <c r="Q57445" s="230"/>
      <c r="R57445" s="230"/>
      <c r="S57445" s="230"/>
    </row>
    <row r="57446" spans="16:19" x14ac:dyDescent="0.2">
      <c r="P57446" s="230"/>
      <c r="Q57446" s="230"/>
      <c r="R57446" s="230"/>
      <c r="S57446" s="230"/>
    </row>
    <row r="57447" spans="16:19" x14ac:dyDescent="0.2">
      <c r="P57447" s="230"/>
      <c r="Q57447" s="230"/>
      <c r="R57447" s="230"/>
      <c r="S57447" s="230"/>
    </row>
    <row r="57448" spans="16:19" x14ac:dyDescent="0.2">
      <c r="P57448" s="230"/>
      <c r="Q57448" s="230"/>
      <c r="R57448" s="230"/>
      <c r="S57448" s="230"/>
    </row>
    <row r="57449" spans="16:19" x14ac:dyDescent="0.2">
      <c r="P57449" s="230"/>
      <c r="Q57449" s="230"/>
      <c r="R57449" s="230"/>
      <c r="S57449" s="230"/>
    </row>
    <row r="57450" spans="16:19" x14ac:dyDescent="0.2">
      <c r="P57450" s="230"/>
      <c r="Q57450" s="230"/>
      <c r="R57450" s="230"/>
      <c r="S57450" s="230"/>
    </row>
    <row r="57451" spans="16:19" x14ac:dyDescent="0.2">
      <c r="P57451" s="230"/>
      <c r="Q57451" s="230"/>
      <c r="R57451" s="230"/>
      <c r="S57451" s="230"/>
    </row>
    <row r="57452" spans="16:19" x14ac:dyDescent="0.2">
      <c r="P57452" s="230"/>
      <c r="Q57452" s="230"/>
      <c r="R57452" s="230"/>
      <c r="S57452" s="230"/>
    </row>
    <row r="57453" spans="16:19" x14ac:dyDescent="0.2">
      <c r="P57453" s="230"/>
      <c r="Q57453" s="230"/>
      <c r="R57453" s="230"/>
      <c r="S57453" s="230"/>
    </row>
    <row r="57454" spans="16:19" x14ac:dyDescent="0.2">
      <c r="P57454" s="230"/>
      <c r="Q57454" s="230"/>
      <c r="R57454" s="230"/>
      <c r="S57454" s="230"/>
    </row>
    <row r="57455" spans="16:19" x14ac:dyDescent="0.2">
      <c r="P57455" s="230"/>
      <c r="Q57455" s="230"/>
      <c r="R57455" s="230"/>
      <c r="S57455" s="230"/>
    </row>
    <row r="57456" spans="16:19" x14ac:dyDescent="0.2">
      <c r="P57456" s="230"/>
      <c r="Q57456" s="230"/>
      <c r="R57456" s="230"/>
      <c r="S57456" s="230"/>
    </row>
    <row r="57457" spans="16:19" x14ac:dyDescent="0.2">
      <c r="P57457" s="230"/>
      <c r="Q57457" s="230"/>
      <c r="R57457" s="230"/>
      <c r="S57457" s="230"/>
    </row>
    <row r="57458" spans="16:19" x14ac:dyDescent="0.2">
      <c r="P57458" s="230"/>
      <c r="Q57458" s="230"/>
      <c r="R57458" s="230"/>
      <c r="S57458" s="230"/>
    </row>
    <row r="57459" spans="16:19" x14ac:dyDescent="0.2">
      <c r="P57459" s="230"/>
      <c r="Q57459" s="230"/>
      <c r="R57459" s="230"/>
      <c r="S57459" s="230"/>
    </row>
    <row r="57460" spans="16:19" x14ac:dyDescent="0.2">
      <c r="P57460" s="230"/>
      <c r="Q57460" s="230"/>
      <c r="R57460" s="230"/>
      <c r="S57460" s="230"/>
    </row>
    <row r="57461" spans="16:19" x14ac:dyDescent="0.2">
      <c r="P57461" s="230"/>
      <c r="Q57461" s="230"/>
      <c r="R57461" s="230"/>
      <c r="S57461" s="230"/>
    </row>
    <row r="57462" spans="16:19" x14ac:dyDescent="0.2">
      <c r="P57462" s="230"/>
      <c r="Q57462" s="230"/>
      <c r="R57462" s="230"/>
      <c r="S57462" s="230"/>
    </row>
    <row r="57463" spans="16:19" x14ac:dyDescent="0.2">
      <c r="P57463" s="230"/>
      <c r="Q57463" s="230"/>
      <c r="R57463" s="230"/>
      <c r="S57463" s="230"/>
    </row>
    <row r="57464" spans="16:19" x14ac:dyDescent="0.2">
      <c r="P57464" s="230"/>
      <c r="Q57464" s="230"/>
      <c r="R57464" s="230"/>
      <c r="S57464" s="230"/>
    </row>
    <row r="57465" spans="16:19" x14ac:dyDescent="0.2">
      <c r="P57465" s="230"/>
      <c r="Q57465" s="230"/>
      <c r="R57465" s="230"/>
      <c r="S57465" s="230"/>
    </row>
    <row r="57466" spans="16:19" x14ac:dyDescent="0.2">
      <c r="P57466" s="230"/>
      <c r="Q57466" s="230"/>
      <c r="R57466" s="230"/>
      <c r="S57466" s="230"/>
    </row>
    <row r="57467" spans="16:19" x14ac:dyDescent="0.2">
      <c r="P57467" s="230"/>
      <c r="Q57467" s="230"/>
      <c r="R57467" s="230"/>
      <c r="S57467" s="230"/>
    </row>
    <row r="57468" spans="16:19" x14ac:dyDescent="0.2">
      <c r="P57468" s="230"/>
      <c r="Q57468" s="230"/>
      <c r="R57468" s="230"/>
      <c r="S57468" s="230"/>
    </row>
    <row r="57469" spans="16:19" x14ac:dyDescent="0.2">
      <c r="P57469" s="230"/>
      <c r="Q57469" s="230"/>
      <c r="R57469" s="230"/>
      <c r="S57469" s="230"/>
    </row>
    <row r="57470" spans="16:19" x14ac:dyDescent="0.2">
      <c r="P57470" s="230"/>
      <c r="Q57470" s="230"/>
      <c r="R57470" s="230"/>
      <c r="S57470" s="230"/>
    </row>
    <row r="57471" spans="16:19" x14ac:dyDescent="0.2">
      <c r="P57471" s="230"/>
      <c r="Q57471" s="230"/>
      <c r="R57471" s="230"/>
      <c r="S57471" s="230"/>
    </row>
    <row r="57472" spans="16:19" x14ac:dyDescent="0.2">
      <c r="P57472" s="230"/>
      <c r="Q57472" s="230"/>
      <c r="R57472" s="230"/>
      <c r="S57472" s="230"/>
    </row>
    <row r="57473" spans="16:19" x14ac:dyDescent="0.2">
      <c r="P57473" s="230"/>
      <c r="Q57473" s="230"/>
      <c r="R57473" s="230"/>
      <c r="S57473" s="230"/>
    </row>
    <row r="57474" spans="16:19" x14ac:dyDescent="0.2">
      <c r="P57474" s="230"/>
      <c r="Q57474" s="230"/>
      <c r="R57474" s="230"/>
      <c r="S57474" s="230"/>
    </row>
    <row r="57475" spans="16:19" x14ac:dyDescent="0.2">
      <c r="P57475" s="230"/>
      <c r="Q57475" s="230"/>
      <c r="R57475" s="230"/>
      <c r="S57475" s="230"/>
    </row>
    <row r="57476" spans="16:19" x14ac:dyDescent="0.2">
      <c r="P57476" s="230"/>
      <c r="Q57476" s="230"/>
      <c r="R57476" s="230"/>
      <c r="S57476" s="230"/>
    </row>
    <row r="57477" spans="16:19" x14ac:dyDescent="0.2">
      <c r="P57477" s="230"/>
      <c r="Q57477" s="230"/>
      <c r="R57477" s="230"/>
      <c r="S57477" s="230"/>
    </row>
    <row r="57478" spans="16:19" x14ac:dyDescent="0.2">
      <c r="P57478" s="230"/>
      <c r="Q57478" s="230"/>
      <c r="R57478" s="230"/>
      <c r="S57478" s="230"/>
    </row>
    <row r="57479" spans="16:19" x14ac:dyDescent="0.2">
      <c r="P57479" s="230"/>
      <c r="Q57479" s="230"/>
      <c r="R57479" s="230"/>
      <c r="S57479" s="230"/>
    </row>
    <row r="57480" spans="16:19" x14ac:dyDescent="0.2">
      <c r="P57480" s="230"/>
      <c r="Q57480" s="230"/>
      <c r="R57480" s="230"/>
      <c r="S57480" s="230"/>
    </row>
    <row r="57481" spans="16:19" x14ac:dyDescent="0.2">
      <c r="P57481" s="230"/>
      <c r="Q57481" s="230"/>
      <c r="R57481" s="230"/>
      <c r="S57481" s="230"/>
    </row>
    <row r="57482" spans="16:19" x14ac:dyDescent="0.2">
      <c r="P57482" s="230"/>
      <c r="Q57482" s="230"/>
      <c r="R57482" s="230"/>
      <c r="S57482" s="230"/>
    </row>
    <row r="57483" spans="16:19" x14ac:dyDescent="0.2">
      <c r="P57483" s="230"/>
      <c r="Q57483" s="230"/>
      <c r="R57483" s="230"/>
      <c r="S57483" s="230"/>
    </row>
    <row r="57484" spans="16:19" x14ac:dyDescent="0.2">
      <c r="P57484" s="230"/>
      <c r="Q57484" s="230"/>
      <c r="R57484" s="230"/>
      <c r="S57484" s="230"/>
    </row>
    <row r="57485" spans="16:19" x14ac:dyDescent="0.2">
      <c r="P57485" s="230"/>
      <c r="Q57485" s="230"/>
      <c r="R57485" s="230"/>
      <c r="S57485" s="230"/>
    </row>
    <row r="57486" spans="16:19" x14ac:dyDescent="0.2">
      <c r="P57486" s="230"/>
      <c r="Q57486" s="230"/>
      <c r="R57486" s="230"/>
      <c r="S57486" s="230"/>
    </row>
    <row r="57487" spans="16:19" x14ac:dyDescent="0.2">
      <c r="P57487" s="230"/>
      <c r="Q57487" s="230"/>
      <c r="R57487" s="230"/>
      <c r="S57487" s="230"/>
    </row>
    <row r="57488" spans="16:19" x14ac:dyDescent="0.2">
      <c r="P57488" s="230"/>
      <c r="Q57488" s="230"/>
      <c r="R57488" s="230"/>
      <c r="S57488" s="230"/>
    </row>
    <row r="57489" spans="16:19" x14ac:dyDescent="0.2">
      <c r="P57489" s="230"/>
      <c r="Q57489" s="230"/>
      <c r="R57489" s="230"/>
      <c r="S57489" s="230"/>
    </row>
    <row r="57490" spans="16:19" x14ac:dyDescent="0.2">
      <c r="P57490" s="230"/>
      <c r="Q57490" s="230"/>
      <c r="R57490" s="230"/>
      <c r="S57490" s="230"/>
    </row>
    <row r="57491" spans="16:19" x14ac:dyDescent="0.2">
      <c r="P57491" s="230"/>
      <c r="Q57491" s="230"/>
      <c r="R57491" s="230"/>
      <c r="S57491" s="230"/>
    </row>
    <row r="57492" spans="16:19" x14ac:dyDescent="0.2">
      <c r="P57492" s="230"/>
      <c r="Q57492" s="230"/>
      <c r="R57492" s="230"/>
      <c r="S57492" s="230"/>
    </row>
    <row r="57493" spans="16:19" x14ac:dyDescent="0.2">
      <c r="P57493" s="230"/>
      <c r="Q57493" s="230"/>
      <c r="R57493" s="230"/>
      <c r="S57493" s="230"/>
    </row>
    <row r="57494" spans="16:19" x14ac:dyDescent="0.2">
      <c r="P57494" s="230"/>
      <c r="Q57494" s="230"/>
      <c r="R57494" s="230"/>
      <c r="S57494" s="230"/>
    </row>
    <row r="57495" spans="16:19" x14ac:dyDescent="0.2">
      <c r="P57495" s="230"/>
      <c r="Q57495" s="230"/>
      <c r="R57495" s="230"/>
      <c r="S57495" s="230"/>
    </row>
    <row r="57496" spans="16:19" x14ac:dyDescent="0.2">
      <c r="P57496" s="230"/>
      <c r="Q57496" s="230"/>
      <c r="R57496" s="230"/>
      <c r="S57496" s="230"/>
    </row>
    <row r="57497" spans="16:19" x14ac:dyDescent="0.2">
      <c r="P57497" s="230"/>
      <c r="Q57497" s="230"/>
      <c r="R57497" s="230"/>
      <c r="S57497" s="230"/>
    </row>
    <row r="57498" spans="16:19" x14ac:dyDescent="0.2">
      <c r="P57498" s="230"/>
      <c r="Q57498" s="230"/>
      <c r="R57498" s="230"/>
      <c r="S57498" s="230"/>
    </row>
    <row r="57499" spans="16:19" x14ac:dyDescent="0.2">
      <c r="P57499" s="230"/>
      <c r="Q57499" s="230"/>
      <c r="R57499" s="230"/>
      <c r="S57499" s="230"/>
    </row>
    <row r="57500" spans="16:19" x14ac:dyDescent="0.2">
      <c r="P57500" s="230"/>
      <c r="Q57500" s="230"/>
      <c r="R57500" s="230"/>
      <c r="S57500" s="230"/>
    </row>
    <row r="57501" spans="16:19" x14ac:dyDescent="0.2">
      <c r="P57501" s="230"/>
      <c r="Q57501" s="230"/>
      <c r="R57501" s="230"/>
      <c r="S57501" s="230"/>
    </row>
    <row r="57502" spans="16:19" x14ac:dyDescent="0.2">
      <c r="P57502" s="230"/>
      <c r="Q57502" s="230"/>
      <c r="R57502" s="230"/>
      <c r="S57502" s="230"/>
    </row>
    <row r="57503" spans="16:19" x14ac:dyDescent="0.2">
      <c r="P57503" s="230"/>
      <c r="Q57503" s="230"/>
      <c r="R57503" s="230"/>
      <c r="S57503" s="230"/>
    </row>
    <row r="57504" spans="16:19" x14ac:dyDescent="0.2">
      <c r="P57504" s="230"/>
      <c r="Q57504" s="230"/>
      <c r="R57504" s="230"/>
      <c r="S57504" s="230"/>
    </row>
    <row r="57505" spans="16:19" x14ac:dyDescent="0.2">
      <c r="P57505" s="230"/>
      <c r="Q57505" s="230"/>
      <c r="R57505" s="230"/>
      <c r="S57505" s="230"/>
    </row>
    <row r="57506" spans="16:19" x14ac:dyDescent="0.2">
      <c r="P57506" s="230"/>
      <c r="Q57506" s="230"/>
      <c r="R57506" s="230"/>
      <c r="S57506" s="230"/>
    </row>
    <row r="57507" spans="16:19" x14ac:dyDescent="0.2">
      <c r="P57507" s="230"/>
      <c r="Q57507" s="230"/>
      <c r="R57507" s="230"/>
      <c r="S57507" s="230"/>
    </row>
    <row r="57508" spans="16:19" x14ac:dyDescent="0.2">
      <c r="P57508" s="230"/>
      <c r="Q57508" s="230"/>
      <c r="R57508" s="230"/>
      <c r="S57508" s="230"/>
    </row>
    <row r="57509" spans="16:19" x14ac:dyDescent="0.2">
      <c r="P57509" s="230"/>
      <c r="Q57509" s="230"/>
      <c r="R57509" s="230"/>
      <c r="S57509" s="230"/>
    </row>
    <row r="57510" spans="16:19" x14ac:dyDescent="0.2">
      <c r="P57510" s="230"/>
      <c r="Q57510" s="230"/>
      <c r="R57510" s="230"/>
      <c r="S57510" s="230"/>
    </row>
    <row r="57511" spans="16:19" x14ac:dyDescent="0.2">
      <c r="P57511" s="230"/>
      <c r="Q57511" s="230"/>
      <c r="R57511" s="230"/>
      <c r="S57511" s="230"/>
    </row>
    <row r="57512" spans="16:19" x14ac:dyDescent="0.2">
      <c r="P57512" s="230"/>
      <c r="Q57512" s="230"/>
      <c r="R57512" s="230"/>
      <c r="S57512" s="230"/>
    </row>
    <row r="57513" spans="16:19" x14ac:dyDescent="0.2">
      <c r="P57513" s="230"/>
      <c r="Q57513" s="230"/>
      <c r="R57513" s="230"/>
      <c r="S57513" s="230"/>
    </row>
    <row r="57514" spans="16:19" x14ac:dyDescent="0.2">
      <c r="P57514" s="230"/>
      <c r="Q57514" s="230"/>
      <c r="R57514" s="230"/>
      <c r="S57514" s="230"/>
    </row>
    <row r="57515" spans="16:19" x14ac:dyDescent="0.2">
      <c r="P57515" s="230"/>
      <c r="Q57515" s="230"/>
      <c r="R57515" s="230"/>
      <c r="S57515" s="230"/>
    </row>
    <row r="57516" spans="16:19" x14ac:dyDescent="0.2">
      <c r="P57516" s="230"/>
      <c r="Q57516" s="230"/>
      <c r="R57516" s="230"/>
      <c r="S57516" s="230"/>
    </row>
    <row r="57517" spans="16:19" x14ac:dyDescent="0.2">
      <c r="P57517" s="230"/>
      <c r="Q57517" s="230"/>
      <c r="R57517" s="230"/>
      <c r="S57517" s="230"/>
    </row>
    <row r="57518" spans="16:19" x14ac:dyDescent="0.2">
      <c r="P57518" s="230"/>
      <c r="Q57518" s="230"/>
      <c r="R57518" s="230"/>
      <c r="S57518" s="230"/>
    </row>
    <row r="57519" spans="16:19" x14ac:dyDescent="0.2">
      <c r="P57519" s="230"/>
      <c r="Q57519" s="230"/>
      <c r="R57519" s="230"/>
      <c r="S57519" s="230"/>
    </row>
    <row r="57520" spans="16:19" x14ac:dyDescent="0.2">
      <c r="P57520" s="230"/>
      <c r="Q57520" s="230"/>
      <c r="R57520" s="230"/>
      <c r="S57520" s="230"/>
    </row>
    <row r="57521" spans="16:19" x14ac:dyDescent="0.2">
      <c r="P57521" s="230"/>
      <c r="Q57521" s="230"/>
      <c r="R57521" s="230"/>
      <c r="S57521" s="230"/>
    </row>
    <row r="57522" spans="16:19" x14ac:dyDescent="0.2">
      <c r="P57522" s="230"/>
      <c r="Q57522" s="230"/>
      <c r="R57522" s="230"/>
      <c r="S57522" s="230"/>
    </row>
    <row r="57523" spans="16:19" x14ac:dyDescent="0.2">
      <c r="P57523" s="230"/>
      <c r="Q57523" s="230"/>
      <c r="R57523" s="230"/>
      <c r="S57523" s="230"/>
    </row>
    <row r="57524" spans="16:19" x14ac:dyDescent="0.2">
      <c r="P57524" s="230"/>
      <c r="Q57524" s="230"/>
      <c r="R57524" s="230"/>
      <c r="S57524" s="230"/>
    </row>
    <row r="57525" spans="16:19" x14ac:dyDescent="0.2">
      <c r="P57525" s="230"/>
      <c r="Q57525" s="230"/>
      <c r="R57525" s="230"/>
      <c r="S57525" s="230"/>
    </row>
    <row r="57526" spans="16:19" x14ac:dyDescent="0.2">
      <c r="P57526" s="230"/>
      <c r="Q57526" s="230"/>
      <c r="R57526" s="230"/>
      <c r="S57526" s="230"/>
    </row>
    <row r="57527" spans="16:19" x14ac:dyDescent="0.2">
      <c r="P57527" s="230"/>
      <c r="Q57527" s="230"/>
      <c r="R57527" s="230"/>
      <c r="S57527" s="230"/>
    </row>
    <row r="57528" spans="16:19" x14ac:dyDescent="0.2">
      <c r="P57528" s="230"/>
      <c r="Q57528" s="230"/>
      <c r="R57528" s="230"/>
      <c r="S57528" s="230"/>
    </row>
    <row r="57529" spans="16:19" x14ac:dyDescent="0.2">
      <c r="P57529" s="230"/>
      <c r="Q57529" s="230"/>
      <c r="R57529" s="230"/>
      <c r="S57529" s="230"/>
    </row>
    <row r="57530" spans="16:19" x14ac:dyDescent="0.2">
      <c r="P57530" s="230"/>
      <c r="Q57530" s="230"/>
      <c r="R57530" s="230"/>
      <c r="S57530" s="230"/>
    </row>
    <row r="57531" spans="16:19" x14ac:dyDescent="0.2">
      <c r="P57531" s="230"/>
      <c r="Q57531" s="230"/>
      <c r="R57531" s="230"/>
      <c r="S57531" s="230"/>
    </row>
    <row r="57532" spans="16:19" x14ac:dyDescent="0.2">
      <c r="P57532" s="230"/>
      <c r="Q57532" s="230"/>
      <c r="R57532" s="230"/>
      <c r="S57532" s="230"/>
    </row>
    <row r="57533" spans="16:19" x14ac:dyDescent="0.2">
      <c r="P57533" s="230"/>
      <c r="Q57533" s="230"/>
      <c r="R57533" s="230"/>
      <c r="S57533" s="230"/>
    </row>
    <row r="57534" spans="16:19" x14ac:dyDescent="0.2">
      <c r="P57534" s="230"/>
      <c r="Q57534" s="230"/>
      <c r="R57534" s="230"/>
      <c r="S57534" s="230"/>
    </row>
    <row r="57535" spans="16:19" x14ac:dyDescent="0.2">
      <c r="P57535" s="230"/>
      <c r="Q57535" s="230"/>
      <c r="R57535" s="230"/>
      <c r="S57535" s="230"/>
    </row>
    <row r="57536" spans="16:19" x14ac:dyDescent="0.2">
      <c r="P57536" s="230"/>
      <c r="Q57536" s="230"/>
      <c r="R57536" s="230"/>
      <c r="S57536" s="230"/>
    </row>
    <row r="57537" spans="16:19" x14ac:dyDescent="0.2">
      <c r="P57537" s="230"/>
      <c r="Q57537" s="230"/>
      <c r="R57537" s="230"/>
      <c r="S57537" s="230"/>
    </row>
    <row r="57538" spans="16:19" x14ac:dyDescent="0.2">
      <c r="P57538" s="230"/>
      <c r="Q57538" s="230"/>
      <c r="R57538" s="230"/>
      <c r="S57538" s="230"/>
    </row>
    <row r="57539" spans="16:19" x14ac:dyDescent="0.2">
      <c r="P57539" s="230"/>
      <c r="Q57539" s="230"/>
      <c r="R57539" s="230"/>
      <c r="S57539" s="230"/>
    </row>
    <row r="57540" spans="16:19" x14ac:dyDescent="0.2">
      <c r="P57540" s="230"/>
      <c r="Q57540" s="230"/>
      <c r="R57540" s="230"/>
      <c r="S57540" s="230"/>
    </row>
    <row r="57541" spans="16:19" x14ac:dyDescent="0.2">
      <c r="P57541" s="230"/>
      <c r="Q57541" s="230"/>
      <c r="R57541" s="230"/>
      <c r="S57541" s="230"/>
    </row>
    <row r="57542" spans="16:19" x14ac:dyDescent="0.2">
      <c r="P57542" s="230"/>
      <c r="Q57542" s="230"/>
      <c r="R57542" s="230"/>
      <c r="S57542" s="230"/>
    </row>
    <row r="57543" spans="16:19" x14ac:dyDescent="0.2">
      <c r="P57543" s="230"/>
      <c r="Q57543" s="230"/>
      <c r="R57543" s="230"/>
      <c r="S57543" s="230"/>
    </row>
    <row r="57544" spans="16:19" x14ac:dyDescent="0.2">
      <c r="P57544" s="230"/>
      <c r="Q57544" s="230"/>
      <c r="R57544" s="230"/>
      <c r="S57544" s="230"/>
    </row>
    <row r="57545" spans="16:19" x14ac:dyDescent="0.2">
      <c r="P57545" s="230"/>
      <c r="Q57545" s="230"/>
      <c r="R57545" s="230"/>
      <c r="S57545" s="230"/>
    </row>
    <row r="57546" spans="16:19" x14ac:dyDescent="0.2">
      <c r="P57546" s="230"/>
      <c r="Q57546" s="230"/>
      <c r="R57546" s="230"/>
      <c r="S57546" s="230"/>
    </row>
    <row r="57547" spans="16:19" x14ac:dyDescent="0.2">
      <c r="P57547" s="230"/>
      <c r="Q57547" s="230"/>
      <c r="R57547" s="230"/>
      <c r="S57547" s="230"/>
    </row>
    <row r="57548" spans="16:19" x14ac:dyDescent="0.2">
      <c r="P57548" s="230"/>
      <c r="Q57548" s="230"/>
      <c r="R57548" s="230"/>
      <c r="S57548" s="230"/>
    </row>
    <row r="57549" spans="16:19" x14ac:dyDescent="0.2">
      <c r="P57549" s="230"/>
      <c r="Q57549" s="230"/>
      <c r="R57549" s="230"/>
      <c r="S57549" s="230"/>
    </row>
    <row r="57550" spans="16:19" x14ac:dyDescent="0.2">
      <c r="P57550" s="230"/>
      <c r="Q57550" s="230"/>
      <c r="R57550" s="230"/>
      <c r="S57550" s="230"/>
    </row>
    <row r="57551" spans="16:19" x14ac:dyDescent="0.2">
      <c r="P57551" s="230"/>
      <c r="Q57551" s="230"/>
      <c r="R57551" s="230"/>
      <c r="S57551" s="230"/>
    </row>
    <row r="57552" spans="16:19" x14ac:dyDescent="0.2">
      <c r="P57552" s="230"/>
      <c r="Q57552" s="230"/>
      <c r="R57552" s="230"/>
      <c r="S57552" s="230"/>
    </row>
    <row r="57553" spans="16:19" x14ac:dyDescent="0.2">
      <c r="P57553" s="230"/>
      <c r="Q57553" s="230"/>
      <c r="R57553" s="230"/>
      <c r="S57553" s="230"/>
    </row>
    <row r="57554" spans="16:19" x14ac:dyDescent="0.2">
      <c r="P57554" s="230"/>
      <c r="Q57554" s="230"/>
      <c r="R57554" s="230"/>
      <c r="S57554" s="230"/>
    </row>
    <row r="57555" spans="16:19" x14ac:dyDescent="0.2">
      <c r="P57555" s="230"/>
      <c r="Q57555" s="230"/>
      <c r="R57555" s="230"/>
      <c r="S57555" s="230"/>
    </row>
    <row r="57556" spans="16:19" x14ac:dyDescent="0.2">
      <c r="P57556" s="230"/>
      <c r="Q57556" s="230"/>
      <c r="R57556" s="230"/>
      <c r="S57556" s="230"/>
    </row>
    <row r="57557" spans="16:19" x14ac:dyDescent="0.2">
      <c r="P57557" s="230"/>
      <c r="Q57557" s="230"/>
      <c r="R57557" s="230"/>
      <c r="S57557" s="230"/>
    </row>
    <row r="57558" spans="16:19" x14ac:dyDescent="0.2">
      <c r="P57558" s="230"/>
      <c r="Q57558" s="230"/>
      <c r="R57558" s="230"/>
      <c r="S57558" s="230"/>
    </row>
    <row r="57559" spans="16:19" x14ac:dyDescent="0.2">
      <c r="P57559" s="230"/>
      <c r="Q57559" s="230"/>
      <c r="R57559" s="230"/>
      <c r="S57559" s="230"/>
    </row>
    <row r="57560" spans="16:19" x14ac:dyDescent="0.2">
      <c r="P57560" s="230"/>
      <c r="Q57560" s="230"/>
      <c r="R57560" s="230"/>
      <c r="S57560" s="230"/>
    </row>
    <row r="57561" spans="16:19" x14ac:dyDescent="0.2">
      <c r="P57561" s="230"/>
      <c r="Q57561" s="230"/>
      <c r="R57561" s="230"/>
      <c r="S57561" s="230"/>
    </row>
    <row r="57562" spans="16:19" x14ac:dyDescent="0.2">
      <c r="P57562" s="230"/>
      <c r="Q57562" s="230"/>
      <c r="R57562" s="230"/>
      <c r="S57562" s="230"/>
    </row>
    <row r="57563" spans="16:19" x14ac:dyDescent="0.2">
      <c r="P57563" s="230"/>
      <c r="Q57563" s="230"/>
      <c r="R57563" s="230"/>
      <c r="S57563" s="230"/>
    </row>
    <row r="57564" spans="16:19" x14ac:dyDescent="0.2">
      <c r="P57564" s="230"/>
      <c r="Q57564" s="230"/>
      <c r="R57564" s="230"/>
      <c r="S57564" s="230"/>
    </row>
    <row r="57565" spans="16:19" x14ac:dyDescent="0.2">
      <c r="P57565" s="230"/>
      <c r="Q57565" s="230"/>
      <c r="R57565" s="230"/>
      <c r="S57565" s="230"/>
    </row>
    <row r="57566" spans="16:19" x14ac:dyDescent="0.2">
      <c r="P57566" s="230"/>
      <c r="Q57566" s="230"/>
      <c r="R57566" s="230"/>
      <c r="S57566" s="230"/>
    </row>
    <row r="57567" spans="16:19" x14ac:dyDescent="0.2">
      <c r="P57567" s="230"/>
      <c r="Q57567" s="230"/>
      <c r="R57567" s="230"/>
      <c r="S57567" s="230"/>
    </row>
    <row r="57568" spans="16:19" x14ac:dyDescent="0.2">
      <c r="P57568" s="230"/>
      <c r="Q57568" s="230"/>
      <c r="R57568" s="230"/>
      <c r="S57568" s="230"/>
    </row>
    <row r="57569" spans="16:19" x14ac:dyDescent="0.2">
      <c r="P57569" s="230"/>
      <c r="Q57569" s="230"/>
      <c r="R57569" s="230"/>
      <c r="S57569" s="230"/>
    </row>
    <row r="57570" spans="16:19" x14ac:dyDescent="0.2">
      <c r="P57570" s="230"/>
      <c r="Q57570" s="230"/>
      <c r="R57570" s="230"/>
      <c r="S57570" s="230"/>
    </row>
    <row r="57571" spans="16:19" x14ac:dyDescent="0.2">
      <c r="P57571" s="230"/>
      <c r="Q57571" s="230"/>
      <c r="R57571" s="230"/>
      <c r="S57571" s="230"/>
    </row>
    <row r="57572" spans="16:19" x14ac:dyDescent="0.2">
      <c r="P57572" s="230"/>
      <c r="Q57572" s="230"/>
      <c r="R57572" s="230"/>
      <c r="S57572" s="230"/>
    </row>
    <row r="57573" spans="16:19" x14ac:dyDescent="0.2">
      <c r="P57573" s="230"/>
      <c r="Q57573" s="230"/>
      <c r="R57573" s="230"/>
      <c r="S57573" s="230"/>
    </row>
    <row r="57574" spans="16:19" x14ac:dyDescent="0.2">
      <c r="P57574" s="230"/>
      <c r="Q57574" s="230"/>
      <c r="R57574" s="230"/>
      <c r="S57574" s="230"/>
    </row>
    <row r="57575" spans="16:19" x14ac:dyDescent="0.2">
      <c r="P57575" s="230"/>
      <c r="Q57575" s="230"/>
      <c r="R57575" s="230"/>
      <c r="S57575" s="230"/>
    </row>
    <row r="57576" spans="16:19" x14ac:dyDescent="0.2">
      <c r="P57576" s="230"/>
      <c r="Q57576" s="230"/>
      <c r="R57576" s="230"/>
      <c r="S57576" s="230"/>
    </row>
    <row r="57577" spans="16:19" x14ac:dyDescent="0.2">
      <c r="P57577" s="230"/>
      <c r="Q57577" s="230"/>
      <c r="R57577" s="230"/>
      <c r="S57577" s="230"/>
    </row>
    <row r="57578" spans="16:19" x14ac:dyDescent="0.2">
      <c r="P57578" s="230"/>
      <c r="Q57578" s="230"/>
      <c r="R57578" s="230"/>
      <c r="S57578" s="230"/>
    </row>
    <row r="57579" spans="16:19" x14ac:dyDescent="0.2">
      <c r="P57579" s="230"/>
      <c r="Q57579" s="230"/>
      <c r="R57579" s="230"/>
      <c r="S57579" s="230"/>
    </row>
    <row r="57580" spans="16:19" x14ac:dyDescent="0.2">
      <c r="P57580" s="230"/>
      <c r="Q57580" s="230"/>
      <c r="R57580" s="230"/>
      <c r="S57580" s="230"/>
    </row>
    <row r="57581" spans="16:19" x14ac:dyDescent="0.2">
      <c r="P57581" s="230"/>
      <c r="Q57581" s="230"/>
      <c r="R57581" s="230"/>
      <c r="S57581" s="230"/>
    </row>
    <row r="57582" spans="16:19" x14ac:dyDescent="0.2">
      <c r="P57582" s="230"/>
      <c r="Q57582" s="230"/>
      <c r="R57582" s="230"/>
      <c r="S57582" s="230"/>
    </row>
    <row r="57583" spans="16:19" x14ac:dyDescent="0.2">
      <c r="P57583" s="230"/>
      <c r="Q57583" s="230"/>
      <c r="R57583" s="230"/>
      <c r="S57583" s="230"/>
    </row>
    <row r="57584" spans="16:19" x14ac:dyDescent="0.2">
      <c r="P57584" s="230"/>
      <c r="Q57584" s="230"/>
      <c r="R57584" s="230"/>
      <c r="S57584" s="230"/>
    </row>
    <row r="57585" spans="16:19" x14ac:dyDescent="0.2">
      <c r="P57585" s="230"/>
      <c r="Q57585" s="230"/>
      <c r="R57585" s="230"/>
      <c r="S57585" s="230"/>
    </row>
    <row r="57586" spans="16:19" x14ac:dyDescent="0.2">
      <c r="P57586" s="230"/>
      <c r="Q57586" s="230"/>
      <c r="R57586" s="230"/>
      <c r="S57586" s="230"/>
    </row>
    <row r="57587" spans="16:19" x14ac:dyDescent="0.2">
      <c r="P57587" s="230"/>
      <c r="Q57587" s="230"/>
      <c r="R57587" s="230"/>
      <c r="S57587" s="230"/>
    </row>
    <row r="57588" spans="16:19" x14ac:dyDescent="0.2">
      <c r="P57588" s="230"/>
      <c r="Q57588" s="230"/>
      <c r="R57588" s="230"/>
      <c r="S57588" s="230"/>
    </row>
    <row r="57589" spans="16:19" x14ac:dyDescent="0.2">
      <c r="P57589" s="230"/>
      <c r="Q57589" s="230"/>
      <c r="R57589" s="230"/>
      <c r="S57589" s="230"/>
    </row>
    <row r="57590" spans="16:19" x14ac:dyDescent="0.2">
      <c r="P57590" s="230"/>
      <c r="Q57590" s="230"/>
      <c r="R57590" s="230"/>
      <c r="S57590" s="230"/>
    </row>
    <row r="57591" spans="16:19" x14ac:dyDescent="0.2">
      <c r="P57591" s="230"/>
      <c r="Q57591" s="230"/>
      <c r="R57591" s="230"/>
      <c r="S57591" s="230"/>
    </row>
    <row r="57592" spans="16:19" x14ac:dyDescent="0.2">
      <c r="P57592" s="230"/>
      <c r="Q57592" s="230"/>
      <c r="R57592" s="230"/>
      <c r="S57592" s="230"/>
    </row>
    <row r="57593" spans="16:19" x14ac:dyDescent="0.2">
      <c r="P57593" s="230"/>
      <c r="Q57593" s="230"/>
      <c r="R57593" s="230"/>
      <c r="S57593" s="230"/>
    </row>
    <row r="57594" spans="16:19" x14ac:dyDescent="0.2">
      <c r="P57594" s="230"/>
      <c r="Q57594" s="230"/>
      <c r="R57594" s="230"/>
      <c r="S57594" s="230"/>
    </row>
    <row r="57595" spans="16:19" x14ac:dyDescent="0.2">
      <c r="P57595" s="230"/>
      <c r="Q57595" s="230"/>
      <c r="R57595" s="230"/>
      <c r="S57595" s="230"/>
    </row>
    <row r="57596" spans="16:19" x14ac:dyDescent="0.2">
      <c r="P57596" s="230"/>
      <c r="Q57596" s="230"/>
      <c r="R57596" s="230"/>
      <c r="S57596" s="230"/>
    </row>
    <row r="57597" spans="16:19" x14ac:dyDescent="0.2">
      <c r="P57597" s="230"/>
      <c r="Q57597" s="230"/>
      <c r="R57597" s="230"/>
      <c r="S57597" s="230"/>
    </row>
    <row r="57598" spans="16:19" x14ac:dyDescent="0.2">
      <c r="P57598" s="230"/>
      <c r="Q57598" s="230"/>
      <c r="R57598" s="230"/>
      <c r="S57598" s="230"/>
    </row>
    <row r="57599" spans="16:19" x14ac:dyDescent="0.2">
      <c r="P57599" s="230"/>
      <c r="Q57599" s="230"/>
      <c r="R57599" s="230"/>
      <c r="S57599" s="230"/>
    </row>
    <row r="57600" spans="16:19" x14ac:dyDescent="0.2">
      <c r="P57600" s="230"/>
      <c r="Q57600" s="230"/>
      <c r="R57600" s="230"/>
      <c r="S57600" s="230"/>
    </row>
    <row r="57601" spans="16:19" x14ac:dyDescent="0.2">
      <c r="P57601" s="230"/>
      <c r="Q57601" s="230"/>
      <c r="R57601" s="230"/>
      <c r="S57601" s="230"/>
    </row>
    <row r="57602" spans="16:19" x14ac:dyDescent="0.2">
      <c r="P57602" s="230"/>
      <c r="Q57602" s="230"/>
      <c r="R57602" s="230"/>
      <c r="S57602" s="230"/>
    </row>
    <row r="57603" spans="16:19" x14ac:dyDescent="0.2">
      <c r="P57603" s="230"/>
      <c r="Q57603" s="230"/>
      <c r="R57603" s="230"/>
      <c r="S57603" s="230"/>
    </row>
    <row r="57604" spans="16:19" x14ac:dyDescent="0.2">
      <c r="P57604" s="230"/>
      <c r="Q57604" s="230"/>
      <c r="R57604" s="230"/>
      <c r="S57604" s="230"/>
    </row>
    <row r="57605" spans="16:19" x14ac:dyDescent="0.2">
      <c r="P57605" s="230"/>
      <c r="Q57605" s="230"/>
      <c r="R57605" s="230"/>
      <c r="S57605" s="230"/>
    </row>
    <row r="57606" spans="16:19" x14ac:dyDescent="0.2">
      <c r="P57606" s="230"/>
      <c r="Q57606" s="230"/>
      <c r="R57606" s="230"/>
      <c r="S57606" s="230"/>
    </row>
    <row r="57607" spans="16:19" x14ac:dyDescent="0.2">
      <c r="P57607" s="230"/>
      <c r="Q57607" s="230"/>
      <c r="R57607" s="230"/>
      <c r="S57607" s="230"/>
    </row>
    <row r="57608" spans="16:19" x14ac:dyDescent="0.2">
      <c r="P57608" s="230"/>
      <c r="Q57608" s="230"/>
      <c r="R57608" s="230"/>
      <c r="S57608" s="230"/>
    </row>
    <row r="57609" spans="16:19" x14ac:dyDescent="0.2">
      <c r="P57609" s="230"/>
      <c r="Q57609" s="230"/>
      <c r="R57609" s="230"/>
      <c r="S57609" s="230"/>
    </row>
    <row r="57610" spans="16:19" x14ac:dyDescent="0.2">
      <c r="P57610" s="230"/>
      <c r="Q57610" s="230"/>
      <c r="R57610" s="230"/>
      <c r="S57610" s="230"/>
    </row>
    <row r="57611" spans="16:19" x14ac:dyDescent="0.2">
      <c r="P57611" s="230"/>
      <c r="Q57611" s="230"/>
      <c r="R57611" s="230"/>
      <c r="S57611" s="230"/>
    </row>
    <row r="57612" spans="16:19" x14ac:dyDescent="0.2">
      <c r="P57612" s="230"/>
      <c r="Q57612" s="230"/>
      <c r="R57612" s="230"/>
      <c r="S57612" s="230"/>
    </row>
    <row r="57613" spans="16:19" x14ac:dyDescent="0.2">
      <c r="P57613" s="230"/>
      <c r="Q57613" s="230"/>
      <c r="R57613" s="230"/>
      <c r="S57613" s="230"/>
    </row>
    <row r="57614" spans="16:19" x14ac:dyDescent="0.2">
      <c r="P57614" s="230"/>
      <c r="Q57614" s="230"/>
      <c r="R57614" s="230"/>
      <c r="S57614" s="230"/>
    </row>
    <row r="57615" spans="16:19" x14ac:dyDescent="0.2">
      <c r="P57615" s="230"/>
      <c r="Q57615" s="230"/>
      <c r="R57615" s="230"/>
      <c r="S57615" s="230"/>
    </row>
    <row r="57616" spans="16:19" x14ac:dyDescent="0.2">
      <c r="P57616" s="230"/>
      <c r="Q57616" s="230"/>
      <c r="R57616" s="230"/>
      <c r="S57616" s="230"/>
    </row>
    <row r="57617" spans="16:19" x14ac:dyDescent="0.2">
      <c r="P57617" s="230"/>
      <c r="Q57617" s="230"/>
      <c r="R57617" s="230"/>
      <c r="S57617" s="230"/>
    </row>
    <row r="57618" spans="16:19" x14ac:dyDescent="0.2">
      <c r="P57618" s="230"/>
      <c r="Q57618" s="230"/>
      <c r="R57618" s="230"/>
      <c r="S57618" s="230"/>
    </row>
    <row r="57619" spans="16:19" x14ac:dyDescent="0.2">
      <c r="P57619" s="230"/>
      <c r="Q57619" s="230"/>
      <c r="R57619" s="230"/>
      <c r="S57619" s="230"/>
    </row>
    <row r="57620" spans="16:19" x14ac:dyDescent="0.2">
      <c r="P57620" s="230"/>
      <c r="Q57620" s="230"/>
      <c r="R57620" s="230"/>
      <c r="S57620" s="230"/>
    </row>
    <row r="57621" spans="16:19" x14ac:dyDescent="0.2">
      <c r="P57621" s="230"/>
      <c r="Q57621" s="230"/>
      <c r="R57621" s="230"/>
      <c r="S57621" s="230"/>
    </row>
    <row r="57622" spans="16:19" x14ac:dyDescent="0.2">
      <c r="P57622" s="230"/>
      <c r="Q57622" s="230"/>
      <c r="R57622" s="230"/>
      <c r="S57622" s="230"/>
    </row>
    <row r="57623" spans="16:19" x14ac:dyDescent="0.2">
      <c r="P57623" s="230"/>
      <c r="Q57623" s="230"/>
      <c r="R57623" s="230"/>
      <c r="S57623" s="230"/>
    </row>
    <row r="57624" spans="16:19" x14ac:dyDescent="0.2">
      <c r="P57624" s="230"/>
      <c r="Q57624" s="230"/>
      <c r="R57624" s="230"/>
      <c r="S57624" s="230"/>
    </row>
    <row r="57625" spans="16:19" x14ac:dyDescent="0.2">
      <c r="P57625" s="230"/>
      <c r="Q57625" s="230"/>
      <c r="R57625" s="230"/>
      <c r="S57625" s="230"/>
    </row>
    <row r="57626" spans="16:19" x14ac:dyDescent="0.2">
      <c r="P57626" s="230"/>
      <c r="Q57626" s="230"/>
      <c r="R57626" s="230"/>
      <c r="S57626" s="230"/>
    </row>
    <row r="57627" spans="16:19" x14ac:dyDescent="0.2">
      <c r="P57627" s="230"/>
      <c r="Q57627" s="230"/>
      <c r="R57627" s="230"/>
      <c r="S57627" s="230"/>
    </row>
    <row r="57628" spans="16:19" x14ac:dyDescent="0.2">
      <c r="P57628" s="230"/>
      <c r="Q57628" s="230"/>
      <c r="R57628" s="230"/>
      <c r="S57628" s="230"/>
    </row>
    <row r="57629" spans="16:19" x14ac:dyDescent="0.2">
      <c r="P57629" s="230"/>
      <c r="Q57629" s="230"/>
      <c r="R57629" s="230"/>
      <c r="S57629" s="230"/>
    </row>
    <row r="57630" spans="16:19" x14ac:dyDescent="0.2">
      <c r="P57630" s="230"/>
      <c r="Q57630" s="230"/>
      <c r="R57630" s="230"/>
      <c r="S57630" s="230"/>
    </row>
    <row r="57631" spans="16:19" x14ac:dyDescent="0.2">
      <c r="P57631" s="230"/>
      <c r="Q57631" s="230"/>
      <c r="R57631" s="230"/>
      <c r="S57631" s="230"/>
    </row>
    <row r="57632" spans="16:19" x14ac:dyDescent="0.2">
      <c r="P57632" s="230"/>
      <c r="Q57632" s="230"/>
      <c r="R57632" s="230"/>
      <c r="S57632" s="230"/>
    </row>
    <row r="57633" spans="16:19" x14ac:dyDescent="0.2">
      <c r="P57633" s="230"/>
      <c r="Q57633" s="230"/>
      <c r="R57633" s="230"/>
      <c r="S57633" s="230"/>
    </row>
    <row r="57634" spans="16:19" x14ac:dyDescent="0.2">
      <c r="P57634" s="230"/>
      <c r="Q57634" s="230"/>
      <c r="R57634" s="230"/>
      <c r="S57634" s="230"/>
    </row>
    <row r="57635" spans="16:19" x14ac:dyDescent="0.2">
      <c r="P57635" s="230"/>
      <c r="Q57635" s="230"/>
      <c r="R57635" s="230"/>
      <c r="S57635" s="230"/>
    </row>
    <row r="57636" spans="16:19" x14ac:dyDescent="0.2">
      <c r="P57636" s="230"/>
      <c r="Q57636" s="230"/>
      <c r="R57636" s="230"/>
      <c r="S57636" s="230"/>
    </row>
    <row r="57637" spans="16:19" x14ac:dyDescent="0.2">
      <c r="P57637" s="230"/>
      <c r="Q57637" s="230"/>
      <c r="R57637" s="230"/>
      <c r="S57637" s="230"/>
    </row>
    <row r="57638" spans="16:19" x14ac:dyDescent="0.2">
      <c r="P57638" s="230"/>
      <c r="Q57638" s="230"/>
      <c r="R57638" s="230"/>
      <c r="S57638" s="230"/>
    </row>
    <row r="57639" spans="16:19" x14ac:dyDescent="0.2">
      <c r="P57639" s="230"/>
      <c r="Q57639" s="230"/>
      <c r="R57639" s="230"/>
      <c r="S57639" s="230"/>
    </row>
    <row r="57640" spans="16:19" x14ac:dyDescent="0.2">
      <c r="P57640" s="230"/>
      <c r="Q57640" s="230"/>
      <c r="R57640" s="230"/>
      <c r="S57640" s="230"/>
    </row>
    <row r="57641" spans="16:19" x14ac:dyDescent="0.2">
      <c r="P57641" s="230"/>
      <c r="Q57641" s="230"/>
      <c r="R57641" s="230"/>
      <c r="S57641" s="230"/>
    </row>
    <row r="57642" spans="16:19" x14ac:dyDescent="0.2">
      <c r="P57642" s="230"/>
      <c r="Q57642" s="230"/>
      <c r="R57642" s="230"/>
      <c r="S57642" s="230"/>
    </row>
    <row r="57643" spans="16:19" x14ac:dyDescent="0.2">
      <c r="P57643" s="230"/>
      <c r="Q57643" s="230"/>
      <c r="R57643" s="230"/>
      <c r="S57643" s="230"/>
    </row>
    <row r="57644" spans="16:19" x14ac:dyDescent="0.2">
      <c r="P57644" s="230"/>
      <c r="Q57644" s="230"/>
      <c r="R57644" s="230"/>
      <c r="S57644" s="230"/>
    </row>
    <row r="57645" spans="16:19" x14ac:dyDescent="0.2">
      <c r="P57645" s="230"/>
      <c r="Q57645" s="230"/>
      <c r="R57645" s="230"/>
      <c r="S57645" s="230"/>
    </row>
    <row r="57646" spans="16:19" x14ac:dyDescent="0.2">
      <c r="P57646" s="230"/>
      <c r="Q57646" s="230"/>
      <c r="R57646" s="230"/>
      <c r="S57646" s="230"/>
    </row>
    <row r="57647" spans="16:19" x14ac:dyDescent="0.2">
      <c r="P57647" s="230"/>
      <c r="Q57647" s="230"/>
      <c r="R57647" s="230"/>
      <c r="S57647" s="230"/>
    </row>
    <row r="57648" spans="16:19" x14ac:dyDescent="0.2">
      <c r="P57648" s="230"/>
      <c r="Q57648" s="230"/>
      <c r="R57648" s="230"/>
      <c r="S57648" s="230"/>
    </row>
    <row r="57649" spans="16:19" x14ac:dyDescent="0.2">
      <c r="P57649" s="230"/>
      <c r="Q57649" s="230"/>
      <c r="R57649" s="230"/>
      <c r="S57649" s="230"/>
    </row>
    <row r="57650" spans="16:19" x14ac:dyDescent="0.2">
      <c r="P57650" s="230"/>
      <c r="Q57650" s="230"/>
      <c r="R57650" s="230"/>
      <c r="S57650" s="230"/>
    </row>
    <row r="57651" spans="16:19" x14ac:dyDescent="0.2">
      <c r="P57651" s="230"/>
      <c r="Q57651" s="230"/>
      <c r="R57651" s="230"/>
      <c r="S57651" s="230"/>
    </row>
    <row r="57652" spans="16:19" x14ac:dyDescent="0.2">
      <c r="P57652" s="230"/>
      <c r="Q57652" s="230"/>
      <c r="R57652" s="230"/>
      <c r="S57652" s="230"/>
    </row>
    <row r="57653" spans="16:19" x14ac:dyDescent="0.2">
      <c r="P57653" s="230"/>
      <c r="Q57653" s="230"/>
      <c r="R57653" s="230"/>
      <c r="S57653" s="230"/>
    </row>
    <row r="57654" spans="16:19" x14ac:dyDescent="0.2">
      <c r="P57654" s="230"/>
      <c r="Q57654" s="230"/>
      <c r="R57654" s="230"/>
      <c r="S57654" s="230"/>
    </row>
    <row r="57655" spans="16:19" x14ac:dyDescent="0.2">
      <c r="P57655" s="230"/>
      <c r="Q57655" s="230"/>
      <c r="R57655" s="230"/>
      <c r="S57655" s="230"/>
    </row>
    <row r="57656" spans="16:19" x14ac:dyDescent="0.2">
      <c r="P57656" s="230"/>
      <c r="Q57656" s="230"/>
      <c r="R57656" s="230"/>
      <c r="S57656" s="230"/>
    </row>
    <row r="57657" spans="16:19" x14ac:dyDescent="0.2">
      <c r="P57657" s="230"/>
      <c r="Q57657" s="230"/>
      <c r="R57657" s="230"/>
      <c r="S57657" s="230"/>
    </row>
    <row r="57658" spans="16:19" x14ac:dyDescent="0.2">
      <c r="P57658" s="230"/>
      <c r="Q57658" s="230"/>
      <c r="R57658" s="230"/>
      <c r="S57658" s="230"/>
    </row>
    <row r="57659" spans="16:19" x14ac:dyDescent="0.2">
      <c r="P57659" s="230"/>
      <c r="Q57659" s="230"/>
      <c r="R57659" s="230"/>
      <c r="S57659" s="230"/>
    </row>
    <row r="57660" spans="16:19" x14ac:dyDescent="0.2">
      <c r="P57660" s="230"/>
      <c r="Q57660" s="230"/>
      <c r="R57660" s="230"/>
      <c r="S57660" s="230"/>
    </row>
    <row r="57661" spans="16:19" x14ac:dyDescent="0.2">
      <c r="P57661" s="230"/>
      <c r="Q57661" s="230"/>
      <c r="R57661" s="230"/>
      <c r="S57661" s="230"/>
    </row>
    <row r="57662" spans="16:19" x14ac:dyDescent="0.2">
      <c r="P57662" s="230"/>
      <c r="Q57662" s="230"/>
      <c r="R57662" s="230"/>
      <c r="S57662" s="230"/>
    </row>
    <row r="57663" spans="16:19" x14ac:dyDescent="0.2">
      <c r="P57663" s="230"/>
      <c r="Q57663" s="230"/>
      <c r="R57663" s="230"/>
      <c r="S57663" s="230"/>
    </row>
    <row r="57664" spans="16:19" x14ac:dyDescent="0.2">
      <c r="P57664" s="230"/>
      <c r="Q57664" s="230"/>
      <c r="R57664" s="230"/>
      <c r="S57664" s="230"/>
    </row>
    <row r="57665" spans="16:19" x14ac:dyDescent="0.2">
      <c r="P57665" s="230"/>
      <c r="Q57665" s="230"/>
      <c r="R57665" s="230"/>
      <c r="S57665" s="230"/>
    </row>
    <row r="57666" spans="16:19" x14ac:dyDescent="0.2">
      <c r="P57666" s="230"/>
      <c r="Q57666" s="230"/>
      <c r="R57666" s="230"/>
      <c r="S57666" s="230"/>
    </row>
    <row r="57667" spans="16:19" x14ac:dyDescent="0.2">
      <c r="P57667" s="230"/>
      <c r="Q57667" s="230"/>
      <c r="R57667" s="230"/>
      <c r="S57667" s="230"/>
    </row>
    <row r="57668" spans="16:19" x14ac:dyDescent="0.2">
      <c r="P57668" s="230"/>
      <c r="Q57668" s="230"/>
      <c r="R57668" s="230"/>
      <c r="S57668" s="230"/>
    </row>
    <row r="57669" spans="16:19" x14ac:dyDescent="0.2">
      <c r="P57669" s="230"/>
      <c r="Q57669" s="230"/>
      <c r="R57669" s="230"/>
      <c r="S57669" s="230"/>
    </row>
    <row r="57670" spans="16:19" x14ac:dyDescent="0.2">
      <c r="P57670" s="230"/>
      <c r="Q57670" s="230"/>
      <c r="R57670" s="230"/>
      <c r="S57670" s="230"/>
    </row>
    <row r="57671" spans="16:19" x14ac:dyDescent="0.2">
      <c r="P57671" s="230"/>
      <c r="Q57671" s="230"/>
      <c r="R57671" s="230"/>
      <c r="S57671" s="230"/>
    </row>
    <row r="57672" spans="16:19" x14ac:dyDescent="0.2">
      <c r="P57672" s="230"/>
      <c r="Q57672" s="230"/>
      <c r="R57672" s="230"/>
      <c r="S57672" s="230"/>
    </row>
    <row r="57673" spans="16:19" x14ac:dyDescent="0.2">
      <c r="P57673" s="230"/>
      <c r="Q57673" s="230"/>
      <c r="R57673" s="230"/>
      <c r="S57673" s="230"/>
    </row>
    <row r="57674" spans="16:19" x14ac:dyDescent="0.2">
      <c r="P57674" s="230"/>
      <c r="Q57674" s="230"/>
      <c r="R57674" s="230"/>
      <c r="S57674" s="230"/>
    </row>
    <row r="57675" spans="16:19" x14ac:dyDescent="0.2">
      <c r="P57675" s="230"/>
      <c r="Q57675" s="230"/>
      <c r="R57675" s="230"/>
      <c r="S57675" s="230"/>
    </row>
    <row r="57676" spans="16:19" x14ac:dyDescent="0.2">
      <c r="P57676" s="230"/>
      <c r="Q57676" s="230"/>
      <c r="R57676" s="230"/>
      <c r="S57676" s="230"/>
    </row>
    <row r="57677" spans="16:19" x14ac:dyDescent="0.2">
      <c r="P57677" s="230"/>
      <c r="Q57677" s="230"/>
      <c r="R57677" s="230"/>
      <c r="S57677" s="230"/>
    </row>
    <row r="57678" spans="16:19" x14ac:dyDescent="0.2">
      <c r="P57678" s="230"/>
      <c r="Q57678" s="230"/>
      <c r="R57678" s="230"/>
      <c r="S57678" s="230"/>
    </row>
    <row r="57679" spans="16:19" x14ac:dyDescent="0.2">
      <c r="P57679" s="230"/>
      <c r="Q57679" s="230"/>
      <c r="R57679" s="230"/>
      <c r="S57679" s="230"/>
    </row>
    <row r="57680" spans="16:19" x14ac:dyDescent="0.2">
      <c r="P57680" s="230"/>
      <c r="Q57680" s="230"/>
      <c r="R57680" s="230"/>
      <c r="S57680" s="230"/>
    </row>
    <row r="57681" spans="16:19" x14ac:dyDescent="0.2">
      <c r="P57681" s="230"/>
      <c r="Q57681" s="230"/>
      <c r="R57681" s="230"/>
      <c r="S57681" s="230"/>
    </row>
    <row r="57682" spans="16:19" x14ac:dyDescent="0.2">
      <c r="P57682" s="230"/>
      <c r="Q57682" s="230"/>
      <c r="R57682" s="230"/>
      <c r="S57682" s="230"/>
    </row>
    <row r="57683" spans="16:19" x14ac:dyDescent="0.2">
      <c r="P57683" s="230"/>
      <c r="Q57683" s="230"/>
      <c r="R57683" s="230"/>
      <c r="S57683" s="230"/>
    </row>
    <row r="57684" spans="16:19" x14ac:dyDescent="0.2">
      <c r="P57684" s="230"/>
      <c r="Q57684" s="230"/>
      <c r="R57684" s="230"/>
      <c r="S57684" s="230"/>
    </row>
    <row r="57685" spans="16:19" x14ac:dyDescent="0.2">
      <c r="P57685" s="230"/>
      <c r="Q57685" s="230"/>
      <c r="R57685" s="230"/>
      <c r="S57685" s="230"/>
    </row>
    <row r="57686" spans="16:19" x14ac:dyDescent="0.2">
      <c r="P57686" s="230"/>
      <c r="Q57686" s="230"/>
      <c r="R57686" s="230"/>
      <c r="S57686" s="230"/>
    </row>
    <row r="57687" spans="16:19" x14ac:dyDescent="0.2">
      <c r="P57687" s="230"/>
      <c r="Q57687" s="230"/>
      <c r="R57687" s="230"/>
      <c r="S57687" s="230"/>
    </row>
    <row r="57688" spans="16:19" x14ac:dyDescent="0.2">
      <c r="P57688" s="230"/>
      <c r="Q57688" s="230"/>
      <c r="R57688" s="230"/>
      <c r="S57688" s="230"/>
    </row>
    <row r="57689" spans="16:19" x14ac:dyDescent="0.2">
      <c r="P57689" s="230"/>
      <c r="Q57689" s="230"/>
      <c r="R57689" s="230"/>
      <c r="S57689" s="230"/>
    </row>
    <row r="57690" spans="16:19" x14ac:dyDescent="0.2">
      <c r="P57690" s="230"/>
      <c r="Q57690" s="230"/>
      <c r="R57690" s="230"/>
      <c r="S57690" s="230"/>
    </row>
    <row r="57691" spans="16:19" x14ac:dyDescent="0.2">
      <c r="P57691" s="230"/>
      <c r="Q57691" s="230"/>
      <c r="R57691" s="230"/>
      <c r="S57691" s="230"/>
    </row>
    <row r="57692" spans="16:19" x14ac:dyDescent="0.2">
      <c r="P57692" s="230"/>
      <c r="Q57692" s="230"/>
      <c r="R57692" s="230"/>
      <c r="S57692" s="230"/>
    </row>
    <row r="57693" spans="16:19" x14ac:dyDescent="0.2">
      <c r="P57693" s="230"/>
      <c r="Q57693" s="230"/>
      <c r="R57693" s="230"/>
      <c r="S57693" s="230"/>
    </row>
    <row r="57694" spans="16:19" x14ac:dyDescent="0.2">
      <c r="P57694" s="230"/>
      <c r="Q57694" s="230"/>
      <c r="R57694" s="230"/>
      <c r="S57694" s="230"/>
    </row>
    <row r="57695" spans="16:19" x14ac:dyDescent="0.2">
      <c r="P57695" s="230"/>
      <c r="Q57695" s="230"/>
      <c r="R57695" s="230"/>
      <c r="S57695" s="230"/>
    </row>
    <row r="57696" spans="16:19" x14ac:dyDescent="0.2">
      <c r="P57696" s="230"/>
      <c r="Q57696" s="230"/>
      <c r="R57696" s="230"/>
      <c r="S57696" s="230"/>
    </row>
    <row r="57697" spans="16:19" x14ac:dyDescent="0.2">
      <c r="P57697" s="230"/>
      <c r="Q57697" s="230"/>
      <c r="R57697" s="230"/>
      <c r="S57697" s="230"/>
    </row>
    <row r="57698" spans="16:19" x14ac:dyDescent="0.2">
      <c r="P57698" s="230"/>
      <c r="Q57698" s="230"/>
      <c r="R57698" s="230"/>
      <c r="S57698" s="230"/>
    </row>
    <row r="57699" spans="16:19" x14ac:dyDescent="0.2">
      <c r="P57699" s="230"/>
      <c r="Q57699" s="230"/>
      <c r="R57699" s="230"/>
      <c r="S57699" s="230"/>
    </row>
    <row r="57700" spans="16:19" x14ac:dyDescent="0.2">
      <c r="P57700" s="230"/>
      <c r="Q57700" s="230"/>
      <c r="R57700" s="230"/>
      <c r="S57700" s="230"/>
    </row>
    <row r="57701" spans="16:19" x14ac:dyDescent="0.2">
      <c r="P57701" s="230"/>
      <c r="Q57701" s="230"/>
      <c r="R57701" s="230"/>
      <c r="S57701" s="230"/>
    </row>
    <row r="57702" spans="16:19" x14ac:dyDescent="0.2">
      <c r="P57702" s="230"/>
      <c r="Q57702" s="230"/>
      <c r="R57702" s="230"/>
      <c r="S57702" s="230"/>
    </row>
    <row r="57703" spans="16:19" x14ac:dyDescent="0.2">
      <c r="P57703" s="230"/>
      <c r="Q57703" s="230"/>
      <c r="R57703" s="230"/>
      <c r="S57703" s="230"/>
    </row>
    <row r="57704" spans="16:19" x14ac:dyDescent="0.2">
      <c r="P57704" s="230"/>
      <c r="Q57704" s="230"/>
      <c r="R57704" s="230"/>
      <c r="S57704" s="230"/>
    </row>
    <row r="57705" spans="16:19" x14ac:dyDescent="0.2">
      <c r="P57705" s="230"/>
      <c r="Q57705" s="230"/>
      <c r="R57705" s="230"/>
      <c r="S57705" s="230"/>
    </row>
    <row r="57706" spans="16:19" x14ac:dyDescent="0.2">
      <c r="P57706" s="230"/>
      <c r="Q57706" s="230"/>
      <c r="R57706" s="230"/>
      <c r="S57706" s="230"/>
    </row>
    <row r="57707" spans="16:19" x14ac:dyDescent="0.2">
      <c r="P57707" s="230"/>
      <c r="Q57707" s="230"/>
      <c r="R57707" s="230"/>
      <c r="S57707" s="230"/>
    </row>
    <row r="57708" spans="16:19" x14ac:dyDescent="0.2">
      <c r="P57708" s="230"/>
      <c r="Q57708" s="230"/>
      <c r="R57708" s="230"/>
      <c r="S57708" s="230"/>
    </row>
    <row r="57709" spans="16:19" x14ac:dyDescent="0.2">
      <c r="P57709" s="230"/>
      <c r="Q57709" s="230"/>
      <c r="R57709" s="230"/>
      <c r="S57709" s="230"/>
    </row>
    <row r="57710" spans="16:19" x14ac:dyDescent="0.2">
      <c r="P57710" s="230"/>
      <c r="Q57710" s="230"/>
      <c r="R57710" s="230"/>
      <c r="S57710" s="230"/>
    </row>
    <row r="57711" spans="16:19" x14ac:dyDescent="0.2">
      <c r="P57711" s="230"/>
      <c r="Q57711" s="230"/>
      <c r="R57711" s="230"/>
      <c r="S57711" s="230"/>
    </row>
    <row r="57712" spans="16:19" x14ac:dyDescent="0.2">
      <c r="P57712" s="230"/>
      <c r="Q57712" s="230"/>
      <c r="R57712" s="230"/>
      <c r="S57712" s="230"/>
    </row>
    <row r="57713" spans="16:19" x14ac:dyDescent="0.2">
      <c r="P57713" s="230"/>
      <c r="Q57713" s="230"/>
      <c r="R57713" s="230"/>
      <c r="S57713" s="230"/>
    </row>
    <row r="57714" spans="16:19" x14ac:dyDescent="0.2">
      <c r="P57714" s="230"/>
      <c r="Q57714" s="230"/>
      <c r="R57714" s="230"/>
      <c r="S57714" s="230"/>
    </row>
    <row r="57715" spans="16:19" x14ac:dyDescent="0.2">
      <c r="P57715" s="230"/>
      <c r="Q57715" s="230"/>
      <c r="R57715" s="230"/>
      <c r="S57715" s="230"/>
    </row>
    <row r="57716" spans="16:19" x14ac:dyDescent="0.2">
      <c r="P57716" s="230"/>
      <c r="Q57716" s="230"/>
      <c r="R57716" s="230"/>
      <c r="S57716" s="230"/>
    </row>
    <row r="57717" spans="16:19" x14ac:dyDescent="0.2">
      <c r="P57717" s="230"/>
      <c r="Q57717" s="230"/>
      <c r="R57717" s="230"/>
      <c r="S57717" s="230"/>
    </row>
    <row r="57718" spans="16:19" x14ac:dyDescent="0.2">
      <c r="P57718" s="230"/>
      <c r="Q57718" s="230"/>
      <c r="R57718" s="230"/>
      <c r="S57718" s="230"/>
    </row>
    <row r="57719" spans="16:19" x14ac:dyDescent="0.2">
      <c r="P57719" s="230"/>
      <c r="Q57719" s="230"/>
      <c r="R57719" s="230"/>
      <c r="S57719" s="230"/>
    </row>
    <row r="57720" spans="16:19" x14ac:dyDescent="0.2">
      <c r="P57720" s="230"/>
      <c r="Q57720" s="230"/>
      <c r="R57720" s="230"/>
      <c r="S57720" s="230"/>
    </row>
    <row r="57721" spans="16:19" x14ac:dyDescent="0.2">
      <c r="P57721" s="230"/>
      <c r="Q57721" s="230"/>
      <c r="R57721" s="230"/>
      <c r="S57721" s="230"/>
    </row>
    <row r="57722" spans="16:19" x14ac:dyDescent="0.2">
      <c r="P57722" s="230"/>
      <c r="Q57722" s="230"/>
      <c r="R57722" s="230"/>
      <c r="S57722" s="230"/>
    </row>
    <row r="57723" spans="16:19" x14ac:dyDescent="0.2">
      <c r="P57723" s="230"/>
      <c r="Q57723" s="230"/>
      <c r="R57723" s="230"/>
      <c r="S57723" s="230"/>
    </row>
    <row r="57724" spans="16:19" x14ac:dyDescent="0.2">
      <c r="P57724" s="230"/>
      <c r="Q57724" s="230"/>
      <c r="R57724" s="230"/>
      <c r="S57724" s="230"/>
    </row>
    <row r="57725" spans="16:19" x14ac:dyDescent="0.2">
      <c r="P57725" s="230"/>
      <c r="Q57725" s="230"/>
      <c r="R57725" s="230"/>
      <c r="S57725" s="230"/>
    </row>
    <row r="57726" spans="16:19" x14ac:dyDescent="0.2">
      <c r="P57726" s="230"/>
      <c r="Q57726" s="230"/>
      <c r="R57726" s="230"/>
      <c r="S57726" s="230"/>
    </row>
    <row r="57727" spans="16:19" x14ac:dyDescent="0.2">
      <c r="P57727" s="230"/>
      <c r="Q57727" s="230"/>
      <c r="R57727" s="230"/>
      <c r="S57727" s="230"/>
    </row>
    <row r="57728" spans="16:19" x14ac:dyDescent="0.2">
      <c r="P57728" s="230"/>
      <c r="Q57728" s="230"/>
      <c r="R57728" s="230"/>
      <c r="S57728" s="230"/>
    </row>
    <row r="57729" spans="16:19" x14ac:dyDescent="0.2">
      <c r="P57729" s="230"/>
      <c r="Q57729" s="230"/>
      <c r="R57729" s="230"/>
      <c r="S57729" s="230"/>
    </row>
    <row r="57730" spans="16:19" x14ac:dyDescent="0.2">
      <c r="P57730" s="230"/>
      <c r="Q57730" s="230"/>
      <c r="R57730" s="230"/>
      <c r="S57730" s="230"/>
    </row>
    <row r="57731" spans="16:19" x14ac:dyDescent="0.2">
      <c r="P57731" s="230"/>
      <c r="Q57731" s="230"/>
      <c r="R57731" s="230"/>
      <c r="S57731" s="230"/>
    </row>
    <row r="57732" spans="16:19" x14ac:dyDescent="0.2">
      <c r="P57732" s="230"/>
      <c r="Q57732" s="230"/>
      <c r="R57732" s="230"/>
      <c r="S57732" s="230"/>
    </row>
    <row r="57733" spans="16:19" x14ac:dyDescent="0.2">
      <c r="P57733" s="230"/>
      <c r="Q57733" s="230"/>
      <c r="R57733" s="230"/>
      <c r="S57733" s="230"/>
    </row>
    <row r="57734" spans="16:19" x14ac:dyDescent="0.2">
      <c r="P57734" s="230"/>
      <c r="Q57734" s="230"/>
      <c r="R57734" s="230"/>
      <c r="S57734" s="230"/>
    </row>
    <row r="57735" spans="16:19" x14ac:dyDescent="0.2">
      <c r="P57735" s="230"/>
      <c r="Q57735" s="230"/>
      <c r="R57735" s="230"/>
      <c r="S57735" s="230"/>
    </row>
    <row r="57736" spans="16:19" x14ac:dyDescent="0.2">
      <c r="P57736" s="230"/>
      <c r="Q57736" s="230"/>
      <c r="R57736" s="230"/>
      <c r="S57736" s="230"/>
    </row>
    <row r="57737" spans="16:19" x14ac:dyDescent="0.2">
      <c r="P57737" s="230"/>
      <c r="Q57737" s="230"/>
      <c r="R57737" s="230"/>
      <c r="S57737" s="230"/>
    </row>
    <row r="57738" spans="16:19" x14ac:dyDescent="0.2">
      <c r="P57738" s="230"/>
      <c r="Q57738" s="230"/>
      <c r="R57738" s="230"/>
      <c r="S57738" s="230"/>
    </row>
    <row r="57739" spans="16:19" x14ac:dyDescent="0.2">
      <c r="P57739" s="230"/>
      <c r="Q57739" s="230"/>
      <c r="R57739" s="230"/>
      <c r="S57739" s="230"/>
    </row>
    <row r="57740" spans="16:19" x14ac:dyDescent="0.2">
      <c r="P57740" s="230"/>
      <c r="Q57740" s="230"/>
      <c r="R57740" s="230"/>
      <c r="S57740" s="230"/>
    </row>
    <row r="57741" spans="16:19" x14ac:dyDescent="0.2">
      <c r="P57741" s="230"/>
      <c r="Q57741" s="230"/>
      <c r="R57741" s="230"/>
      <c r="S57741" s="230"/>
    </row>
    <row r="57742" spans="16:19" x14ac:dyDescent="0.2">
      <c r="P57742" s="230"/>
      <c r="Q57742" s="230"/>
      <c r="R57742" s="230"/>
      <c r="S57742" s="230"/>
    </row>
    <row r="57743" spans="16:19" x14ac:dyDescent="0.2">
      <c r="P57743" s="230"/>
      <c r="Q57743" s="230"/>
      <c r="R57743" s="230"/>
      <c r="S57743" s="230"/>
    </row>
    <row r="57744" spans="16:19" x14ac:dyDescent="0.2">
      <c r="P57744" s="230"/>
      <c r="Q57744" s="230"/>
      <c r="R57744" s="230"/>
      <c r="S57744" s="230"/>
    </row>
    <row r="57745" spans="16:19" x14ac:dyDescent="0.2">
      <c r="P57745" s="230"/>
      <c r="Q57745" s="230"/>
      <c r="R57745" s="230"/>
      <c r="S57745" s="230"/>
    </row>
    <row r="57746" spans="16:19" x14ac:dyDescent="0.2">
      <c r="P57746" s="230"/>
      <c r="Q57746" s="230"/>
      <c r="R57746" s="230"/>
      <c r="S57746" s="230"/>
    </row>
    <row r="57747" spans="16:19" x14ac:dyDescent="0.2">
      <c r="P57747" s="230"/>
      <c r="Q57747" s="230"/>
      <c r="R57747" s="230"/>
      <c r="S57747" s="230"/>
    </row>
    <row r="57748" spans="16:19" x14ac:dyDescent="0.2">
      <c r="P57748" s="230"/>
      <c r="Q57748" s="230"/>
      <c r="R57748" s="230"/>
      <c r="S57748" s="230"/>
    </row>
    <row r="57749" spans="16:19" x14ac:dyDescent="0.2">
      <c r="P57749" s="230"/>
      <c r="Q57749" s="230"/>
      <c r="R57749" s="230"/>
      <c r="S57749" s="230"/>
    </row>
    <row r="57750" spans="16:19" x14ac:dyDescent="0.2">
      <c r="P57750" s="230"/>
      <c r="Q57750" s="230"/>
      <c r="R57750" s="230"/>
      <c r="S57750" s="230"/>
    </row>
    <row r="57751" spans="16:19" x14ac:dyDescent="0.2">
      <c r="P57751" s="230"/>
      <c r="Q57751" s="230"/>
      <c r="R57751" s="230"/>
      <c r="S57751" s="230"/>
    </row>
    <row r="57752" spans="16:19" x14ac:dyDescent="0.2">
      <c r="P57752" s="230"/>
      <c r="Q57752" s="230"/>
      <c r="R57752" s="230"/>
      <c r="S57752" s="230"/>
    </row>
    <row r="57753" spans="16:19" x14ac:dyDescent="0.2">
      <c r="P57753" s="230"/>
      <c r="Q57753" s="230"/>
      <c r="R57753" s="230"/>
      <c r="S57753" s="230"/>
    </row>
    <row r="57754" spans="16:19" x14ac:dyDescent="0.2">
      <c r="P57754" s="230"/>
      <c r="Q57754" s="230"/>
      <c r="R57754" s="230"/>
      <c r="S57754" s="230"/>
    </row>
    <row r="57755" spans="16:19" x14ac:dyDescent="0.2">
      <c r="P57755" s="230"/>
      <c r="Q57755" s="230"/>
      <c r="R57755" s="230"/>
      <c r="S57755" s="230"/>
    </row>
    <row r="57756" spans="16:19" x14ac:dyDescent="0.2">
      <c r="P57756" s="230"/>
      <c r="Q57756" s="230"/>
      <c r="R57756" s="230"/>
      <c r="S57756" s="230"/>
    </row>
    <row r="57757" spans="16:19" x14ac:dyDescent="0.2">
      <c r="P57757" s="230"/>
      <c r="Q57757" s="230"/>
      <c r="R57757" s="230"/>
      <c r="S57757" s="230"/>
    </row>
    <row r="57758" spans="16:19" x14ac:dyDescent="0.2">
      <c r="P57758" s="230"/>
      <c r="Q57758" s="230"/>
      <c r="R57758" s="230"/>
      <c r="S57758" s="230"/>
    </row>
    <row r="57759" spans="16:19" x14ac:dyDescent="0.2">
      <c r="P57759" s="230"/>
      <c r="Q57759" s="230"/>
      <c r="R57759" s="230"/>
      <c r="S57759" s="230"/>
    </row>
    <row r="57760" spans="16:19" x14ac:dyDescent="0.2">
      <c r="P57760" s="230"/>
      <c r="Q57760" s="230"/>
      <c r="R57760" s="230"/>
      <c r="S57760" s="230"/>
    </row>
    <row r="57761" spans="16:19" x14ac:dyDescent="0.2">
      <c r="P57761" s="230"/>
      <c r="Q57761" s="230"/>
      <c r="R57761" s="230"/>
      <c r="S57761" s="230"/>
    </row>
    <row r="57762" spans="16:19" x14ac:dyDescent="0.2">
      <c r="P57762" s="230"/>
      <c r="Q57762" s="230"/>
      <c r="R57762" s="230"/>
      <c r="S57762" s="230"/>
    </row>
    <row r="57763" spans="16:19" x14ac:dyDescent="0.2">
      <c r="P57763" s="230"/>
      <c r="Q57763" s="230"/>
      <c r="R57763" s="230"/>
      <c r="S57763" s="230"/>
    </row>
    <row r="57764" spans="16:19" x14ac:dyDescent="0.2">
      <c r="P57764" s="230"/>
      <c r="Q57764" s="230"/>
      <c r="R57764" s="230"/>
      <c r="S57764" s="230"/>
    </row>
    <row r="57765" spans="16:19" x14ac:dyDescent="0.2">
      <c r="P57765" s="230"/>
      <c r="Q57765" s="230"/>
      <c r="R57765" s="230"/>
      <c r="S57765" s="230"/>
    </row>
    <row r="57766" spans="16:19" x14ac:dyDescent="0.2">
      <c r="P57766" s="230"/>
      <c r="Q57766" s="230"/>
      <c r="R57766" s="230"/>
      <c r="S57766" s="230"/>
    </row>
    <row r="57767" spans="16:19" x14ac:dyDescent="0.2">
      <c r="P57767" s="230"/>
      <c r="Q57767" s="230"/>
      <c r="R57767" s="230"/>
      <c r="S57767" s="230"/>
    </row>
    <row r="57768" spans="16:19" x14ac:dyDescent="0.2">
      <c r="P57768" s="230"/>
      <c r="Q57768" s="230"/>
      <c r="R57768" s="230"/>
      <c r="S57768" s="230"/>
    </row>
    <row r="57769" spans="16:19" x14ac:dyDescent="0.2">
      <c r="P57769" s="230"/>
      <c r="Q57769" s="230"/>
      <c r="R57769" s="230"/>
      <c r="S57769" s="230"/>
    </row>
    <row r="57770" spans="16:19" x14ac:dyDescent="0.2">
      <c r="P57770" s="230"/>
      <c r="Q57770" s="230"/>
      <c r="R57770" s="230"/>
      <c r="S57770" s="230"/>
    </row>
    <row r="57771" spans="16:19" x14ac:dyDescent="0.2">
      <c r="P57771" s="230"/>
      <c r="Q57771" s="230"/>
      <c r="R57771" s="230"/>
      <c r="S57771" s="230"/>
    </row>
    <row r="57772" spans="16:19" x14ac:dyDescent="0.2">
      <c r="P57772" s="230"/>
      <c r="Q57772" s="230"/>
      <c r="R57772" s="230"/>
      <c r="S57772" s="230"/>
    </row>
    <row r="57773" spans="16:19" x14ac:dyDescent="0.2">
      <c r="P57773" s="230"/>
      <c r="Q57773" s="230"/>
      <c r="R57773" s="230"/>
      <c r="S57773" s="230"/>
    </row>
    <row r="57774" spans="16:19" x14ac:dyDescent="0.2">
      <c r="P57774" s="230"/>
      <c r="Q57774" s="230"/>
      <c r="R57774" s="230"/>
      <c r="S57774" s="230"/>
    </row>
    <row r="57775" spans="16:19" x14ac:dyDescent="0.2">
      <c r="P57775" s="230"/>
      <c r="Q57775" s="230"/>
      <c r="R57775" s="230"/>
      <c r="S57775" s="230"/>
    </row>
    <row r="57776" spans="16:19" x14ac:dyDescent="0.2">
      <c r="P57776" s="230"/>
      <c r="Q57776" s="230"/>
      <c r="R57776" s="230"/>
      <c r="S57776" s="230"/>
    </row>
    <row r="57777" spans="16:19" x14ac:dyDescent="0.2">
      <c r="P57777" s="230"/>
      <c r="Q57777" s="230"/>
      <c r="R57777" s="230"/>
      <c r="S57777" s="230"/>
    </row>
    <row r="57778" spans="16:19" x14ac:dyDescent="0.2">
      <c r="P57778" s="230"/>
      <c r="Q57778" s="230"/>
      <c r="R57778" s="230"/>
      <c r="S57778" s="230"/>
    </row>
    <row r="57779" spans="16:19" x14ac:dyDescent="0.2">
      <c r="P57779" s="230"/>
      <c r="Q57779" s="230"/>
      <c r="R57779" s="230"/>
      <c r="S57779" s="230"/>
    </row>
    <row r="57780" spans="16:19" x14ac:dyDescent="0.2">
      <c r="P57780" s="230"/>
      <c r="Q57780" s="230"/>
      <c r="R57780" s="230"/>
      <c r="S57780" s="230"/>
    </row>
    <row r="57781" spans="16:19" x14ac:dyDescent="0.2">
      <c r="P57781" s="230"/>
      <c r="Q57781" s="230"/>
      <c r="R57781" s="230"/>
      <c r="S57781" s="230"/>
    </row>
    <row r="57782" spans="16:19" x14ac:dyDescent="0.2">
      <c r="P57782" s="230"/>
      <c r="Q57782" s="230"/>
      <c r="R57782" s="230"/>
      <c r="S57782" s="230"/>
    </row>
    <row r="57783" spans="16:19" x14ac:dyDescent="0.2">
      <c r="P57783" s="230"/>
      <c r="Q57783" s="230"/>
      <c r="R57783" s="230"/>
      <c r="S57783" s="230"/>
    </row>
    <row r="57784" spans="16:19" x14ac:dyDescent="0.2">
      <c r="P57784" s="230"/>
      <c r="Q57784" s="230"/>
      <c r="R57784" s="230"/>
      <c r="S57784" s="230"/>
    </row>
    <row r="57785" spans="16:19" x14ac:dyDescent="0.2">
      <c r="P57785" s="230"/>
      <c r="Q57785" s="230"/>
      <c r="R57785" s="230"/>
      <c r="S57785" s="230"/>
    </row>
    <row r="57786" spans="16:19" x14ac:dyDescent="0.2">
      <c r="P57786" s="230"/>
      <c r="Q57786" s="230"/>
      <c r="R57786" s="230"/>
      <c r="S57786" s="230"/>
    </row>
    <row r="57787" spans="16:19" x14ac:dyDescent="0.2">
      <c r="P57787" s="230"/>
      <c r="Q57787" s="230"/>
      <c r="R57787" s="230"/>
      <c r="S57787" s="230"/>
    </row>
    <row r="57788" spans="16:19" x14ac:dyDescent="0.2">
      <c r="P57788" s="230"/>
      <c r="Q57788" s="230"/>
      <c r="R57788" s="230"/>
      <c r="S57788" s="230"/>
    </row>
    <row r="57789" spans="16:19" x14ac:dyDescent="0.2">
      <c r="P57789" s="230"/>
      <c r="Q57789" s="230"/>
      <c r="R57789" s="230"/>
      <c r="S57789" s="230"/>
    </row>
    <row r="57790" spans="16:19" x14ac:dyDescent="0.2">
      <c r="P57790" s="230"/>
      <c r="Q57790" s="230"/>
      <c r="R57790" s="230"/>
      <c r="S57790" s="230"/>
    </row>
    <row r="57791" spans="16:19" x14ac:dyDescent="0.2">
      <c r="P57791" s="230"/>
      <c r="Q57791" s="230"/>
      <c r="R57791" s="230"/>
      <c r="S57791" s="230"/>
    </row>
    <row r="57792" spans="16:19" x14ac:dyDescent="0.2">
      <c r="P57792" s="230"/>
      <c r="Q57792" s="230"/>
      <c r="R57792" s="230"/>
      <c r="S57792" s="230"/>
    </row>
    <row r="57793" spans="16:19" x14ac:dyDescent="0.2">
      <c r="P57793" s="230"/>
      <c r="Q57793" s="230"/>
      <c r="R57793" s="230"/>
      <c r="S57793" s="230"/>
    </row>
    <row r="57794" spans="16:19" x14ac:dyDescent="0.2">
      <c r="P57794" s="230"/>
      <c r="Q57794" s="230"/>
      <c r="R57794" s="230"/>
      <c r="S57794" s="230"/>
    </row>
    <row r="57795" spans="16:19" x14ac:dyDescent="0.2">
      <c r="P57795" s="230"/>
      <c r="Q57795" s="230"/>
      <c r="R57795" s="230"/>
      <c r="S57795" s="230"/>
    </row>
    <row r="57796" spans="16:19" x14ac:dyDescent="0.2">
      <c r="P57796" s="230"/>
      <c r="Q57796" s="230"/>
      <c r="R57796" s="230"/>
      <c r="S57796" s="230"/>
    </row>
    <row r="57797" spans="16:19" x14ac:dyDescent="0.2">
      <c r="P57797" s="230"/>
      <c r="Q57797" s="230"/>
      <c r="R57797" s="230"/>
      <c r="S57797" s="230"/>
    </row>
    <row r="57798" spans="16:19" x14ac:dyDescent="0.2">
      <c r="P57798" s="230"/>
      <c r="Q57798" s="230"/>
      <c r="R57798" s="230"/>
      <c r="S57798" s="230"/>
    </row>
    <row r="57799" spans="16:19" x14ac:dyDescent="0.2">
      <c r="P57799" s="230"/>
      <c r="Q57799" s="230"/>
      <c r="R57799" s="230"/>
      <c r="S57799" s="230"/>
    </row>
    <row r="57800" spans="16:19" x14ac:dyDescent="0.2">
      <c r="P57800" s="230"/>
      <c r="Q57800" s="230"/>
      <c r="R57800" s="230"/>
      <c r="S57800" s="230"/>
    </row>
    <row r="57801" spans="16:19" x14ac:dyDescent="0.2">
      <c r="P57801" s="230"/>
      <c r="Q57801" s="230"/>
      <c r="R57801" s="230"/>
      <c r="S57801" s="230"/>
    </row>
    <row r="57802" spans="16:19" x14ac:dyDescent="0.2">
      <c r="P57802" s="230"/>
      <c r="Q57802" s="230"/>
      <c r="R57802" s="230"/>
      <c r="S57802" s="230"/>
    </row>
    <row r="57803" spans="16:19" x14ac:dyDescent="0.2">
      <c r="P57803" s="230"/>
      <c r="Q57803" s="230"/>
      <c r="R57803" s="230"/>
      <c r="S57803" s="230"/>
    </row>
    <row r="57804" spans="16:19" x14ac:dyDescent="0.2">
      <c r="P57804" s="230"/>
      <c r="Q57804" s="230"/>
      <c r="R57804" s="230"/>
      <c r="S57804" s="230"/>
    </row>
    <row r="57805" spans="16:19" x14ac:dyDescent="0.2">
      <c r="P57805" s="230"/>
      <c r="Q57805" s="230"/>
      <c r="R57805" s="230"/>
      <c r="S57805" s="230"/>
    </row>
    <row r="57806" spans="16:19" x14ac:dyDescent="0.2">
      <c r="P57806" s="230"/>
      <c r="Q57806" s="230"/>
      <c r="R57806" s="230"/>
      <c r="S57806" s="230"/>
    </row>
    <row r="57807" spans="16:19" x14ac:dyDescent="0.2">
      <c r="P57807" s="230"/>
      <c r="Q57807" s="230"/>
      <c r="R57807" s="230"/>
      <c r="S57807" s="230"/>
    </row>
    <row r="57808" spans="16:19" x14ac:dyDescent="0.2">
      <c r="P57808" s="230"/>
      <c r="Q57808" s="230"/>
      <c r="R57808" s="230"/>
      <c r="S57808" s="230"/>
    </row>
    <row r="57809" spans="16:19" x14ac:dyDescent="0.2">
      <c r="P57809" s="230"/>
      <c r="Q57809" s="230"/>
      <c r="R57809" s="230"/>
      <c r="S57809" s="230"/>
    </row>
    <row r="57810" spans="16:19" x14ac:dyDescent="0.2">
      <c r="P57810" s="230"/>
      <c r="Q57810" s="230"/>
      <c r="R57810" s="230"/>
      <c r="S57810" s="230"/>
    </row>
    <row r="57811" spans="16:19" x14ac:dyDescent="0.2">
      <c r="P57811" s="230"/>
      <c r="Q57811" s="230"/>
      <c r="R57811" s="230"/>
      <c r="S57811" s="230"/>
    </row>
    <row r="57812" spans="16:19" x14ac:dyDescent="0.2">
      <c r="P57812" s="230"/>
      <c r="Q57812" s="230"/>
      <c r="R57812" s="230"/>
      <c r="S57812" s="230"/>
    </row>
    <row r="57813" spans="16:19" x14ac:dyDescent="0.2">
      <c r="P57813" s="230"/>
      <c r="Q57813" s="230"/>
      <c r="R57813" s="230"/>
      <c r="S57813" s="230"/>
    </row>
    <row r="57814" spans="16:19" x14ac:dyDescent="0.2">
      <c r="P57814" s="230"/>
      <c r="Q57814" s="230"/>
      <c r="R57814" s="230"/>
      <c r="S57814" s="230"/>
    </row>
    <row r="57815" spans="16:19" x14ac:dyDescent="0.2">
      <c r="P57815" s="230"/>
      <c r="Q57815" s="230"/>
      <c r="R57815" s="230"/>
      <c r="S57815" s="230"/>
    </row>
    <row r="57816" spans="16:19" x14ac:dyDescent="0.2">
      <c r="P57816" s="230"/>
      <c r="Q57816" s="230"/>
      <c r="R57816" s="230"/>
      <c r="S57816" s="230"/>
    </row>
    <row r="57817" spans="16:19" x14ac:dyDescent="0.2">
      <c r="P57817" s="230"/>
      <c r="Q57817" s="230"/>
      <c r="R57817" s="230"/>
      <c r="S57817" s="230"/>
    </row>
    <row r="57818" spans="16:19" x14ac:dyDescent="0.2">
      <c r="P57818" s="230"/>
      <c r="Q57818" s="230"/>
      <c r="R57818" s="230"/>
      <c r="S57818" s="230"/>
    </row>
    <row r="57819" spans="16:19" x14ac:dyDescent="0.2">
      <c r="P57819" s="230"/>
      <c r="Q57819" s="230"/>
      <c r="R57819" s="230"/>
      <c r="S57819" s="230"/>
    </row>
    <row r="57820" spans="16:19" x14ac:dyDescent="0.2">
      <c r="P57820" s="230"/>
      <c r="Q57820" s="230"/>
      <c r="R57820" s="230"/>
      <c r="S57820" s="230"/>
    </row>
    <row r="57821" spans="16:19" x14ac:dyDescent="0.2">
      <c r="P57821" s="230"/>
      <c r="Q57821" s="230"/>
      <c r="R57821" s="230"/>
      <c r="S57821" s="230"/>
    </row>
    <row r="57822" spans="16:19" x14ac:dyDescent="0.2">
      <c r="P57822" s="230"/>
      <c r="Q57822" s="230"/>
      <c r="R57822" s="230"/>
      <c r="S57822" s="230"/>
    </row>
    <row r="57823" spans="16:19" x14ac:dyDescent="0.2">
      <c r="P57823" s="230"/>
      <c r="Q57823" s="230"/>
      <c r="R57823" s="230"/>
      <c r="S57823" s="230"/>
    </row>
    <row r="57824" spans="16:19" x14ac:dyDescent="0.2">
      <c r="P57824" s="230"/>
      <c r="Q57824" s="230"/>
      <c r="R57824" s="230"/>
      <c r="S57824" s="230"/>
    </row>
    <row r="57825" spans="16:19" x14ac:dyDescent="0.2">
      <c r="P57825" s="230"/>
      <c r="Q57825" s="230"/>
      <c r="R57825" s="230"/>
      <c r="S57825" s="230"/>
    </row>
    <row r="57826" spans="16:19" x14ac:dyDescent="0.2">
      <c r="P57826" s="230"/>
      <c r="Q57826" s="230"/>
      <c r="R57826" s="230"/>
      <c r="S57826" s="230"/>
    </row>
    <row r="57827" spans="16:19" x14ac:dyDescent="0.2">
      <c r="P57827" s="230"/>
      <c r="Q57827" s="230"/>
      <c r="R57827" s="230"/>
      <c r="S57827" s="230"/>
    </row>
    <row r="57828" spans="16:19" x14ac:dyDescent="0.2">
      <c r="P57828" s="230"/>
      <c r="Q57828" s="230"/>
      <c r="R57828" s="230"/>
      <c r="S57828" s="230"/>
    </row>
    <row r="57829" spans="16:19" x14ac:dyDescent="0.2">
      <c r="P57829" s="230"/>
      <c r="Q57829" s="230"/>
      <c r="R57829" s="230"/>
      <c r="S57829" s="230"/>
    </row>
    <row r="57830" spans="16:19" x14ac:dyDescent="0.2">
      <c r="P57830" s="230"/>
      <c r="Q57830" s="230"/>
      <c r="R57830" s="230"/>
      <c r="S57830" s="230"/>
    </row>
    <row r="57831" spans="16:19" x14ac:dyDescent="0.2">
      <c r="P57831" s="230"/>
      <c r="Q57831" s="230"/>
      <c r="R57831" s="230"/>
      <c r="S57831" s="230"/>
    </row>
    <row r="57832" spans="16:19" x14ac:dyDescent="0.2">
      <c r="P57832" s="230"/>
      <c r="Q57832" s="230"/>
      <c r="R57832" s="230"/>
      <c r="S57832" s="230"/>
    </row>
    <row r="57833" spans="16:19" x14ac:dyDescent="0.2">
      <c r="P57833" s="230"/>
      <c r="Q57833" s="230"/>
      <c r="R57833" s="230"/>
      <c r="S57833" s="230"/>
    </row>
    <row r="57834" spans="16:19" x14ac:dyDescent="0.2">
      <c r="P57834" s="230"/>
      <c r="Q57834" s="230"/>
      <c r="R57834" s="230"/>
      <c r="S57834" s="230"/>
    </row>
    <row r="57835" spans="16:19" x14ac:dyDescent="0.2">
      <c r="P57835" s="230"/>
      <c r="Q57835" s="230"/>
      <c r="R57835" s="230"/>
      <c r="S57835" s="230"/>
    </row>
    <row r="57836" spans="16:19" x14ac:dyDescent="0.2">
      <c r="P57836" s="230"/>
      <c r="Q57836" s="230"/>
      <c r="R57836" s="230"/>
      <c r="S57836" s="230"/>
    </row>
    <row r="57837" spans="16:19" x14ac:dyDescent="0.2">
      <c r="P57837" s="230"/>
      <c r="Q57837" s="230"/>
      <c r="R57837" s="230"/>
      <c r="S57837" s="230"/>
    </row>
    <row r="57838" spans="16:19" x14ac:dyDescent="0.2">
      <c r="P57838" s="230"/>
      <c r="Q57838" s="230"/>
      <c r="R57838" s="230"/>
      <c r="S57838" s="230"/>
    </row>
    <row r="57839" spans="16:19" x14ac:dyDescent="0.2">
      <c r="P57839" s="230"/>
      <c r="Q57839" s="230"/>
      <c r="R57839" s="230"/>
      <c r="S57839" s="230"/>
    </row>
    <row r="57840" spans="16:19" x14ac:dyDescent="0.2">
      <c r="P57840" s="230"/>
      <c r="Q57840" s="230"/>
      <c r="R57840" s="230"/>
      <c r="S57840" s="230"/>
    </row>
    <row r="57841" spans="16:19" x14ac:dyDescent="0.2">
      <c r="P57841" s="230"/>
      <c r="Q57841" s="230"/>
      <c r="R57841" s="230"/>
      <c r="S57841" s="230"/>
    </row>
    <row r="57842" spans="16:19" x14ac:dyDescent="0.2">
      <c r="P57842" s="230"/>
      <c r="Q57842" s="230"/>
      <c r="R57842" s="230"/>
      <c r="S57842" s="230"/>
    </row>
    <row r="57843" spans="16:19" x14ac:dyDescent="0.2">
      <c r="P57843" s="230"/>
      <c r="Q57843" s="230"/>
      <c r="R57843" s="230"/>
      <c r="S57843" s="230"/>
    </row>
    <row r="57844" spans="16:19" x14ac:dyDescent="0.2">
      <c r="P57844" s="230"/>
      <c r="Q57844" s="230"/>
      <c r="R57844" s="230"/>
      <c r="S57844" s="230"/>
    </row>
    <row r="57845" spans="16:19" x14ac:dyDescent="0.2">
      <c r="P57845" s="230"/>
      <c r="Q57845" s="230"/>
      <c r="R57845" s="230"/>
      <c r="S57845" s="230"/>
    </row>
    <row r="57846" spans="16:19" x14ac:dyDescent="0.2">
      <c r="P57846" s="230"/>
      <c r="Q57846" s="230"/>
      <c r="R57846" s="230"/>
      <c r="S57846" s="230"/>
    </row>
    <row r="57847" spans="16:19" x14ac:dyDescent="0.2">
      <c r="P57847" s="230"/>
      <c r="Q57847" s="230"/>
      <c r="R57847" s="230"/>
      <c r="S57847" s="230"/>
    </row>
    <row r="57848" spans="16:19" x14ac:dyDescent="0.2">
      <c r="P57848" s="230"/>
      <c r="Q57848" s="230"/>
      <c r="R57848" s="230"/>
      <c r="S57848" s="230"/>
    </row>
    <row r="57849" spans="16:19" x14ac:dyDescent="0.2">
      <c r="P57849" s="230"/>
      <c r="Q57849" s="230"/>
      <c r="R57849" s="230"/>
      <c r="S57849" s="230"/>
    </row>
    <row r="57850" spans="16:19" x14ac:dyDescent="0.2">
      <c r="P57850" s="230"/>
      <c r="Q57850" s="230"/>
      <c r="R57850" s="230"/>
      <c r="S57850" s="230"/>
    </row>
    <row r="57851" spans="16:19" x14ac:dyDescent="0.2">
      <c r="P57851" s="230"/>
      <c r="Q57851" s="230"/>
      <c r="R57851" s="230"/>
      <c r="S57851" s="230"/>
    </row>
    <row r="57852" spans="16:19" x14ac:dyDescent="0.2">
      <c r="P57852" s="230"/>
      <c r="Q57852" s="230"/>
      <c r="R57852" s="230"/>
      <c r="S57852" s="230"/>
    </row>
    <row r="57853" spans="16:19" x14ac:dyDescent="0.2">
      <c r="P57853" s="230"/>
      <c r="Q57853" s="230"/>
      <c r="R57853" s="230"/>
      <c r="S57853" s="230"/>
    </row>
    <row r="57854" spans="16:19" x14ac:dyDescent="0.2">
      <c r="P57854" s="230"/>
      <c r="Q57854" s="230"/>
      <c r="R57854" s="230"/>
      <c r="S57854" s="230"/>
    </row>
    <row r="57855" spans="16:19" x14ac:dyDescent="0.2">
      <c r="P57855" s="230"/>
      <c r="Q57855" s="230"/>
      <c r="R57855" s="230"/>
      <c r="S57855" s="230"/>
    </row>
    <row r="57856" spans="16:19" x14ac:dyDescent="0.2">
      <c r="P57856" s="230"/>
      <c r="Q57856" s="230"/>
      <c r="R57856" s="230"/>
      <c r="S57856" s="230"/>
    </row>
    <row r="57857" spans="16:19" x14ac:dyDescent="0.2">
      <c r="P57857" s="230"/>
      <c r="Q57857" s="230"/>
      <c r="R57857" s="230"/>
      <c r="S57857" s="230"/>
    </row>
    <row r="57858" spans="16:19" x14ac:dyDescent="0.2">
      <c r="P57858" s="230"/>
      <c r="Q57858" s="230"/>
      <c r="R57858" s="230"/>
      <c r="S57858" s="230"/>
    </row>
    <row r="57859" spans="16:19" x14ac:dyDescent="0.2">
      <c r="P57859" s="230"/>
      <c r="Q57859" s="230"/>
      <c r="R57859" s="230"/>
      <c r="S57859" s="230"/>
    </row>
    <row r="57860" spans="16:19" x14ac:dyDescent="0.2">
      <c r="P57860" s="230"/>
      <c r="Q57860" s="230"/>
      <c r="R57860" s="230"/>
      <c r="S57860" s="230"/>
    </row>
    <row r="57861" spans="16:19" x14ac:dyDescent="0.2">
      <c r="P57861" s="230"/>
      <c r="Q57861" s="230"/>
      <c r="R57861" s="230"/>
      <c r="S57861" s="230"/>
    </row>
    <row r="57862" spans="16:19" x14ac:dyDescent="0.2">
      <c r="P57862" s="230"/>
      <c r="Q57862" s="230"/>
      <c r="R57862" s="230"/>
      <c r="S57862" s="230"/>
    </row>
    <row r="57863" spans="16:19" x14ac:dyDescent="0.2">
      <c r="P57863" s="230"/>
      <c r="Q57863" s="230"/>
      <c r="R57863" s="230"/>
      <c r="S57863" s="230"/>
    </row>
    <row r="57864" spans="16:19" x14ac:dyDescent="0.2">
      <c r="P57864" s="230"/>
      <c r="Q57864" s="230"/>
      <c r="R57864" s="230"/>
      <c r="S57864" s="230"/>
    </row>
    <row r="57865" spans="16:19" x14ac:dyDescent="0.2">
      <c r="P57865" s="230"/>
      <c r="Q57865" s="230"/>
      <c r="R57865" s="230"/>
      <c r="S57865" s="230"/>
    </row>
    <row r="57866" spans="16:19" x14ac:dyDescent="0.2">
      <c r="P57866" s="230"/>
      <c r="Q57866" s="230"/>
      <c r="R57866" s="230"/>
      <c r="S57866" s="230"/>
    </row>
    <row r="57867" spans="16:19" x14ac:dyDescent="0.2">
      <c r="P57867" s="230"/>
      <c r="Q57867" s="230"/>
      <c r="R57867" s="230"/>
      <c r="S57867" s="230"/>
    </row>
    <row r="57868" spans="16:19" x14ac:dyDescent="0.2">
      <c r="P57868" s="230"/>
      <c r="Q57868" s="230"/>
      <c r="R57868" s="230"/>
      <c r="S57868" s="230"/>
    </row>
    <row r="57869" spans="16:19" x14ac:dyDescent="0.2">
      <c r="P57869" s="230"/>
      <c r="Q57869" s="230"/>
      <c r="R57869" s="230"/>
      <c r="S57869" s="230"/>
    </row>
    <row r="57870" spans="16:19" x14ac:dyDescent="0.2">
      <c r="P57870" s="230"/>
      <c r="Q57870" s="230"/>
      <c r="R57870" s="230"/>
      <c r="S57870" s="230"/>
    </row>
    <row r="57871" spans="16:19" x14ac:dyDescent="0.2">
      <c r="P57871" s="230"/>
      <c r="Q57871" s="230"/>
      <c r="R57871" s="230"/>
      <c r="S57871" s="230"/>
    </row>
    <row r="57872" spans="16:19" x14ac:dyDescent="0.2">
      <c r="P57872" s="230"/>
      <c r="Q57872" s="230"/>
      <c r="R57872" s="230"/>
      <c r="S57872" s="230"/>
    </row>
    <row r="57873" spans="16:19" x14ac:dyDescent="0.2">
      <c r="P57873" s="230"/>
      <c r="Q57873" s="230"/>
      <c r="R57873" s="230"/>
      <c r="S57873" s="230"/>
    </row>
    <row r="57874" spans="16:19" x14ac:dyDescent="0.2">
      <c r="P57874" s="230"/>
      <c r="Q57874" s="230"/>
      <c r="R57874" s="230"/>
      <c r="S57874" s="230"/>
    </row>
    <row r="57875" spans="16:19" x14ac:dyDescent="0.2">
      <c r="P57875" s="230"/>
      <c r="Q57875" s="230"/>
      <c r="R57875" s="230"/>
      <c r="S57875" s="230"/>
    </row>
    <row r="57876" spans="16:19" x14ac:dyDescent="0.2">
      <c r="P57876" s="230"/>
      <c r="Q57876" s="230"/>
      <c r="R57876" s="230"/>
      <c r="S57876" s="230"/>
    </row>
    <row r="57877" spans="16:19" x14ac:dyDescent="0.2">
      <c r="P57877" s="230"/>
      <c r="Q57877" s="230"/>
      <c r="R57877" s="230"/>
      <c r="S57877" s="230"/>
    </row>
    <row r="57878" spans="16:19" x14ac:dyDescent="0.2">
      <c r="P57878" s="230"/>
      <c r="Q57878" s="230"/>
      <c r="R57878" s="230"/>
      <c r="S57878" s="230"/>
    </row>
    <row r="57879" spans="16:19" x14ac:dyDescent="0.2">
      <c r="P57879" s="230"/>
      <c r="Q57879" s="230"/>
      <c r="R57879" s="230"/>
      <c r="S57879" s="230"/>
    </row>
    <row r="57880" spans="16:19" x14ac:dyDescent="0.2">
      <c r="P57880" s="230"/>
      <c r="Q57880" s="230"/>
      <c r="R57880" s="230"/>
      <c r="S57880" s="230"/>
    </row>
    <row r="57881" spans="16:19" x14ac:dyDescent="0.2">
      <c r="P57881" s="230"/>
      <c r="Q57881" s="230"/>
      <c r="R57881" s="230"/>
      <c r="S57881" s="230"/>
    </row>
    <row r="57882" spans="16:19" x14ac:dyDescent="0.2">
      <c r="P57882" s="230"/>
      <c r="Q57882" s="230"/>
      <c r="R57882" s="230"/>
      <c r="S57882" s="230"/>
    </row>
    <row r="57883" spans="16:19" x14ac:dyDescent="0.2">
      <c r="P57883" s="230"/>
      <c r="Q57883" s="230"/>
      <c r="R57883" s="230"/>
      <c r="S57883" s="230"/>
    </row>
    <row r="57884" spans="16:19" x14ac:dyDescent="0.2">
      <c r="P57884" s="230"/>
      <c r="Q57884" s="230"/>
      <c r="R57884" s="230"/>
      <c r="S57884" s="230"/>
    </row>
    <row r="57885" spans="16:19" x14ac:dyDescent="0.2">
      <c r="P57885" s="230"/>
      <c r="Q57885" s="230"/>
      <c r="R57885" s="230"/>
      <c r="S57885" s="230"/>
    </row>
    <row r="57886" spans="16:19" x14ac:dyDescent="0.2">
      <c r="P57886" s="230"/>
      <c r="Q57886" s="230"/>
      <c r="R57886" s="230"/>
      <c r="S57886" s="230"/>
    </row>
    <row r="57887" spans="16:19" x14ac:dyDescent="0.2">
      <c r="P57887" s="230"/>
      <c r="Q57887" s="230"/>
      <c r="R57887" s="230"/>
      <c r="S57887" s="230"/>
    </row>
    <row r="57888" spans="16:19" x14ac:dyDescent="0.2">
      <c r="P57888" s="230"/>
      <c r="Q57888" s="230"/>
      <c r="R57888" s="230"/>
      <c r="S57888" s="230"/>
    </row>
    <row r="57889" spans="16:19" x14ac:dyDescent="0.2">
      <c r="P57889" s="230"/>
      <c r="Q57889" s="230"/>
      <c r="R57889" s="230"/>
      <c r="S57889" s="230"/>
    </row>
    <row r="57890" spans="16:19" x14ac:dyDescent="0.2">
      <c r="P57890" s="230"/>
      <c r="Q57890" s="230"/>
      <c r="R57890" s="230"/>
      <c r="S57890" s="230"/>
    </row>
    <row r="57891" spans="16:19" x14ac:dyDescent="0.2">
      <c r="P57891" s="230"/>
      <c r="Q57891" s="230"/>
      <c r="R57891" s="230"/>
      <c r="S57891" s="230"/>
    </row>
    <row r="57892" spans="16:19" x14ac:dyDescent="0.2">
      <c r="P57892" s="230"/>
      <c r="Q57892" s="230"/>
      <c r="R57892" s="230"/>
      <c r="S57892" s="230"/>
    </row>
    <row r="57893" spans="16:19" x14ac:dyDescent="0.2">
      <c r="P57893" s="230"/>
      <c r="Q57893" s="230"/>
      <c r="R57893" s="230"/>
      <c r="S57893" s="230"/>
    </row>
    <row r="57894" spans="16:19" x14ac:dyDescent="0.2">
      <c r="P57894" s="230"/>
      <c r="Q57894" s="230"/>
      <c r="R57894" s="230"/>
      <c r="S57894" s="230"/>
    </row>
    <row r="57895" spans="16:19" x14ac:dyDescent="0.2">
      <c r="P57895" s="230"/>
      <c r="Q57895" s="230"/>
      <c r="R57895" s="230"/>
      <c r="S57895" s="230"/>
    </row>
    <row r="57896" spans="16:19" x14ac:dyDescent="0.2">
      <c r="P57896" s="230"/>
      <c r="Q57896" s="230"/>
      <c r="R57896" s="230"/>
      <c r="S57896" s="230"/>
    </row>
    <row r="57897" spans="16:19" x14ac:dyDescent="0.2">
      <c r="P57897" s="230"/>
      <c r="Q57897" s="230"/>
      <c r="R57897" s="230"/>
      <c r="S57897" s="230"/>
    </row>
    <row r="57898" spans="16:19" x14ac:dyDescent="0.2">
      <c r="P57898" s="230"/>
      <c r="Q57898" s="230"/>
      <c r="R57898" s="230"/>
      <c r="S57898" s="230"/>
    </row>
    <row r="57899" spans="16:19" x14ac:dyDescent="0.2">
      <c r="P57899" s="230"/>
      <c r="Q57899" s="230"/>
      <c r="R57899" s="230"/>
      <c r="S57899" s="230"/>
    </row>
    <row r="57900" spans="16:19" x14ac:dyDescent="0.2">
      <c r="P57900" s="230"/>
      <c r="Q57900" s="230"/>
      <c r="R57900" s="230"/>
      <c r="S57900" s="230"/>
    </row>
    <row r="57901" spans="16:19" x14ac:dyDescent="0.2">
      <c r="P57901" s="230"/>
      <c r="Q57901" s="230"/>
      <c r="R57901" s="230"/>
      <c r="S57901" s="230"/>
    </row>
    <row r="57902" spans="16:19" x14ac:dyDescent="0.2">
      <c r="P57902" s="230"/>
      <c r="Q57902" s="230"/>
      <c r="R57902" s="230"/>
      <c r="S57902" s="230"/>
    </row>
    <row r="57903" spans="16:19" x14ac:dyDescent="0.2">
      <c r="P57903" s="230"/>
      <c r="Q57903" s="230"/>
      <c r="R57903" s="230"/>
      <c r="S57903" s="230"/>
    </row>
    <row r="57904" spans="16:19" x14ac:dyDescent="0.2">
      <c r="P57904" s="230"/>
      <c r="Q57904" s="230"/>
      <c r="R57904" s="230"/>
      <c r="S57904" s="230"/>
    </row>
    <row r="57905" spans="16:19" x14ac:dyDescent="0.2">
      <c r="P57905" s="230"/>
      <c r="Q57905" s="230"/>
      <c r="R57905" s="230"/>
      <c r="S57905" s="230"/>
    </row>
    <row r="57906" spans="16:19" x14ac:dyDescent="0.2">
      <c r="P57906" s="230"/>
      <c r="Q57906" s="230"/>
      <c r="R57906" s="230"/>
      <c r="S57906" s="230"/>
    </row>
    <row r="57907" spans="16:19" x14ac:dyDescent="0.2">
      <c r="P57907" s="230"/>
      <c r="Q57907" s="230"/>
      <c r="R57907" s="230"/>
      <c r="S57907" s="230"/>
    </row>
    <row r="57908" spans="16:19" x14ac:dyDescent="0.2">
      <c r="P57908" s="230"/>
      <c r="Q57908" s="230"/>
      <c r="R57908" s="230"/>
      <c r="S57908" s="230"/>
    </row>
    <row r="57909" spans="16:19" x14ac:dyDescent="0.2">
      <c r="P57909" s="230"/>
      <c r="Q57909" s="230"/>
      <c r="R57909" s="230"/>
      <c r="S57909" s="230"/>
    </row>
    <row r="57910" spans="16:19" x14ac:dyDescent="0.2">
      <c r="P57910" s="230"/>
      <c r="Q57910" s="230"/>
      <c r="R57910" s="230"/>
      <c r="S57910" s="230"/>
    </row>
    <row r="57911" spans="16:19" x14ac:dyDescent="0.2">
      <c r="P57911" s="230"/>
      <c r="Q57911" s="230"/>
      <c r="R57911" s="230"/>
      <c r="S57911" s="230"/>
    </row>
    <row r="57912" spans="16:19" x14ac:dyDescent="0.2">
      <c r="P57912" s="230"/>
      <c r="Q57912" s="230"/>
      <c r="R57912" s="230"/>
      <c r="S57912" s="230"/>
    </row>
    <row r="57913" spans="16:19" x14ac:dyDescent="0.2">
      <c r="P57913" s="230"/>
      <c r="Q57913" s="230"/>
      <c r="R57913" s="230"/>
      <c r="S57913" s="230"/>
    </row>
    <row r="57914" spans="16:19" x14ac:dyDescent="0.2">
      <c r="P57914" s="230"/>
      <c r="Q57914" s="230"/>
      <c r="R57914" s="230"/>
      <c r="S57914" s="230"/>
    </row>
    <row r="57915" spans="16:19" x14ac:dyDescent="0.2">
      <c r="P57915" s="230"/>
      <c r="Q57915" s="230"/>
      <c r="R57915" s="230"/>
      <c r="S57915" s="230"/>
    </row>
    <row r="57916" spans="16:19" x14ac:dyDescent="0.2">
      <c r="P57916" s="230"/>
      <c r="Q57916" s="230"/>
      <c r="R57916" s="230"/>
      <c r="S57916" s="230"/>
    </row>
    <row r="57917" spans="16:19" x14ac:dyDescent="0.2">
      <c r="P57917" s="230"/>
      <c r="Q57917" s="230"/>
      <c r="R57917" s="230"/>
      <c r="S57917" s="230"/>
    </row>
    <row r="57918" spans="16:19" x14ac:dyDescent="0.2">
      <c r="P57918" s="230"/>
      <c r="Q57918" s="230"/>
      <c r="R57918" s="230"/>
      <c r="S57918" s="230"/>
    </row>
    <row r="57919" spans="16:19" x14ac:dyDescent="0.2">
      <c r="P57919" s="230"/>
      <c r="Q57919" s="230"/>
      <c r="R57919" s="230"/>
      <c r="S57919" s="230"/>
    </row>
    <row r="57920" spans="16:19" x14ac:dyDescent="0.2">
      <c r="P57920" s="230"/>
      <c r="Q57920" s="230"/>
      <c r="R57920" s="230"/>
      <c r="S57920" s="230"/>
    </row>
    <row r="57921" spans="16:19" x14ac:dyDescent="0.2">
      <c r="P57921" s="230"/>
      <c r="Q57921" s="230"/>
      <c r="R57921" s="230"/>
      <c r="S57921" s="230"/>
    </row>
    <row r="57922" spans="16:19" x14ac:dyDescent="0.2">
      <c r="P57922" s="230"/>
      <c r="Q57922" s="230"/>
      <c r="R57922" s="230"/>
      <c r="S57922" s="230"/>
    </row>
    <row r="57923" spans="16:19" x14ac:dyDescent="0.2">
      <c r="P57923" s="230"/>
      <c r="Q57923" s="230"/>
      <c r="R57923" s="230"/>
      <c r="S57923" s="230"/>
    </row>
    <row r="57924" spans="16:19" x14ac:dyDescent="0.2">
      <c r="P57924" s="230"/>
      <c r="Q57924" s="230"/>
      <c r="R57924" s="230"/>
      <c r="S57924" s="230"/>
    </row>
    <row r="57925" spans="16:19" x14ac:dyDescent="0.2">
      <c r="P57925" s="230"/>
      <c r="Q57925" s="230"/>
      <c r="R57925" s="230"/>
      <c r="S57925" s="230"/>
    </row>
    <row r="57926" spans="16:19" x14ac:dyDescent="0.2">
      <c r="P57926" s="230"/>
      <c r="Q57926" s="230"/>
      <c r="R57926" s="230"/>
      <c r="S57926" s="230"/>
    </row>
    <row r="57927" spans="16:19" x14ac:dyDescent="0.2">
      <c r="P57927" s="230"/>
      <c r="Q57927" s="230"/>
      <c r="R57927" s="230"/>
      <c r="S57927" s="230"/>
    </row>
    <row r="57928" spans="16:19" x14ac:dyDescent="0.2">
      <c r="P57928" s="230"/>
      <c r="Q57928" s="230"/>
      <c r="R57928" s="230"/>
      <c r="S57928" s="230"/>
    </row>
    <row r="57929" spans="16:19" x14ac:dyDescent="0.2">
      <c r="P57929" s="230"/>
      <c r="Q57929" s="230"/>
      <c r="R57929" s="230"/>
      <c r="S57929" s="230"/>
    </row>
    <row r="57930" spans="16:19" x14ac:dyDescent="0.2">
      <c r="P57930" s="230"/>
      <c r="Q57930" s="230"/>
      <c r="R57930" s="230"/>
      <c r="S57930" s="230"/>
    </row>
    <row r="57931" spans="16:19" x14ac:dyDescent="0.2">
      <c r="P57931" s="230"/>
      <c r="Q57931" s="230"/>
      <c r="R57931" s="230"/>
      <c r="S57931" s="230"/>
    </row>
    <row r="57932" spans="16:19" x14ac:dyDescent="0.2">
      <c r="P57932" s="230"/>
      <c r="Q57932" s="230"/>
      <c r="R57932" s="230"/>
      <c r="S57932" s="230"/>
    </row>
    <row r="57933" spans="16:19" x14ac:dyDescent="0.2">
      <c r="P57933" s="230"/>
      <c r="Q57933" s="230"/>
      <c r="R57933" s="230"/>
      <c r="S57933" s="230"/>
    </row>
    <row r="57934" spans="16:19" x14ac:dyDescent="0.2">
      <c r="P57934" s="230"/>
      <c r="Q57934" s="230"/>
      <c r="R57934" s="230"/>
      <c r="S57934" s="230"/>
    </row>
    <row r="57935" spans="16:19" x14ac:dyDescent="0.2">
      <c r="P57935" s="230"/>
      <c r="Q57935" s="230"/>
      <c r="R57935" s="230"/>
      <c r="S57935" s="230"/>
    </row>
    <row r="57936" spans="16:19" x14ac:dyDescent="0.2">
      <c r="P57936" s="230"/>
      <c r="Q57936" s="230"/>
      <c r="R57936" s="230"/>
      <c r="S57936" s="230"/>
    </row>
    <row r="57937" spans="16:19" x14ac:dyDescent="0.2">
      <c r="P57937" s="230"/>
      <c r="Q57937" s="230"/>
      <c r="R57937" s="230"/>
      <c r="S57937" s="230"/>
    </row>
    <row r="57938" spans="16:19" x14ac:dyDescent="0.2">
      <c r="P57938" s="230"/>
      <c r="Q57938" s="230"/>
      <c r="R57938" s="230"/>
      <c r="S57938" s="230"/>
    </row>
    <row r="57939" spans="16:19" x14ac:dyDescent="0.2">
      <c r="P57939" s="230"/>
      <c r="Q57939" s="230"/>
      <c r="R57939" s="230"/>
      <c r="S57939" s="230"/>
    </row>
    <row r="57940" spans="16:19" x14ac:dyDescent="0.2">
      <c r="P57940" s="230"/>
      <c r="Q57940" s="230"/>
      <c r="R57940" s="230"/>
      <c r="S57940" s="230"/>
    </row>
    <row r="57941" spans="16:19" x14ac:dyDescent="0.2">
      <c r="P57941" s="230"/>
      <c r="Q57941" s="230"/>
      <c r="R57941" s="230"/>
      <c r="S57941" s="230"/>
    </row>
    <row r="57942" spans="16:19" x14ac:dyDescent="0.2">
      <c r="P57942" s="230"/>
      <c r="Q57942" s="230"/>
      <c r="R57942" s="230"/>
      <c r="S57942" s="230"/>
    </row>
    <row r="57943" spans="16:19" x14ac:dyDescent="0.2">
      <c r="P57943" s="230"/>
      <c r="Q57943" s="230"/>
      <c r="R57943" s="230"/>
      <c r="S57943" s="230"/>
    </row>
    <row r="57944" spans="16:19" x14ac:dyDescent="0.2">
      <c r="P57944" s="230"/>
      <c r="Q57944" s="230"/>
      <c r="R57944" s="230"/>
      <c r="S57944" s="230"/>
    </row>
    <row r="57945" spans="16:19" x14ac:dyDescent="0.2">
      <c r="P57945" s="230"/>
      <c r="Q57945" s="230"/>
      <c r="R57945" s="230"/>
      <c r="S57945" s="230"/>
    </row>
    <row r="57946" spans="16:19" x14ac:dyDescent="0.2">
      <c r="P57946" s="230"/>
      <c r="Q57946" s="230"/>
      <c r="R57946" s="230"/>
      <c r="S57946" s="230"/>
    </row>
    <row r="57947" spans="16:19" x14ac:dyDescent="0.2">
      <c r="P57947" s="230"/>
      <c r="Q57947" s="230"/>
      <c r="R57947" s="230"/>
      <c r="S57947" s="230"/>
    </row>
    <row r="57948" spans="16:19" x14ac:dyDescent="0.2">
      <c r="P57948" s="230"/>
      <c r="Q57948" s="230"/>
      <c r="R57948" s="230"/>
      <c r="S57948" s="230"/>
    </row>
    <row r="57949" spans="16:19" x14ac:dyDescent="0.2">
      <c r="P57949" s="230"/>
      <c r="Q57949" s="230"/>
      <c r="R57949" s="230"/>
      <c r="S57949" s="230"/>
    </row>
    <row r="57950" spans="16:19" x14ac:dyDescent="0.2">
      <c r="P57950" s="230"/>
      <c r="Q57950" s="230"/>
      <c r="R57950" s="230"/>
      <c r="S57950" s="230"/>
    </row>
    <row r="57951" spans="16:19" x14ac:dyDescent="0.2">
      <c r="P57951" s="230"/>
      <c r="Q57951" s="230"/>
      <c r="R57951" s="230"/>
      <c r="S57951" s="230"/>
    </row>
    <row r="57952" spans="16:19" x14ac:dyDescent="0.2">
      <c r="P57952" s="230"/>
      <c r="Q57952" s="230"/>
      <c r="R57952" s="230"/>
      <c r="S57952" s="230"/>
    </row>
    <row r="57953" spans="16:19" x14ac:dyDescent="0.2">
      <c r="P57953" s="230"/>
      <c r="Q57953" s="230"/>
      <c r="R57953" s="230"/>
      <c r="S57953" s="230"/>
    </row>
    <row r="57954" spans="16:19" x14ac:dyDescent="0.2">
      <c r="P57954" s="230"/>
      <c r="Q57954" s="230"/>
      <c r="R57954" s="230"/>
      <c r="S57954" s="230"/>
    </row>
    <row r="57955" spans="16:19" x14ac:dyDescent="0.2">
      <c r="P57955" s="230"/>
      <c r="Q57955" s="230"/>
      <c r="R57955" s="230"/>
      <c r="S57955" s="230"/>
    </row>
    <row r="57956" spans="16:19" x14ac:dyDescent="0.2">
      <c r="P57956" s="230"/>
      <c r="Q57956" s="230"/>
      <c r="R57956" s="230"/>
      <c r="S57956" s="230"/>
    </row>
    <row r="57957" spans="16:19" x14ac:dyDescent="0.2">
      <c r="P57957" s="230"/>
      <c r="Q57957" s="230"/>
      <c r="R57957" s="230"/>
      <c r="S57957" s="230"/>
    </row>
    <row r="57958" spans="16:19" x14ac:dyDescent="0.2">
      <c r="P57958" s="230"/>
      <c r="Q57958" s="230"/>
      <c r="R57958" s="230"/>
      <c r="S57958" s="230"/>
    </row>
    <row r="57959" spans="16:19" x14ac:dyDescent="0.2">
      <c r="P57959" s="230"/>
      <c r="Q57959" s="230"/>
      <c r="R57959" s="230"/>
      <c r="S57959" s="230"/>
    </row>
    <row r="57960" spans="16:19" x14ac:dyDescent="0.2">
      <c r="P57960" s="230"/>
      <c r="Q57960" s="230"/>
      <c r="R57960" s="230"/>
      <c r="S57960" s="230"/>
    </row>
    <row r="57961" spans="16:19" x14ac:dyDescent="0.2">
      <c r="P57961" s="230"/>
      <c r="Q57961" s="230"/>
      <c r="R57961" s="230"/>
      <c r="S57961" s="230"/>
    </row>
    <row r="57962" spans="16:19" x14ac:dyDescent="0.2">
      <c r="P57962" s="230"/>
      <c r="Q57962" s="230"/>
      <c r="R57962" s="230"/>
      <c r="S57962" s="230"/>
    </row>
    <row r="57963" spans="16:19" x14ac:dyDescent="0.2">
      <c r="P57963" s="230"/>
      <c r="Q57963" s="230"/>
      <c r="R57963" s="230"/>
      <c r="S57963" s="230"/>
    </row>
    <row r="57964" spans="16:19" x14ac:dyDescent="0.2">
      <c r="P57964" s="230"/>
      <c r="Q57964" s="230"/>
      <c r="R57964" s="230"/>
      <c r="S57964" s="230"/>
    </row>
    <row r="57965" spans="16:19" x14ac:dyDescent="0.2">
      <c r="P57965" s="230"/>
      <c r="Q57965" s="230"/>
      <c r="R57965" s="230"/>
      <c r="S57965" s="230"/>
    </row>
    <row r="57966" spans="16:19" x14ac:dyDescent="0.2">
      <c r="P57966" s="230"/>
      <c r="Q57966" s="230"/>
      <c r="R57966" s="230"/>
      <c r="S57966" s="230"/>
    </row>
    <row r="57967" spans="16:19" x14ac:dyDescent="0.2">
      <c r="P57967" s="230"/>
      <c r="Q57967" s="230"/>
      <c r="R57967" s="230"/>
      <c r="S57967" s="230"/>
    </row>
    <row r="57968" spans="16:19" x14ac:dyDescent="0.2">
      <c r="P57968" s="230"/>
      <c r="Q57968" s="230"/>
      <c r="R57968" s="230"/>
      <c r="S57968" s="230"/>
    </row>
    <row r="57969" spans="16:19" x14ac:dyDescent="0.2">
      <c r="P57969" s="230"/>
      <c r="Q57969" s="230"/>
      <c r="R57969" s="230"/>
      <c r="S57969" s="230"/>
    </row>
    <row r="57970" spans="16:19" x14ac:dyDescent="0.2">
      <c r="P57970" s="230"/>
      <c r="Q57970" s="230"/>
      <c r="R57970" s="230"/>
      <c r="S57970" s="230"/>
    </row>
    <row r="57971" spans="16:19" x14ac:dyDescent="0.2">
      <c r="P57971" s="230"/>
      <c r="Q57971" s="230"/>
      <c r="R57971" s="230"/>
      <c r="S57971" s="230"/>
    </row>
    <row r="57972" spans="16:19" x14ac:dyDescent="0.2">
      <c r="P57972" s="230"/>
      <c r="Q57972" s="230"/>
      <c r="R57972" s="230"/>
      <c r="S57972" s="230"/>
    </row>
    <row r="57973" spans="16:19" x14ac:dyDescent="0.2">
      <c r="P57973" s="230"/>
      <c r="Q57973" s="230"/>
      <c r="R57973" s="230"/>
      <c r="S57973" s="230"/>
    </row>
    <row r="57974" spans="16:19" x14ac:dyDescent="0.2">
      <c r="P57974" s="230"/>
      <c r="Q57974" s="230"/>
      <c r="R57974" s="230"/>
      <c r="S57974" s="230"/>
    </row>
    <row r="57975" spans="16:19" x14ac:dyDescent="0.2">
      <c r="P57975" s="230"/>
      <c r="Q57975" s="230"/>
      <c r="R57975" s="230"/>
      <c r="S57975" s="230"/>
    </row>
    <row r="57976" spans="16:19" x14ac:dyDescent="0.2">
      <c r="P57976" s="230"/>
      <c r="Q57976" s="230"/>
      <c r="R57976" s="230"/>
      <c r="S57976" s="230"/>
    </row>
    <row r="57977" spans="16:19" x14ac:dyDescent="0.2">
      <c r="P57977" s="230"/>
      <c r="Q57977" s="230"/>
      <c r="R57977" s="230"/>
      <c r="S57977" s="230"/>
    </row>
    <row r="57978" spans="16:19" x14ac:dyDescent="0.2">
      <c r="P57978" s="230"/>
      <c r="Q57978" s="230"/>
      <c r="R57978" s="230"/>
      <c r="S57978" s="230"/>
    </row>
    <row r="57979" spans="16:19" x14ac:dyDescent="0.2">
      <c r="P57979" s="230"/>
      <c r="Q57979" s="230"/>
      <c r="R57979" s="230"/>
      <c r="S57979" s="230"/>
    </row>
    <row r="57980" spans="16:19" x14ac:dyDescent="0.2">
      <c r="P57980" s="230"/>
      <c r="Q57980" s="230"/>
      <c r="R57980" s="230"/>
      <c r="S57980" s="230"/>
    </row>
    <row r="57981" spans="16:19" x14ac:dyDescent="0.2">
      <c r="P57981" s="230"/>
      <c r="Q57981" s="230"/>
      <c r="R57981" s="230"/>
      <c r="S57981" s="230"/>
    </row>
    <row r="57982" spans="16:19" x14ac:dyDescent="0.2">
      <c r="P57982" s="230"/>
      <c r="Q57982" s="230"/>
      <c r="R57982" s="230"/>
      <c r="S57982" s="230"/>
    </row>
    <row r="57983" spans="16:19" x14ac:dyDescent="0.2">
      <c r="P57983" s="230"/>
      <c r="Q57983" s="230"/>
      <c r="R57983" s="230"/>
      <c r="S57983" s="230"/>
    </row>
    <row r="57984" spans="16:19" x14ac:dyDescent="0.2">
      <c r="P57984" s="230"/>
      <c r="Q57984" s="230"/>
      <c r="R57984" s="230"/>
      <c r="S57984" s="230"/>
    </row>
    <row r="57985" spans="16:19" x14ac:dyDescent="0.2">
      <c r="P57985" s="230"/>
      <c r="Q57985" s="230"/>
      <c r="R57985" s="230"/>
      <c r="S57985" s="230"/>
    </row>
    <row r="57986" spans="16:19" x14ac:dyDescent="0.2">
      <c r="P57986" s="230"/>
      <c r="Q57986" s="230"/>
      <c r="R57986" s="230"/>
      <c r="S57986" s="230"/>
    </row>
    <row r="57987" spans="16:19" x14ac:dyDescent="0.2">
      <c r="P57987" s="230"/>
      <c r="Q57987" s="230"/>
      <c r="R57987" s="230"/>
      <c r="S57987" s="230"/>
    </row>
    <row r="57988" spans="16:19" x14ac:dyDescent="0.2">
      <c r="P57988" s="230"/>
      <c r="Q57988" s="230"/>
      <c r="R57988" s="230"/>
      <c r="S57988" s="230"/>
    </row>
    <row r="57989" spans="16:19" x14ac:dyDescent="0.2">
      <c r="P57989" s="230"/>
      <c r="Q57989" s="230"/>
      <c r="R57989" s="230"/>
      <c r="S57989" s="230"/>
    </row>
    <row r="57990" spans="16:19" x14ac:dyDescent="0.2">
      <c r="P57990" s="230"/>
      <c r="Q57990" s="230"/>
      <c r="R57990" s="230"/>
      <c r="S57990" s="230"/>
    </row>
    <row r="57991" spans="16:19" x14ac:dyDescent="0.2">
      <c r="P57991" s="230"/>
      <c r="Q57991" s="230"/>
      <c r="R57991" s="230"/>
      <c r="S57991" s="230"/>
    </row>
    <row r="57992" spans="16:19" x14ac:dyDescent="0.2">
      <c r="P57992" s="230"/>
      <c r="Q57992" s="230"/>
      <c r="R57992" s="230"/>
      <c r="S57992" s="230"/>
    </row>
    <row r="57993" spans="16:19" x14ac:dyDescent="0.2">
      <c r="P57993" s="230"/>
      <c r="Q57993" s="230"/>
      <c r="R57993" s="230"/>
      <c r="S57993" s="230"/>
    </row>
    <row r="57994" spans="16:19" x14ac:dyDescent="0.2">
      <c r="P57994" s="230"/>
      <c r="Q57994" s="230"/>
      <c r="R57994" s="230"/>
      <c r="S57994" s="230"/>
    </row>
    <row r="57995" spans="16:19" x14ac:dyDescent="0.2">
      <c r="P57995" s="230"/>
      <c r="Q57995" s="230"/>
      <c r="R57995" s="230"/>
      <c r="S57995" s="230"/>
    </row>
    <row r="57996" spans="16:19" x14ac:dyDescent="0.2">
      <c r="P57996" s="230"/>
      <c r="Q57996" s="230"/>
      <c r="R57996" s="230"/>
      <c r="S57996" s="230"/>
    </row>
    <row r="57997" spans="16:19" x14ac:dyDescent="0.2">
      <c r="P57997" s="230"/>
      <c r="Q57997" s="230"/>
      <c r="R57997" s="230"/>
      <c r="S57997" s="230"/>
    </row>
    <row r="57998" spans="16:19" x14ac:dyDescent="0.2">
      <c r="P57998" s="230"/>
      <c r="Q57998" s="230"/>
      <c r="R57998" s="230"/>
      <c r="S57998" s="230"/>
    </row>
    <row r="57999" spans="16:19" x14ac:dyDescent="0.2">
      <c r="P57999" s="230"/>
      <c r="Q57999" s="230"/>
      <c r="R57999" s="230"/>
      <c r="S57999" s="230"/>
    </row>
    <row r="58000" spans="16:19" x14ac:dyDescent="0.2">
      <c r="P58000" s="230"/>
      <c r="Q58000" s="230"/>
      <c r="R58000" s="230"/>
      <c r="S58000" s="230"/>
    </row>
    <row r="58001" spans="16:19" x14ac:dyDescent="0.2">
      <c r="P58001" s="230"/>
      <c r="Q58001" s="230"/>
      <c r="R58001" s="230"/>
      <c r="S58001" s="230"/>
    </row>
    <row r="58002" spans="16:19" x14ac:dyDescent="0.2">
      <c r="P58002" s="230"/>
      <c r="Q58002" s="230"/>
      <c r="R58002" s="230"/>
      <c r="S58002" s="230"/>
    </row>
    <row r="58003" spans="16:19" x14ac:dyDescent="0.2">
      <c r="P58003" s="230"/>
      <c r="Q58003" s="230"/>
      <c r="R58003" s="230"/>
      <c r="S58003" s="230"/>
    </row>
    <row r="58004" spans="16:19" x14ac:dyDescent="0.2">
      <c r="P58004" s="230"/>
      <c r="Q58004" s="230"/>
      <c r="R58004" s="230"/>
      <c r="S58004" s="230"/>
    </row>
    <row r="58005" spans="16:19" x14ac:dyDescent="0.2">
      <c r="P58005" s="230"/>
      <c r="Q58005" s="230"/>
      <c r="R58005" s="230"/>
      <c r="S58005" s="230"/>
    </row>
    <row r="58006" spans="16:19" x14ac:dyDescent="0.2">
      <c r="P58006" s="230"/>
      <c r="Q58006" s="230"/>
      <c r="R58006" s="230"/>
      <c r="S58006" s="230"/>
    </row>
    <row r="58007" spans="16:19" x14ac:dyDescent="0.2">
      <c r="P58007" s="230"/>
      <c r="Q58007" s="230"/>
      <c r="R58007" s="230"/>
      <c r="S58007" s="230"/>
    </row>
    <row r="58008" spans="16:19" x14ac:dyDescent="0.2">
      <c r="P58008" s="230"/>
      <c r="Q58008" s="230"/>
      <c r="R58008" s="230"/>
      <c r="S58008" s="230"/>
    </row>
    <row r="58009" spans="16:19" x14ac:dyDescent="0.2">
      <c r="P58009" s="230"/>
      <c r="Q58009" s="230"/>
      <c r="R58009" s="230"/>
      <c r="S58009" s="230"/>
    </row>
    <row r="58010" spans="16:19" x14ac:dyDescent="0.2">
      <c r="P58010" s="230"/>
      <c r="Q58010" s="230"/>
      <c r="R58010" s="230"/>
      <c r="S58010" s="230"/>
    </row>
    <row r="58011" spans="16:19" x14ac:dyDescent="0.2">
      <c r="P58011" s="230"/>
      <c r="Q58011" s="230"/>
      <c r="R58011" s="230"/>
      <c r="S58011" s="230"/>
    </row>
    <row r="58012" spans="16:19" x14ac:dyDescent="0.2">
      <c r="P58012" s="230"/>
      <c r="Q58012" s="230"/>
      <c r="R58012" s="230"/>
      <c r="S58012" s="230"/>
    </row>
    <row r="58013" spans="16:19" x14ac:dyDescent="0.2">
      <c r="P58013" s="230"/>
      <c r="Q58013" s="230"/>
      <c r="R58013" s="230"/>
      <c r="S58013" s="230"/>
    </row>
    <row r="58014" spans="16:19" x14ac:dyDescent="0.2">
      <c r="P58014" s="230"/>
      <c r="Q58014" s="230"/>
      <c r="R58014" s="230"/>
      <c r="S58014" s="230"/>
    </row>
    <row r="58015" spans="16:19" x14ac:dyDescent="0.2">
      <c r="P58015" s="230"/>
      <c r="Q58015" s="230"/>
      <c r="R58015" s="230"/>
      <c r="S58015" s="230"/>
    </row>
    <row r="58016" spans="16:19" x14ac:dyDescent="0.2">
      <c r="P58016" s="230"/>
      <c r="Q58016" s="230"/>
      <c r="R58016" s="230"/>
      <c r="S58016" s="230"/>
    </row>
    <row r="58017" spans="16:19" x14ac:dyDescent="0.2">
      <c r="P58017" s="230"/>
      <c r="Q58017" s="230"/>
      <c r="R58017" s="230"/>
      <c r="S58017" s="230"/>
    </row>
    <row r="58018" spans="16:19" x14ac:dyDescent="0.2">
      <c r="P58018" s="230"/>
      <c r="Q58018" s="230"/>
      <c r="R58018" s="230"/>
      <c r="S58018" s="230"/>
    </row>
    <row r="58019" spans="16:19" x14ac:dyDescent="0.2">
      <c r="P58019" s="230"/>
      <c r="Q58019" s="230"/>
      <c r="R58019" s="230"/>
      <c r="S58019" s="230"/>
    </row>
    <row r="58020" spans="16:19" x14ac:dyDescent="0.2">
      <c r="P58020" s="230"/>
      <c r="Q58020" s="230"/>
      <c r="R58020" s="230"/>
      <c r="S58020" s="230"/>
    </row>
    <row r="58021" spans="16:19" x14ac:dyDescent="0.2">
      <c r="P58021" s="230"/>
      <c r="Q58021" s="230"/>
      <c r="R58021" s="230"/>
      <c r="S58021" s="230"/>
    </row>
    <row r="58022" spans="16:19" x14ac:dyDescent="0.2">
      <c r="P58022" s="230"/>
      <c r="Q58022" s="230"/>
      <c r="R58022" s="230"/>
      <c r="S58022" s="230"/>
    </row>
    <row r="58023" spans="16:19" x14ac:dyDescent="0.2">
      <c r="P58023" s="230"/>
      <c r="Q58023" s="230"/>
      <c r="R58023" s="230"/>
      <c r="S58023" s="230"/>
    </row>
    <row r="58024" spans="16:19" x14ac:dyDescent="0.2">
      <c r="P58024" s="230"/>
      <c r="Q58024" s="230"/>
      <c r="R58024" s="230"/>
      <c r="S58024" s="230"/>
    </row>
    <row r="58025" spans="16:19" x14ac:dyDescent="0.2">
      <c r="P58025" s="230"/>
      <c r="Q58025" s="230"/>
      <c r="R58025" s="230"/>
      <c r="S58025" s="230"/>
    </row>
    <row r="58026" spans="16:19" x14ac:dyDescent="0.2">
      <c r="P58026" s="230"/>
      <c r="Q58026" s="230"/>
      <c r="R58026" s="230"/>
      <c r="S58026" s="230"/>
    </row>
    <row r="58027" spans="16:19" x14ac:dyDescent="0.2">
      <c r="P58027" s="230"/>
      <c r="Q58027" s="230"/>
      <c r="R58027" s="230"/>
      <c r="S58027" s="230"/>
    </row>
    <row r="58028" spans="16:19" x14ac:dyDescent="0.2">
      <c r="P58028" s="230"/>
      <c r="Q58028" s="230"/>
      <c r="R58028" s="230"/>
      <c r="S58028" s="230"/>
    </row>
    <row r="58029" spans="16:19" x14ac:dyDescent="0.2">
      <c r="P58029" s="230"/>
      <c r="Q58029" s="230"/>
      <c r="R58029" s="230"/>
      <c r="S58029" s="230"/>
    </row>
    <row r="58030" spans="16:19" x14ac:dyDescent="0.2">
      <c r="P58030" s="230"/>
      <c r="Q58030" s="230"/>
      <c r="R58030" s="230"/>
      <c r="S58030" s="230"/>
    </row>
    <row r="58031" spans="16:19" x14ac:dyDescent="0.2">
      <c r="P58031" s="230"/>
      <c r="Q58031" s="230"/>
      <c r="R58031" s="230"/>
      <c r="S58031" s="230"/>
    </row>
    <row r="58032" spans="16:19" x14ac:dyDescent="0.2">
      <c r="P58032" s="230"/>
      <c r="Q58032" s="230"/>
      <c r="R58032" s="230"/>
      <c r="S58032" s="230"/>
    </row>
    <row r="58033" spans="16:19" x14ac:dyDescent="0.2">
      <c r="P58033" s="230"/>
      <c r="Q58033" s="230"/>
      <c r="R58033" s="230"/>
      <c r="S58033" s="230"/>
    </row>
    <row r="58034" spans="16:19" x14ac:dyDescent="0.2">
      <c r="P58034" s="230"/>
      <c r="Q58034" s="230"/>
      <c r="R58034" s="230"/>
      <c r="S58034" s="230"/>
    </row>
    <row r="58035" spans="16:19" x14ac:dyDescent="0.2">
      <c r="P58035" s="230"/>
      <c r="Q58035" s="230"/>
      <c r="R58035" s="230"/>
      <c r="S58035" s="230"/>
    </row>
    <row r="58036" spans="16:19" x14ac:dyDescent="0.2">
      <c r="P58036" s="230"/>
      <c r="Q58036" s="230"/>
      <c r="R58036" s="230"/>
      <c r="S58036" s="230"/>
    </row>
    <row r="58037" spans="16:19" x14ac:dyDescent="0.2">
      <c r="P58037" s="230"/>
      <c r="Q58037" s="230"/>
      <c r="R58037" s="230"/>
      <c r="S58037" s="230"/>
    </row>
    <row r="58038" spans="16:19" x14ac:dyDescent="0.2">
      <c r="P58038" s="230"/>
      <c r="Q58038" s="230"/>
      <c r="R58038" s="230"/>
      <c r="S58038" s="230"/>
    </row>
    <row r="58039" spans="16:19" x14ac:dyDescent="0.2">
      <c r="P58039" s="230"/>
      <c r="Q58039" s="230"/>
      <c r="R58039" s="230"/>
      <c r="S58039" s="230"/>
    </row>
    <row r="58040" spans="16:19" x14ac:dyDescent="0.2">
      <c r="P58040" s="230"/>
      <c r="Q58040" s="230"/>
      <c r="R58040" s="230"/>
      <c r="S58040" s="230"/>
    </row>
    <row r="58041" spans="16:19" x14ac:dyDescent="0.2">
      <c r="P58041" s="230"/>
      <c r="Q58041" s="230"/>
      <c r="R58041" s="230"/>
      <c r="S58041" s="230"/>
    </row>
    <row r="58042" spans="16:19" x14ac:dyDescent="0.2">
      <c r="P58042" s="230"/>
      <c r="Q58042" s="230"/>
      <c r="R58042" s="230"/>
      <c r="S58042" s="230"/>
    </row>
    <row r="58043" spans="16:19" x14ac:dyDescent="0.2">
      <c r="P58043" s="230"/>
      <c r="Q58043" s="230"/>
      <c r="R58043" s="230"/>
      <c r="S58043" s="230"/>
    </row>
    <row r="58044" spans="16:19" x14ac:dyDescent="0.2">
      <c r="P58044" s="230"/>
      <c r="Q58044" s="230"/>
      <c r="R58044" s="230"/>
      <c r="S58044" s="230"/>
    </row>
    <row r="58045" spans="16:19" x14ac:dyDescent="0.2">
      <c r="P58045" s="230"/>
      <c r="Q58045" s="230"/>
      <c r="R58045" s="230"/>
      <c r="S58045" s="230"/>
    </row>
    <row r="58046" spans="16:19" x14ac:dyDescent="0.2">
      <c r="P58046" s="230"/>
      <c r="Q58046" s="230"/>
      <c r="R58046" s="230"/>
      <c r="S58046" s="230"/>
    </row>
    <row r="58047" spans="16:19" x14ac:dyDescent="0.2">
      <c r="P58047" s="230"/>
      <c r="Q58047" s="230"/>
      <c r="R58047" s="230"/>
      <c r="S58047" s="230"/>
    </row>
    <row r="58048" spans="16:19" x14ac:dyDescent="0.2">
      <c r="P58048" s="230"/>
      <c r="Q58048" s="230"/>
      <c r="R58048" s="230"/>
      <c r="S58048" s="230"/>
    </row>
    <row r="58049" spans="16:19" x14ac:dyDescent="0.2">
      <c r="P58049" s="230"/>
      <c r="Q58049" s="230"/>
      <c r="R58049" s="230"/>
      <c r="S58049" s="230"/>
    </row>
    <row r="58050" spans="16:19" x14ac:dyDescent="0.2">
      <c r="P58050" s="230"/>
      <c r="Q58050" s="230"/>
      <c r="R58050" s="230"/>
      <c r="S58050" s="230"/>
    </row>
    <row r="58051" spans="16:19" x14ac:dyDescent="0.2">
      <c r="P58051" s="230"/>
      <c r="Q58051" s="230"/>
      <c r="R58051" s="230"/>
      <c r="S58051" s="230"/>
    </row>
    <row r="58052" spans="16:19" x14ac:dyDescent="0.2">
      <c r="P58052" s="230"/>
      <c r="Q58052" s="230"/>
      <c r="R58052" s="230"/>
      <c r="S58052" s="230"/>
    </row>
    <row r="58053" spans="16:19" x14ac:dyDescent="0.2">
      <c r="P58053" s="230"/>
      <c r="Q58053" s="230"/>
      <c r="R58053" s="230"/>
      <c r="S58053" s="230"/>
    </row>
    <row r="58054" spans="16:19" x14ac:dyDescent="0.2">
      <c r="P58054" s="230"/>
      <c r="Q58054" s="230"/>
      <c r="R58054" s="230"/>
      <c r="S58054" s="230"/>
    </row>
    <row r="58055" spans="16:19" x14ac:dyDescent="0.2">
      <c r="P58055" s="230"/>
      <c r="Q58055" s="230"/>
      <c r="R58055" s="230"/>
      <c r="S58055" s="230"/>
    </row>
    <row r="58056" spans="16:19" x14ac:dyDescent="0.2">
      <c r="P58056" s="230"/>
      <c r="Q58056" s="230"/>
      <c r="R58056" s="230"/>
      <c r="S58056" s="230"/>
    </row>
    <row r="58057" spans="16:19" x14ac:dyDescent="0.2">
      <c r="P58057" s="230"/>
      <c r="Q58057" s="230"/>
      <c r="R58057" s="230"/>
      <c r="S58057" s="230"/>
    </row>
    <row r="58058" spans="16:19" x14ac:dyDescent="0.2">
      <c r="P58058" s="230"/>
      <c r="Q58058" s="230"/>
      <c r="R58058" s="230"/>
      <c r="S58058" s="230"/>
    </row>
    <row r="58059" spans="16:19" x14ac:dyDescent="0.2">
      <c r="P58059" s="230"/>
      <c r="Q58059" s="230"/>
      <c r="R58059" s="230"/>
      <c r="S58059" s="230"/>
    </row>
    <row r="58060" spans="16:19" x14ac:dyDescent="0.2">
      <c r="P58060" s="230"/>
      <c r="Q58060" s="230"/>
      <c r="R58060" s="230"/>
      <c r="S58060" s="230"/>
    </row>
    <row r="58061" spans="16:19" x14ac:dyDescent="0.2">
      <c r="P58061" s="230"/>
      <c r="Q58061" s="230"/>
      <c r="R58061" s="230"/>
      <c r="S58061" s="230"/>
    </row>
    <row r="58062" spans="16:19" x14ac:dyDescent="0.2">
      <c r="P58062" s="230"/>
      <c r="Q58062" s="230"/>
      <c r="R58062" s="230"/>
      <c r="S58062" s="230"/>
    </row>
    <row r="58063" spans="16:19" x14ac:dyDescent="0.2">
      <c r="P58063" s="230"/>
      <c r="Q58063" s="230"/>
      <c r="R58063" s="230"/>
      <c r="S58063" s="230"/>
    </row>
    <row r="58064" spans="16:19" x14ac:dyDescent="0.2">
      <c r="P58064" s="230"/>
      <c r="Q58064" s="230"/>
      <c r="R58064" s="230"/>
      <c r="S58064" s="230"/>
    </row>
    <row r="58065" spans="16:19" x14ac:dyDescent="0.2">
      <c r="P58065" s="230"/>
      <c r="Q58065" s="230"/>
      <c r="R58065" s="230"/>
      <c r="S58065" s="230"/>
    </row>
    <row r="58066" spans="16:19" x14ac:dyDescent="0.2">
      <c r="P58066" s="230"/>
      <c r="Q58066" s="230"/>
      <c r="R58066" s="230"/>
      <c r="S58066" s="230"/>
    </row>
    <row r="58067" spans="16:19" x14ac:dyDescent="0.2">
      <c r="P58067" s="230"/>
      <c r="Q58067" s="230"/>
      <c r="R58067" s="230"/>
      <c r="S58067" s="230"/>
    </row>
    <row r="58068" spans="16:19" x14ac:dyDescent="0.2">
      <c r="P58068" s="230"/>
      <c r="Q58068" s="230"/>
      <c r="R58068" s="230"/>
      <c r="S58068" s="230"/>
    </row>
    <row r="58069" spans="16:19" x14ac:dyDescent="0.2">
      <c r="P58069" s="230"/>
      <c r="Q58069" s="230"/>
      <c r="R58069" s="230"/>
      <c r="S58069" s="230"/>
    </row>
    <row r="58070" spans="16:19" x14ac:dyDescent="0.2">
      <c r="P58070" s="230"/>
      <c r="Q58070" s="230"/>
      <c r="R58070" s="230"/>
      <c r="S58070" s="230"/>
    </row>
    <row r="58071" spans="16:19" x14ac:dyDescent="0.2">
      <c r="P58071" s="230"/>
      <c r="Q58071" s="230"/>
      <c r="R58071" s="230"/>
      <c r="S58071" s="230"/>
    </row>
    <row r="58072" spans="16:19" x14ac:dyDescent="0.2">
      <c r="P58072" s="230"/>
      <c r="Q58072" s="230"/>
      <c r="R58072" s="230"/>
      <c r="S58072" s="230"/>
    </row>
    <row r="58073" spans="16:19" x14ac:dyDescent="0.2">
      <c r="P58073" s="230"/>
      <c r="Q58073" s="230"/>
      <c r="R58073" s="230"/>
      <c r="S58073" s="230"/>
    </row>
    <row r="58074" spans="16:19" x14ac:dyDescent="0.2">
      <c r="P58074" s="230"/>
      <c r="Q58074" s="230"/>
      <c r="R58074" s="230"/>
      <c r="S58074" s="230"/>
    </row>
    <row r="58075" spans="16:19" x14ac:dyDescent="0.2">
      <c r="P58075" s="230"/>
      <c r="Q58075" s="230"/>
      <c r="R58075" s="230"/>
      <c r="S58075" s="230"/>
    </row>
    <row r="58076" spans="16:19" x14ac:dyDescent="0.2">
      <c r="P58076" s="230"/>
      <c r="Q58076" s="230"/>
      <c r="R58076" s="230"/>
      <c r="S58076" s="230"/>
    </row>
    <row r="58077" spans="16:19" x14ac:dyDescent="0.2">
      <c r="P58077" s="230"/>
      <c r="Q58077" s="230"/>
      <c r="R58077" s="230"/>
      <c r="S58077" s="230"/>
    </row>
    <row r="58078" spans="16:19" x14ac:dyDescent="0.2">
      <c r="P58078" s="230"/>
      <c r="Q58078" s="230"/>
      <c r="R58078" s="230"/>
      <c r="S58078" s="230"/>
    </row>
    <row r="58079" spans="16:19" x14ac:dyDescent="0.2">
      <c r="P58079" s="230"/>
      <c r="Q58079" s="230"/>
      <c r="R58079" s="230"/>
      <c r="S58079" s="230"/>
    </row>
    <row r="58080" spans="16:19" x14ac:dyDescent="0.2">
      <c r="P58080" s="230"/>
      <c r="Q58080" s="230"/>
      <c r="R58080" s="230"/>
      <c r="S58080" s="230"/>
    </row>
    <row r="58081" spans="16:19" x14ac:dyDescent="0.2">
      <c r="P58081" s="230"/>
      <c r="Q58081" s="230"/>
      <c r="R58081" s="230"/>
      <c r="S58081" s="230"/>
    </row>
    <row r="58082" spans="16:19" x14ac:dyDescent="0.2">
      <c r="P58082" s="230"/>
      <c r="Q58082" s="230"/>
      <c r="R58082" s="230"/>
      <c r="S58082" s="230"/>
    </row>
    <row r="58083" spans="16:19" x14ac:dyDescent="0.2">
      <c r="P58083" s="230"/>
      <c r="Q58083" s="230"/>
      <c r="R58083" s="230"/>
      <c r="S58083" s="230"/>
    </row>
    <row r="58084" spans="16:19" x14ac:dyDescent="0.2">
      <c r="P58084" s="230"/>
      <c r="Q58084" s="230"/>
      <c r="R58084" s="230"/>
      <c r="S58084" s="230"/>
    </row>
    <row r="58085" spans="16:19" x14ac:dyDescent="0.2">
      <c r="P58085" s="230"/>
      <c r="Q58085" s="230"/>
      <c r="R58085" s="230"/>
      <c r="S58085" s="230"/>
    </row>
    <row r="58086" spans="16:19" x14ac:dyDescent="0.2">
      <c r="P58086" s="230"/>
      <c r="Q58086" s="230"/>
      <c r="R58086" s="230"/>
      <c r="S58086" s="230"/>
    </row>
    <row r="58087" spans="16:19" x14ac:dyDescent="0.2">
      <c r="P58087" s="230"/>
      <c r="Q58087" s="230"/>
      <c r="R58087" s="230"/>
      <c r="S58087" s="230"/>
    </row>
    <row r="58088" spans="16:19" x14ac:dyDescent="0.2">
      <c r="P58088" s="230"/>
      <c r="Q58088" s="230"/>
      <c r="R58088" s="230"/>
      <c r="S58088" s="230"/>
    </row>
    <row r="58089" spans="16:19" x14ac:dyDescent="0.2">
      <c r="P58089" s="230"/>
      <c r="Q58089" s="230"/>
      <c r="R58089" s="230"/>
      <c r="S58089" s="230"/>
    </row>
    <row r="58090" spans="16:19" x14ac:dyDescent="0.2">
      <c r="P58090" s="230"/>
      <c r="Q58090" s="230"/>
      <c r="R58090" s="230"/>
      <c r="S58090" s="230"/>
    </row>
    <row r="58091" spans="16:19" x14ac:dyDescent="0.2">
      <c r="P58091" s="230"/>
      <c r="Q58091" s="230"/>
      <c r="R58091" s="230"/>
      <c r="S58091" s="230"/>
    </row>
    <row r="58092" spans="16:19" x14ac:dyDescent="0.2">
      <c r="P58092" s="230"/>
      <c r="Q58092" s="230"/>
      <c r="R58092" s="230"/>
      <c r="S58092" s="230"/>
    </row>
    <row r="58093" spans="16:19" x14ac:dyDescent="0.2">
      <c r="P58093" s="230"/>
      <c r="Q58093" s="230"/>
      <c r="R58093" s="230"/>
      <c r="S58093" s="230"/>
    </row>
    <row r="58094" spans="16:19" x14ac:dyDescent="0.2">
      <c r="P58094" s="230"/>
      <c r="Q58094" s="230"/>
      <c r="R58094" s="230"/>
      <c r="S58094" s="230"/>
    </row>
    <row r="58095" spans="16:19" x14ac:dyDescent="0.2">
      <c r="P58095" s="230"/>
      <c r="Q58095" s="230"/>
      <c r="R58095" s="230"/>
      <c r="S58095" s="230"/>
    </row>
    <row r="58096" spans="16:19" x14ac:dyDescent="0.2">
      <c r="P58096" s="230"/>
      <c r="Q58096" s="230"/>
      <c r="R58096" s="230"/>
      <c r="S58096" s="230"/>
    </row>
    <row r="58097" spans="16:19" x14ac:dyDescent="0.2">
      <c r="P58097" s="230"/>
      <c r="Q58097" s="230"/>
      <c r="R58097" s="230"/>
      <c r="S58097" s="230"/>
    </row>
    <row r="58098" spans="16:19" x14ac:dyDescent="0.2">
      <c r="P58098" s="230"/>
      <c r="Q58098" s="230"/>
      <c r="R58098" s="230"/>
      <c r="S58098" s="230"/>
    </row>
    <row r="58099" spans="16:19" x14ac:dyDescent="0.2">
      <c r="P58099" s="230"/>
      <c r="Q58099" s="230"/>
      <c r="R58099" s="230"/>
      <c r="S58099" s="230"/>
    </row>
    <row r="58100" spans="16:19" x14ac:dyDescent="0.2">
      <c r="P58100" s="230"/>
      <c r="Q58100" s="230"/>
      <c r="R58100" s="230"/>
      <c r="S58100" s="230"/>
    </row>
    <row r="58101" spans="16:19" x14ac:dyDescent="0.2">
      <c r="P58101" s="230"/>
      <c r="Q58101" s="230"/>
      <c r="R58101" s="230"/>
      <c r="S58101" s="230"/>
    </row>
    <row r="58102" spans="16:19" x14ac:dyDescent="0.2">
      <c r="P58102" s="230"/>
      <c r="Q58102" s="230"/>
      <c r="R58102" s="230"/>
      <c r="S58102" s="230"/>
    </row>
    <row r="58103" spans="16:19" x14ac:dyDescent="0.2">
      <c r="P58103" s="230"/>
      <c r="Q58103" s="230"/>
      <c r="R58103" s="230"/>
      <c r="S58103" s="230"/>
    </row>
    <row r="58104" spans="16:19" x14ac:dyDescent="0.2">
      <c r="P58104" s="230"/>
      <c r="Q58104" s="230"/>
      <c r="R58104" s="230"/>
      <c r="S58104" s="230"/>
    </row>
    <row r="58105" spans="16:19" x14ac:dyDescent="0.2">
      <c r="P58105" s="230"/>
      <c r="Q58105" s="230"/>
      <c r="R58105" s="230"/>
      <c r="S58105" s="230"/>
    </row>
    <row r="58106" spans="16:19" x14ac:dyDescent="0.2">
      <c r="P58106" s="230"/>
      <c r="Q58106" s="230"/>
      <c r="R58106" s="230"/>
      <c r="S58106" s="230"/>
    </row>
    <row r="58107" spans="16:19" x14ac:dyDescent="0.2">
      <c r="P58107" s="230"/>
      <c r="Q58107" s="230"/>
      <c r="R58107" s="230"/>
      <c r="S58107" s="230"/>
    </row>
    <row r="58108" spans="16:19" x14ac:dyDescent="0.2">
      <c r="P58108" s="230"/>
      <c r="Q58108" s="230"/>
      <c r="R58108" s="230"/>
      <c r="S58108" s="230"/>
    </row>
    <row r="58109" spans="16:19" x14ac:dyDescent="0.2">
      <c r="P58109" s="230"/>
      <c r="Q58109" s="230"/>
      <c r="R58109" s="230"/>
      <c r="S58109" s="230"/>
    </row>
    <row r="58110" spans="16:19" x14ac:dyDescent="0.2">
      <c r="P58110" s="230"/>
      <c r="Q58110" s="230"/>
      <c r="R58110" s="230"/>
      <c r="S58110" s="230"/>
    </row>
    <row r="58111" spans="16:19" x14ac:dyDescent="0.2">
      <c r="P58111" s="230"/>
      <c r="Q58111" s="230"/>
      <c r="R58111" s="230"/>
      <c r="S58111" s="230"/>
    </row>
    <row r="58112" spans="16:19" x14ac:dyDescent="0.2">
      <c r="P58112" s="230"/>
      <c r="Q58112" s="230"/>
      <c r="R58112" s="230"/>
      <c r="S58112" s="230"/>
    </row>
    <row r="58113" spans="16:19" x14ac:dyDescent="0.2">
      <c r="P58113" s="230"/>
      <c r="Q58113" s="230"/>
      <c r="R58113" s="230"/>
      <c r="S58113" s="230"/>
    </row>
    <row r="58114" spans="16:19" x14ac:dyDescent="0.2">
      <c r="P58114" s="230"/>
      <c r="Q58114" s="230"/>
      <c r="R58114" s="230"/>
      <c r="S58114" s="230"/>
    </row>
    <row r="58115" spans="16:19" x14ac:dyDescent="0.2">
      <c r="P58115" s="230"/>
      <c r="Q58115" s="230"/>
      <c r="R58115" s="230"/>
      <c r="S58115" s="230"/>
    </row>
    <row r="58116" spans="16:19" x14ac:dyDescent="0.2">
      <c r="P58116" s="230"/>
      <c r="Q58116" s="230"/>
      <c r="R58116" s="230"/>
      <c r="S58116" s="230"/>
    </row>
    <row r="58117" spans="16:19" x14ac:dyDescent="0.2">
      <c r="P58117" s="230"/>
      <c r="Q58117" s="230"/>
      <c r="R58117" s="230"/>
      <c r="S58117" s="230"/>
    </row>
    <row r="58118" spans="16:19" x14ac:dyDescent="0.2">
      <c r="P58118" s="230"/>
      <c r="Q58118" s="230"/>
      <c r="R58118" s="230"/>
      <c r="S58118" s="230"/>
    </row>
    <row r="58119" spans="16:19" x14ac:dyDescent="0.2">
      <c r="P58119" s="230"/>
      <c r="Q58119" s="230"/>
      <c r="R58119" s="230"/>
      <c r="S58119" s="230"/>
    </row>
    <row r="58120" spans="16:19" x14ac:dyDescent="0.2">
      <c r="P58120" s="230"/>
      <c r="Q58120" s="230"/>
      <c r="R58120" s="230"/>
      <c r="S58120" s="230"/>
    </row>
    <row r="58121" spans="16:19" x14ac:dyDescent="0.2">
      <c r="P58121" s="230"/>
      <c r="Q58121" s="230"/>
      <c r="R58121" s="230"/>
      <c r="S58121" s="230"/>
    </row>
    <row r="58122" spans="16:19" x14ac:dyDescent="0.2">
      <c r="P58122" s="230"/>
      <c r="Q58122" s="230"/>
      <c r="R58122" s="230"/>
      <c r="S58122" s="230"/>
    </row>
    <row r="58123" spans="16:19" x14ac:dyDescent="0.2">
      <c r="P58123" s="230"/>
      <c r="Q58123" s="230"/>
      <c r="R58123" s="230"/>
      <c r="S58123" s="230"/>
    </row>
    <row r="58124" spans="16:19" x14ac:dyDescent="0.2">
      <c r="P58124" s="230"/>
      <c r="Q58124" s="230"/>
      <c r="R58124" s="230"/>
      <c r="S58124" s="230"/>
    </row>
    <row r="58125" spans="16:19" x14ac:dyDescent="0.2">
      <c r="P58125" s="230"/>
      <c r="Q58125" s="230"/>
      <c r="R58125" s="230"/>
      <c r="S58125" s="230"/>
    </row>
    <row r="58126" spans="16:19" x14ac:dyDescent="0.2">
      <c r="P58126" s="230"/>
      <c r="Q58126" s="230"/>
      <c r="R58126" s="230"/>
      <c r="S58126" s="230"/>
    </row>
    <row r="58127" spans="16:19" x14ac:dyDescent="0.2">
      <c r="P58127" s="230"/>
      <c r="Q58127" s="230"/>
      <c r="R58127" s="230"/>
      <c r="S58127" s="230"/>
    </row>
    <row r="58128" spans="16:19" x14ac:dyDescent="0.2">
      <c r="P58128" s="230"/>
      <c r="Q58128" s="230"/>
      <c r="R58128" s="230"/>
      <c r="S58128" s="230"/>
    </row>
    <row r="58129" spans="16:19" x14ac:dyDescent="0.2">
      <c r="P58129" s="230"/>
      <c r="Q58129" s="230"/>
      <c r="R58129" s="230"/>
      <c r="S58129" s="230"/>
    </row>
    <row r="58130" spans="16:19" x14ac:dyDescent="0.2">
      <c r="P58130" s="230"/>
      <c r="Q58130" s="230"/>
      <c r="R58130" s="230"/>
      <c r="S58130" s="230"/>
    </row>
    <row r="58131" spans="16:19" x14ac:dyDescent="0.2">
      <c r="P58131" s="230"/>
      <c r="Q58131" s="230"/>
      <c r="R58131" s="230"/>
      <c r="S58131" s="230"/>
    </row>
    <row r="58132" spans="16:19" x14ac:dyDescent="0.2">
      <c r="P58132" s="230"/>
      <c r="Q58132" s="230"/>
      <c r="R58132" s="230"/>
      <c r="S58132" s="230"/>
    </row>
    <row r="58133" spans="16:19" x14ac:dyDescent="0.2">
      <c r="P58133" s="230"/>
      <c r="Q58133" s="230"/>
      <c r="R58133" s="230"/>
      <c r="S58133" s="230"/>
    </row>
    <row r="58134" spans="16:19" x14ac:dyDescent="0.2">
      <c r="P58134" s="230"/>
      <c r="Q58134" s="230"/>
      <c r="R58134" s="230"/>
      <c r="S58134" s="230"/>
    </row>
    <row r="58135" spans="16:19" x14ac:dyDescent="0.2">
      <c r="P58135" s="230"/>
      <c r="Q58135" s="230"/>
      <c r="R58135" s="230"/>
      <c r="S58135" s="230"/>
    </row>
    <row r="58136" spans="16:19" x14ac:dyDescent="0.2">
      <c r="P58136" s="230"/>
      <c r="Q58136" s="230"/>
      <c r="R58136" s="230"/>
      <c r="S58136" s="230"/>
    </row>
    <row r="58137" spans="16:19" x14ac:dyDescent="0.2">
      <c r="P58137" s="230"/>
      <c r="Q58137" s="230"/>
      <c r="R58137" s="230"/>
      <c r="S58137" s="230"/>
    </row>
    <row r="58138" spans="16:19" x14ac:dyDescent="0.2">
      <c r="P58138" s="230"/>
      <c r="Q58138" s="230"/>
      <c r="R58138" s="230"/>
      <c r="S58138" s="230"/>
    </row>
    <row r="58139" spans="16:19" x14ac:dyDescent="0.2">
      <c r="P58139" s="230"/>
      <c r="Q58139" s="230"/>
      <c r="R58139" s="230"/>
      <c r="S58139" s="230"/>
    </row>
    <row r="58140" spans="16:19" x14ac:dyDescent="0.2">
      <c r="P58140" s="230"/>
      <c r="Q58140" s="230"/>
      <c r="R58140" s="230"/>
      <c r="S58140" s="230"/>
    </row>
    <row r="58141" spans="16:19" x14ac:dyDescent="0.2">
      <c r="P58141" s="230"/>
      <c r="Q58141" s="230"/>
      <c r="R58141" s="230"/>
      <c r="S58141" s="230"/>
    </row>
    <row r="58142" spans="16:19" x14ac:dyDescent="0.2">
      <c r="P58142" s="230"/>
      <c r="Q58142" s="230"/>
      <c r="R58142" s="230"/>
      <c r="S58142" s="230"/>
    </row>
    <row r="58143" spans="16:19" x14ac:dyDescent="0.2">
      <c r="P58143" s="230"/>
      <c r="Q58143" s="230"/>
      <c r="R58143" s="230"/>
      <c r="S58143" s="230"/>
    </row>
    <row r="58144" spans="16:19" x14ac:dyDescent="0.2">
      <c r="P58144" s="230"/>
      <c r="Q58144" s="230"/>
      <c r="R58144" s="230"/>
      <c r="S58144" s="230"/>
    </row>
    <row r="58145" spans="16:19" x14ac:dyDescent="0.2">
      <c r="P58145" s="230"/>
      <c r="Q58145" s="230"/>
      <c r="R58145" s="230"/>
      <c r="S58145" s="230"/>
    </row>
    <row r="58146" spans="16:19" x14ac:dyDescent="0.2">
      <c r="P58146" s="230"/>
      <c r="Q58146" s="230"/>
      <c r="R58146" s="230"/>
      <c r="S58146" s="230"/>
    </row>
    <row r="58147" spans="16:19" x14ac:dyDescent="0.2">
      <c r="P58147" s="230"/>
      <c r="Q58147" s="230"/>
      <c r="R58147" s="230"/>
      <c r="S58147" s="230"/>
    </row>
    <row r="58148" spans="16:19" x14ac:dyDescent="0.2">
      <c r="P58148" s="230"/>
      <c r="Q58148" s="230"/>
      <c r="R58148" s="230"/>
      <c r="S58148" s="230"/>
    </row>
    <row r="58149" spans="16:19" x14ac:dyDescent="0.2">
      <c r="P58149" s="230"/>
      <c r="Q58149" s="230"/>
      <c r="R58149" s="230"/>
      <c r="S58149" s="230"/>
    </row>
    <row r="58150" spans="16:19" x14ac:dyDescent="0.2">
      <c r="P58150" s="230"/>
      <c r="Q58150" s="230"/>
      <c r="R58150" s="230"/>
      <c r="S58150" s="230"/>
    </row>
    <row r="58151" spans="16:19" x14ac:dyDescent="0.2">
      <c r="P58151" s="230"/>
      <c r="Q58151" s="230"/>
      <c r="R58151" s="230"/>
      <c r="S58151" s="230"/>
    </row>
    <row r="58152" spans="16:19" x14ac:dyDescent="0.2">
      <c r="P58152" s="230"/>
      <c r="Q58152" s="230"/>
      <c r="R58152" s="230"/>
      <c r="S58152" s="230"/>
    </row>
    <row r="58153" spans="16:19" x14ac:dyDescent="0.2">
      <c r="P58153" s="230"/>
      <c r="Q58153" s="230"/>
      <c r="R58153" s="230"/>
      <c r="S58153" s="230"/>
    </row>
    <row r="58154" spans="16:19" x14ac:dyDescent="0.2">
      <c r="P58154" s="230"/>
      <c r="Q58154" s="230"/>
      <c r="R58154" s="230"/>
      <c r="S58154" s="230"/>
    </row>
    <row r="58155" spans="16:19" x14ac:dyDescent="0.2">
      <c r="P58155" s="230"/>
      <c r="Q58155" s="230"/>
      <c r="R58155" s="230"/>
      <c r="S58155" s="230"/>
    </row>
    <row r="58156" spans="16:19" x14ac:dyDescent="0.2">
      <c r="P58156" s="230"/>
      <c r="Q58156" s="230"/>
      <c r="R58156" s="230"/>
      <c r="S58156" s="230"/>
    </row>
    <row r="58157" spans="16:19" x14ac:dyDescent="0.2">
      <c r="P58157" s="230"/>
      <c r="Q58157" s="230"/>
      <c r="R58157" s="230"/>
      <c r="S58157" s="230"/>
    </row>
    <row r="58158" spans="16:19" x14ac:dyDescent="0.2">
      <c r="P58158" s="230"/>
      <c r="Q58158" s="230"/>
      <c r="R58158" s="230"/>
      <c r="S58158" s="230"/>
    </row>
    <row r="58159" spans="16:19" x14ac:dyDescent="0.2">
      <c r="P58159" s="230"/>
      <c r="Q58159" s="230"/>
      <c r="R58159" s="230"/>
      <c r="S58159" s="230"/>
    </row>
    <row r="58160" spans="16:19" x14ac:dyDescent="0.2">
      <c r="P58160" s="230"/>
      <c r="Q58160" s="230"/>
      <c r="R58160" s="230"/>
      <c r="S58160" s="230"/>
    </row>
    <row r="58161" spans="16:19" x14ac:dyDescent="0.2">
      <c r="P58161" s="230"/>
      <c r="Q58161" s="230"/>
      <c r="R58161" s="230"/>
      <c r="S58161" s="230"/>
    </row>
    <row r="58162" spans="16:19" x14ac:dyDescent="0.2">
      <c r="P58162" s="230"/>
      <c r="Q58162" s="230"/>
      <c r="R58162" s="230"/>
      <c r="S58162" s="230"/>
    </row>
    <row r="58163" spans="16:19" x14ac:dyDescent="0.2">
      <c r="P58163" s="230"/>
      <c r="Q58163" s="230"/>
      <c r="R58163" s="230"/>
      <c r="S58163" s="230"/>
    </row>
    <row r="58164" spans="16:19" x14ac:dyDescent="0.2">
      <c r="P58164" s="230"/>
      <c r="Q58164" s="230"/>
      <c r="R58164" s="230"/>
      <c r="S58164" s="230"/>
    </row>
    <row r="58165" spans="16:19" x14ac:dyDescent="0.2">
      <c r="P58165" s="230"/>
      <c r="Q58165" s="230"/>
      <c r="R58165" s="230"/>
      <c r="S58165" s="230"/>
    </row>
    <row r="58166" spans="16:19" x14ac:dyDescent="0.2">
      <c r="P58166" s="230"/>
      <c r="Q58166" s="230"/>
      <c r="R58166" s="230"/>
      <c r="S58166" s="230"/>
    </row>
    <row r="58167" spans="16:19" x14ac:dyDescent="0.2">
      <c r="P58167" s="230"/>
      <c r="Q58167" s="230"/>
      <c r="R58167" s="230"/>
      <c r="S58167" s="230"/>
    </row>
    <row r="58168" spans="16:19" x14ac:dyDescent="0.2">
      <c r="P58168" s="230"/>
      <c r="Q58168" s="230"/>
      <c r="R58168" s="230"/>
      <c r="S58168" s="230"/>
    </row>
    <row r="58169" spans="16:19" x14ac:dyDescent="0.2">
      <c r="P58169" s="230"/>
      <c r="Q58169" s="230"/>
      <c r="R58169" s="230"/>
      <c r="S58169" s="230"/>
    </row>
    <row r="58170" spans="16:19" x14ac:dyDescent="0.2">
      <c r="P58170" s="230"/>
      <c r="Q58170" s="230"/>
      <c r="R58170" s="230"/>
      <c r="S58170" s="230"/>
    </row>
    <row r="58171" spans="16:19" x14ac:dyDescent="0.2">
      <c r="P58171" s="230"/>
      <c r="Q58171" s="230"/>
      <c r="R58171" s="230"/>
      <c r="S58171" s="230"/>
    </row>
    <row r="58172" spans="16:19" x14ac:dyDescent="0.2">
      <c r="P58172" s="230"/>
      <c r="Q58172" s="230"/>
      <c r="R58172" s="230"/>
      <c r="S58172" s="230"/>
    </row>
    <row r="58173" spans="16:19" x14ac:dyDescent="0.2">
      <c r="P58173" s="230"/>
      <c r="Q58173" s="230"/>
      <c r="R58173" s="230"/>
      <c r="S58173" s="230"/>
    </row>
    <row r="58174" spans="16:19" x14ac:dyDescent="0.2">
      <c r="P58174" s="230"/>
      <c r="Q58174" s="230"/>
      <c r="R58174" s="230"/>
      <c r="S58174" s="230"/>
    </row>
    <row r="58175" spans="16:19" x14ac:dyDescent="0.2">
      <c r="P58175" s="230"/>
      <c r="Q58175" s="230"/>
      <c r="R58175" s="230"/>
      <c r="S58175" s="230"/>
    </row>
    <row r="58176" spans="16:19" x14ac:dyDescent="0.2">
      <c r="P58176" s="230"/>
      <c r="Q58176" s="230"/>
      <c r="R58176" s="230"/>
      <c r="S58176" s="230"/>
    </row>
    <row r="58177" spans="16:19" x14ac:dyDescent="0.2">
      <c r="P58177" s="230"/>
      <c r="Q58177" s="230"/>
      <c r="R58177" s="230"/>
      <c r="S58177" s="230"/>
    </row>
    <row r="58178" spans="16:19" x14ac:dyDescent="0.2">
      <c r="P58178" s="230"/>
      <c r="Q58178" s="230"/>
      <c r="R58178" s="230"/>
      <c r="S58178" s="230"/>
    </row>
    <row r="58179" spans="16:19" x14ac:dyDescent="0.2">
      <c r="P58179" s="230"/>
      <c r="Q58179" s="230"/>
      <c r="R58179" s="230"/>
      <c r="S58179" s="230"/>
    </row>
    <row r="58180" spans="16:19" x14ac:dyDescent="0.2">
      <c r="P58180" s="230"/>
      <c r="Q58180" s="230"/>
      <c r="R58180" s="230"/>
      <c r="S58180" s="230"/>
    </row>
    <row r="58181" spans="16:19" x14ac:dyDescent="0.2">
      <c r="P58181" s="230"/>
      <c r="Q58181" s="230"/>
      <c r="R58181" s="230"/>
      <c r="S58181" s="230"/>
    </row>
    <row r="58182" spans="16:19" x14ac:dyDescent="0.2">
      <c r="P58182" s="230"/>
      <c r="Q58182" s="230"/>
      <c r="R58182" s="230"/>
      <c r="S58182" s="230"/>
    </row>
    <row r="58183" spans="16:19" x14ac:dyDescent="0.2">
      <c r="P58183" s="230"/>
      <c r="Q58183" s="230"/>
      <c r="R58183" s="230"/>
      <c r="S58183" s="230"/>
    </row>
    <row r="58184" spans="16:19" x14ac:dyDescent="0.2">
      <c r="P58184" s="230"/>
      <c r="Q58184" s="230"/>
      <c r="R58184" s="230"/>
      <c r="S58184" s="230"/>
    </row>
    <row r="58185" spans="16:19" x14ac:dyDescent="0.2">
      <c r="P58185" s="230"/>
      <c r="Q58185" s="230"/>
      <c r="R58185" s="230"/>
      <c r="S58185" s="230"/>
    </row>
    <row r="58186" spans="16:19" x14ac:dyDescent="0.2">
      <c r="P58186" s="230"/>
      <c r="Q58186" s="230"/>
      <c r="R58186" s="230"/>
      <c r="S58186" s="230"/>
    </row>
    <row r="58187" spans="16:19" x14ac:dyDescent="0.2">
      <c r="P58187" s="230"/>
      <c r="Q58187" s="230"/>
      <c r="R58187" s="230"/>
      <c r="S58187" s="230"/>
    </row>
    <row r="58188" spans="16:19" x14ac:dyDescent="0.2">
      <c r="P58188" s="230"/>
      <c r="Q58188" s="230"/>
      <c r="R58188" s="230"/>
      <c r="S58188" s="230"/>
    </row>
    <row r="58189" spans="16:19" x14ac:dyDescent="0.2">
      <c r="P58189" s="230"/>
      <c r="Q58189" s="230"/>
      <c r="R58189" s="230"/>
      <c r="S58189" s="230"/>
    </row>
    <row r="58190" spans="16:19" x14ac:dyDescent="0.2">
      <c r="P58190" s="230"/>
      <c r="Q58190" s="230"/>
      <c r="R58190" s="230"/>
      <c r="S58190" s="230"/>
    </row>
    <row r="58191" spans="16:19" x14ac:dyDescent="0.2">
      <c r="P58191" s="230"/>
      <c r="Q58191" s="230"/>
      <c r="R58191" s="230"/>
      <c r="S58191" s="230"/>
    </row>
    <row r="58192" spans="16:19" x14ac:dyDescent="0.2">
      <c r="P58192" s="230"/>
      <c r="Q58192" s="230"/>
      <c r="R58192" s="230"/>
      <c r="S58192" s="230"/>
    </row>
    <row r="58193" spans="16:19" x14ac:dyDescent="0.2">
      <c r="P58193" s="230"/>
      <c r="Q58193" s="230"/>
      <c r="R58193" s="230"/>
      <c r="S58193" s="230"/>
    </row>
    <row r="58194" spans="16:19" x14ac:dyDescent="0.2">
      <c r="P58194" s="230"/>
      <c r="Q58194" s="230"/>
      <c r="R58194" s="230"/>
      <c r="S58194" s="230"/>
    </row>
    <row r="58195" spans="16:19" x14ac:dyDescent="0.2">
      <c r="P58195" s="230"/>
      <c r="Q58195" s="230"/>
      <c r="R58195" s="230"/>
      <c r="S58195" s="230"/>
    </row>
    <row r="58196" spans="16:19" x14ac:dyDescent="0.2">
      <c r="P58196" s="230"/>
      <c r="Q58196" s="230"/>
      <c r="R58196" s="230"/>
      <c r="S58196" s="230"/>
    </row>
    <row r="58197" spans="16:19" x14ac:dyDescent="0.2">
      <c r="P58197" s="230"/>
      <c r="Q58197" s="230"/>
      <c r="R58197" s="230"/>
      <c r="S58197" s="230"/>
    </row>
    <row r="58198" spans="16:19" x14ac:dyDescent="0.2">
      <c r="P58198" s="230"/>
      <c r="Q58198" s="230"/>
      <c r="R58198" s="230"/>
      <c r="S58198" s="230"/>
    </row>
    <row r="58199" spans="16:19" x14ac:dyDescent="0.2">
      <c r="P58199" s="230"/>
      <c r="Q58199" s="230"/>
      <c r="R58199" s="230"/>
      <c r="S58199" s="230"/>
    </row>
    <row r="58200" spans="16:19" x14ac:dyDescent="0.2">
      <c r="P58200" s="230"/>
      <c r="Q58200" s="230"/>
      <c r="R58200" s="230"/>
      <c r="S58200" s="230"/>
    </row>
    <row r="58201" spans="16:19" x14ac:dyDescent="0.2">
      <c r="P58201" s="230"/>
      <c r="Q58201" s="230"/>
      <c r="R58201" s="230"/>
      <c r="S58201" s="230"/>
    </row>
    <row r="58202" spans="16:19" x14ac:dyDescent="0.2">
      <c r="P58202" s="230"/>
      <c r="Q58202" s="230"/>
      <c r="R58202" s="230"/>
      <c r="S58202" s="230"/>
    </row>
    <row r="58203" spans="16:19" x14ac:dyDescent="0.2">
      <c r="P58203" s="230"/>
      <c r="Q58203" s="230"/>
      <c r="R58203" s="230"/>
      <c r="S58203" s="230"/>
    </row>
    <row r="58204" spans="16:19" x14ac:dyDescent="0.2">
      <c r="P58204" s="230"/>
      <c r="Q58204" s="230"/>
      <c r="R58204" s="230"/>
      <c r="S58204" s="230"/>
    </row>
    <row r="58205" spans="16:19" x14ac:dyDescent="0.2">
      <c r="P58205" s="230"/>
      <c r="Q58205" s="230"/>
      <c r="R58205" s="230"/>
      <c r="S58205" s="230"/>
    </row>
    <row r="58206" spans="16:19" x14ac:dyDescent="0.2">
      <c r="P58206" s="230"/>
      <c r="Q58206" s="230"/>
      <c r="R58206" s="230"/>
      <c r="S58206" s="230"/>
    </row>
    <row r="58207" spans="16:19" x14ac:dyDescent="0.2">
      <c r="P58207" s="230"/>
      <c r="Q58207" s="230"/>
      <c r="R58207" s="230"/>
      <c r="S58207" s="230"/>
    </row>
    <row r="58208" spans="16:19" x14ac:dyDescent="0.2">
      <c r="P58208" s="230"/>
      <c r="Q58208" s="230"/>
      <c r="R58208" s="230"/>
      <c r="S58208" s="230"/>
    </row>
    <row r="58209" spans="16:19" x14ac:dyDescent="0.2">
      <c r="P58209" s="230"/>
      <c r="Q58209" s="230"/>
      <c r="R58209" s="230"/>
      <c r="S58209" s="230"/>
    </row>
    <row r="58210" spans="16:19" x14ac:dyDescent="0.2">
      <c r="P58210" s="230"/>
      <c r="Q58210" s="230"/>
      <c r="R58210" s="230"/>
      <c r="S58210" s="230"/>
    </row>
    <row r="58211" spans="16:19" x14ac:dyDescent="0.2">
      <c r="P58211" s="230"/>
      <c r="Q58211" s="230"/>
      <c r="R58211" s="230"/>
      <c r="S58211" s="230"/>
    </row>
    <row r="58212" spans="16:19" x14ac:dyDescent="0.2">
      <c r="P58212" s="230"/>
      <c r="Q58212" s="230"/>
      <c r="R58212" s="230"/>
      <c r="S58212" s="230"/>
    </row>
    <row r="58213" spans="16:19" x14ac:dyDescent="0.2">
      <c r="P58213" s="230"/>
      <c r="Q58213" s="230"/>
      <c r="R58213" s="230"/>
      <c r="S58213" s="230"/>
    </row>
    <row r="58214" spans="16:19" x14ac:dyDescent="0.2">
      <c r="P58214" s="230"/>
      <c r="Q58214" s="230"/>
      <c r="R58214" s="230"/>
      <c r="S58214" s="230"/>
    </row>
    <row r="58215" spans="16:19" x14ac:dyDescent="0.2">
      <c r="P58215" s="230"/>
      <c r="Q58215" s="230"/>
      <c r="R58215" s="230"/>
      <c r="S58215" s="230"/>
    </row>
    <row r="58216" spans="16:19" x14ac:dyDescent="0.2">
      <c r="P58216" s="230"/>
      <c r="Q58216" s="230"/>
      <c r="R58216" s="230"/>
      <c r="S58216" s="230"/>
    </row>
    <row r="58217" spans="16:19" x14ac:dyDescent="0.2">
      <c r="P58217" s="230"/>
      <c r="Q58217" s="230"/>
      <c r="R58217" s="230"/>
      <c r="S58217" s="230"/>
    </row>
    <row r="58218" spans="16:19" x14ac:dyDescent="0.2">
      <c r="P58218" s="230"/>
      <c r="Q58218" s="230"/>
      <c r="R58218" s="230"/>
      <c r="S58218" s="230"/>
    </row>
    <row r="58219" spans="16:19" x14ac:dyDescent="0.2">
      <c r="P58219" s="230"/>
      <c r="Q58219" s="230"/>
      <c r="R58219" s="230"/>
      <c r="S58219" s="230"/>
    </row>
    <row r="58220" spans="16:19" x14ac:dyDescent="0.2">
      <c r="P58220" s="230"/>
      <c r="Q58220" s="230"/>
      <c r="R58220" s="230"/>
      <c r="S58220" s="230"/>
    </row>
    <row r="58221" spans="16:19" x14ac:dyDescent="0.2">
      <c r="P58221" s="230"/>
      <c r="Q58221" s="230"/>
      <c r="R58221" s="230"/>
      <c r="S58221" s="230"/>
    </row>
    <row r="58222" spans="16:19" x14ac:dyDescent="0.2">
      <c r="P58222" s="230"/>
      <c r="Q58222" s="230"/>
      <c r="R58222" s="230"/>
      <c r="S58222" s="230"/>
    </row>
    <row r="58223" spans="16:19" x14ac:dyDescent="0.2">
      <c r="P58223" s="230"/>
      <c r="Q58223" s="230"/>
      <c r="R58223" s="230"/>
      <c r="S58223" s="230"/>
    </row>
    <row r="58224" spans="16:19" x14ac:dyDescent="0.2">
      <c r="P58224" s="230"/>
      <c r="Q58224" s="230"/>
      <c r="R58224" s="230"/>
      <c r="S58224" s="230"/>
    </row>
    <row r="58225" spans="16:19" x14ac:dyDescent="0.2">
      <c r="P58225" s="230"/>
      <c r="Q58225" s="230"/>
      <c r="R58225" s="230"/>
      <c r="S58225" s="230"/>
    </row>
    <row r="58226" spans="16:19" x14ac:dyDescent="0.2">
      <c r="P58226" s="230"/>
      <c r="Q58226" s="230"/>
      <c r="R58226" s="230"/>
      <c r="S58226" s="230"/>
    </row>
    <row r="58227" spans="16:19" x14ac:dyDescent="0.2">
      <c r="P58227" s="230"/>
      <c r="Q58227" s="230"/>
      <c r="R58227" s="230"/>
      <c r="S58227" s="230"/>
    </row>
    <row r="58228" spans="16:19" x14ac:dyDescent="0.2">
      <c r="P58228" s="230"/>
      <c r="Q58228" s="230"/>
      <c r="R58228" s="230"/>
      <c r="S58228" s="230"/>
    </row>
    <row r="58229" spans="16:19" x14ac:dyDescent="0.2">
      <c r="P58229" s="230"/>
      <c r="Q58229" s="230"/>
      <c r="R58229" s="230"/>
      <c r="S58229" s="230"/>
    </row>
    <row r="58230" spans="16:19" x14ac:dyDescent="0.2">
      <c r="P58230" s="230"/>
      <c r="Q58230" s="230"/>
      <c r="R58230" s="230"/>
      <c r="S58230" s="230"/>
    </row>
    <row r="58231" spans="16:19" x14ac:dyDescent="0.2">
      <c r="P58231" s="230"/>
      <c r="Q58231" s="230"/>
      <c r="R58231" s="230"/>
      <c r="S58231" s="230"/>
    </row>
    <row r="58232" spans="16:19" x14ac:dyDescent="0.2">
      <c r="P58232" s="230"/>
      <c r="Q58232" s="230"/>
      <c r="R58232" s="230"/>
      <c r="S58232" s="230"/>
    </row>
    <row r="58233" spans="16:19" x14ac:dyDescent="0.2">
      <c r="P58233" s="230"/>
      <c r="Q58233" s="230"/>
      <c r="R58233" s="230"/>
      <c r="S58233" s="230"/>
    </row>
    <row r="58234" spans="16:19" x14ac:dyDescent="0.2">
      <c r="P58234" s="230"/>
      <c r="Q58234" s="230"/>
      <c r="R58234" s="230"/>
      <c r="S58234" s="230"/>
    </row>
    <row r="58235" spans="16:19" x14ac:dyDescent="0.2">
      <c r="P58235" s="230"/>
      <c r="Q58235" s="230"/>
      <c r="R58235" s="230"/>
      <c r="S58235" s="230"/>
    </row>
    <row r="58236" spans="16:19" x14ac:dyDescent="0.2">
      <c r="P58236" s="230"/>
      <c r="Q58236" s="230"/>
      <c r="R58236" s="230"/>
      <c r="S58236" s="230"/>
    </row>
    <row r="58237" spans="16:19" x14ac:dyDescent="0.2">
      <c r="P58237" s="230"/>
      <c r="Q58237" s="230"/>
      <c r="R58237" s="230"/>
      <c r="S58237" s="230"/>
    </row>
    <row r="58238" spans="16:19" x14ac:dyDescent="0.2">
      <c r="P58238" s="230"/>
      <c r="Q58238" s="230"/>
      <c r="R58238" s="230"/>
      <c r="S58238" s="230"/>
    </row>
    <row r="58239" spans="16:19" x14ac:dyDescent="0.2">
      <c r="P58239" s="230"/>
      <c r="Q58239" s="230"/>
      <c r="R58239" s="230"/>
      <c r="S58239" s="230"/>
    </row>
    <row r="58240" spans="16:19" x14ac:dyDescent="0.2">
      <c r="P58240" s="230"/>
      <c r="Q58240" s="230"/>
      <c r="R58240" s="230"/>
      <c r="S58240" s="230"/>
    </row>
    <row r="58241" spans="16:19" x14ac:dyDescent="0.2">
      <c r="P58241" s="230"/>
      <c r="Q58241" s="230"/>
      <c r="R58241" s="230"/>
      <c r="S58241" s="230"/>
    </row>
    <row r="58242" spans="16:19" x14ac:dyDescent="0.2">
      <c r="P58242" s="230"/>
      <c r="Q58242" s="230"/>
      <c r="R58242" s="230"/>
      <c r="S58242" s="230"/>
    </row>
    <row r="58243" spans="16:19" x14ac:dyDescent="0.2">
      <c r="P58243" s="230"/>
      <c r="Q58243" s="230"/>
      <c r="R58243" s="230"/>
      <c r="S58243" s="230"/>
    </row>
    <row r="58244" spans="16:19" x14ac:dyDescent="0.2">
      <c r="P58244" s="230"/>
      <c r="Q58244" s="230"/>
      <c r="R58244" s="230"/>
      <c r="S58244" s="230"/>
    </row>
    <row r="58245" spans="16:19" x14ac:dyDescent="0.2">
      <c r="P58245" s="230"/>
      <c r="Q58245" s="230"/>
      <c r="R58245" s="230"/>
      <c r="S58245" s="230"/>
    </row>
    <row r="58246" spans="16:19" x14ac:dyDescent="0.2">
      <c r="P58246" s="230"/>
      <c r="Q58246" s="230"/>
      <c r="R58246" s="230"/>
      <c r="S58246" s="230"/>
    </row>
    <row r="58247" spans="16:19" x14ac:dyDescent="0.2">
      <c r="P58247" s="230"/>
      <c r="Q58247" s="230"/>
      <c r="R58247" s="230"/>
      <c r="S58247" s="230"/>
    </row>
    <row r="58248" spans="16:19" x14ac:dyDescent="0.2">
      <c r="P58248" s="230"/>
      <c r="Q58248" s="230"/>
      <c r="R58248" s="230"/>
      <c r="S58248" s="230"/>
    </row>
    <row r="58249" spans="16:19" x14ac:dyDescent="0.2">
      <c r="P58249" s="230"/>
      <c r="Q58249" s="230"/>
      <c r="R58249" s="230"/>
      <c r="S58249" s="230"/>
    </row>
    <row r="58250" spans="16:19" x14ac:dyDescent="0.2">
      <c r="P58250" s="230"/>
      <c r="Q58250" s="230"/>
      <c r="R58250" s="230"/>
      <c r="S58250" s="230"/>
    </row>
    <row r="58251" spans="16:19" x14ac:dyDescent="0.2">
      <c r="P58251" s="230"/>
      <c r="Q58251" s="230"/>
      <c r="R58251" s="230"/>
      <c r="S58251" s="230"/>
    </row>
    <row r="58252" spans="16:19" x14ac:dyDescent="0.2">
      <c r="P58252" s="230"/>
      <c r="Q58252" s="230"/>
      <c r="R58252" s="230"/>
      <c r="S58252" s="230"/>
    </row>
    <row r="58253" spans="16:19" x14ac:dyDescent="0.2">
      <c r="P58253" s="230"/>
      <c r="Q58253" s="230"/>
      <c r="R58253" s="230"/>
      <c r="S58253" s="230"/>
    </row>
    <row r="58254" spans="16:19" x14ac:dyDescent="0.2">
      <c r="P58254" s="230"/>
      <c r="Q58254" s="230"/>
      <c r="R58254" s="230"/>
      <c r="S58254" s="230"/>
    </row>
    <row r="58255" spans="16:19" x14ac:dyDescent="0.2">
      <c r="P58255" s="230"/>
      <c r="Q58255" s="230"/>
      <c r="R58255" s="230"/>
      <c r="S58255" s="230"/>
    </row>
    <row r="58256" spans="16:19" x14ac:dyDescent="0.2">
      <c r="P58256" s="230"/>
      <c r="Q58256" s="230"/>
      <c r="R58256" s="230"/>
      <c r="S58256" s="230"/>
    </row>
    <row r="58257" spans="16:19" x14ac:dyDescent="0.2">
      <c r="P58257" s="230"/>
      <c r="Q58257" s="230"/>
      <c r="R58257" s="230"/>
      <c r="S58257" s="230"/>
    </row>
    <row r="58258" spans="16:19" x14ac:dyDescent="0.2">
      <c r="P58258" s="230"/>
      <c r="Q58258" s="230"/>
      <c r="R58258" s="230"/>
      <c r="S58258" s="230"/>
    </row>
    <row r="58259" spans="16:19" x14ac:dyDescent="0.2">
      <c r="P58259" s="230"/>
      <c r="Q58259" s="230"/>
      <c r="R58259" s="230"/>
      <c r="S58259" s="230"/>
    </row>
    <row r="58260" spans="16:19" x14ac:dyDescent="0.2">
      <c r="P58260" s="230"/>
      <c r="Q58260" s="230"/>
      <c r="R58260" s="230"/>
      <c r="S58260" s="230"/>
    </row>
    <row r="58261" spans="16:19" x14ac:dyDescent="0.2">
      <c r="P58261" s="230"/>
      <c r="Q58261" s="230"/>
      <c r="R58261" s="230"/>
      <c r="S58261" s="230"/>
    </row>
    <row r="58262" spans="16:19" x14ac:dyDescent="0.2">
      <c r="P58262" s="230"/>
      <c r="Q58262" s="230"/>
      <c r="R58262" s="230"/>
      <c r="S58262" s="230"/>
    </row>
    <row r="58263" spans="16:19" x14ac:dyDescent="0.2">
      <c r="P58263" s="230"/>
      <c r="Q58263" s="230"/>
      <c r="R58263" s="230"/>
      <c r="S58263" s="230"/>
    </row>
    <row r="58264" spans="16:19" x14ac:dyDescent="0.2">
      <c r="P58264" s="230"/>
      <c r="Q58264" s="230"/>
      <c r="R58264" s="230"/>
      <c r="S58264" s="230"/>
    </row>
    <row r="58265" spans="16:19" x14ac:dyDescent="0.2">
      <c r="P58265" s="230"/>
      <c r="Q58265" s="230"/>
      <c r="R58265" s="230"/>
      <c r="S58265" s="230"/>
    </row>
    <row r="58266" spans="16:19" x14ac:dyDescent="0.2">
      <c r="P58266" s="230"/>
      <c r="Q58266" s="230"/>
      <c r="R58266" s="230"/>
      <c r="S58266" s="230"/>
    </row>
    <row r="58267" spans="16:19" x14ac:dyDescent="0.2">
      <c r="P58267" s="230"/>
      <c r="Q58267" s="230"/>
      <c r="R58267" s="230"/>
      <c r="S58267" s="230"/>
    </row>
    <row r="58268" spans="16:19" x14ac:dyDescent="0.2">
      <c r="P58268" s="230"/>
      <c r="Q58268" s="230"/>
      <c r="R58268" s="230"/>
      <c r="S58268" s="230"/>
    </row>
    <row r="58269" spans="16:19" x14ac:dyDescent="0.2">
      <c r="P58269" s="230"/>
      <c r="Q58269" s="230"/>
      <c r="R58269" s="230"/>
      <c r="S58269" s="230"/>
    </row>
    <row r="58270" spans="16:19" x14ac:dyDescent="0.2">
      <c r="P58270" s="230"/>
      <c r="Q58270" s="230"/>
      <c r="R58270" s="230"/>
      <c r="S58270" s="230"/>
    </row>
    <row r="58271" spans="16:19" x14ac:dyDescent="0.2">
      <c r="P58271" s="230"/>
      <c r="Q58271" s="230"/>
      <c r="R58271" s="230"/>
      <c r="S58271" s="230"/>
    </row>
    <row r="58272" spans="16:19" x14ac:dyDescent="0.2">
      <c r="P58272" s="230"/>
      <c r="Q58272" s="230"/>
      <c r="R58272" s="230"/>
      <c r="S58272" s="230"/>
    </row>
    <row r="58273" spans="16:19" x14ac:dyDescent="0.2">
      <c r="P58273" s="230"/>
      <c r="Q58273" s="230"/>
      <c r="R58273" s="230"/>
      <c r="S58273" s="230"/>
    </row>
    <row r="58274" spans="16:19" x14ac:dyDescent="0.2">
      <c r="P58274" s="230"/>
      <c r="Q58274" s="230"/>
      <c r="R58274" s="230"/>
      <c r="S58274" s="230"/>
    </row>
    <row r="58275" spans="16:19" x14ac:dyDescent="0.2">
      <c r="P58275" s="230"/>
      <c r="Q58275" s="230"/>
      <c r="R58275" s="230"/>
      <c r="S58275" s="230"/>
    </row>
    <row r="58276" spans="16:19" x14ac:dyDescent="0.2">
      <c r="P58276" s="230"/>
      <c r="Q58276" s="230"/>
      <c r="R58276" s="230"/>
      <c r="S58276" s="230"/>
    </row>
    <row r="58277" spans="16:19" x14ac:dyDescent="0.2">
      <c r="P58277" s="230"/>
      <c r="Q58277" s="230"/>
      <c r="R58277" s="230"/>
      <c r="S58277" s="230"/>
    </row>
    <row r="58278" spans="16:19" x14ac:dyDescent="0.2">
      <c r="P58278" s="230"/>
      <c r="Q58278" s="230"/>
      <c r="R58278" s="230"/>
      <c r="S58278" s="230"/>
    </row>
    <row r="58279" spans="16:19" x14ac:dyDescent="0.2">
      <c r="P58279" s="230"/>
      <c r="Q58279" s="230"/>
      <c r="R58279" s="230"/>
      <c r="S58279" s="230"/>
    </row>
    <row r="58280" spans="16:19" x14ac:dyDescent="0.2">
      <c r="P58280" s="230"/>
      <c r="Q58280" s="230"/>
      <c r="R58280" s="230"/>
      <c r="S58280" s="230"/>
    </row>
    <row r="58281" spans="16:19" x14ac:dyDescent="0.2">
      <c r="P58281" s="230"/>
      <c r="Q58281" s="230"/>
      <c r="R58281" s="230"/>
      <c r="S58281" s="230"/>
    </row>
    <row r="58282" spans="16:19" x14ac:dyDescent="0.2">
      <c r="P58282" s="230"/>
      <c r="Q58282" s="230"/>
      <c r="R58282" s="230"/>
      <c r="S58282" s="230"/>
    </row>
    <row r="58283" spans="16:19" x14ac:dyDescent="0.2">
      <c r="P58283" s="230"/>
      <c r="Q58283" s="230"/>
      <c r="R58283" s="230"/>
      <c r="S58283" s="230"/>
    </row>
    <row r="58284" spans="16:19" x14ac:dyDescent="0.2">
      <c r="P58284" s="230"/>
      <c r="Q58284" s="230"/>
      <c r="R58284" s="230"/>
      <c r="S58284" s="230"/>
    </row>
    <row r="58285" spans="16:19" x14ac:dyDescent="0.2">
      <c r="P58285" s="230"/>
      <c r="Q58285" s="230"/>
      <c r="R58285" s="230"/>
      <c r="S58285" s="230"/>
    </row>
    <row r="58286" spans="16:19" x14ac:dyDescent="0.2">
      <c r="P58286" s="230"/>
      <c r="Q58286" s="230"/>
      <c r="R58286" s="230"/>
      <c r="S58286" s="230"/>
    </row>
    <row r="58287" spans="16:19" x14ac:dyDescent="0.2">
      <c r="P58287" s="230"/>
      <c r="Q58287" s="230"/>
      <c r="R58287" s="230"/>
      <c r="S58287" s="230"/>
    </row>
    <row r="58288" spans="16:19" x14ac:dyDescent="0.2">
      <c r="P58288" s="230"/>
      <c r="Q58288" s="230"/>
      <c r="R58288" s="230"/>
      <c r="S58288" s="230"/>
    </row>
    <row r="58289" spans="16:19" x14ac:dyDescent="0.2">
      <c r="P58289" s="230"/>
      <c r="Q58289" s="230"/>
      <c r="R58289" s="230"/>
      <c r="S58289" s="230"/>
    </row>
    <row r="58290" spans="16:19" x14ac:dyDescent="0.2">
      <c r="P58290" s="230"/>
      <c r="Q58290" s="230"/>
      <c r="R58290" s="230"/>
      <c r="S58290" s="230"/>
    </row>
    <row r="58291" spans="16:19" x14ac:dyDescent="0.2">
      <c r="P58291" s="230"/>
      <c r="Q58291" s="230"/>
      <c r="R58291" s="230"/>
      <c r="S58291" s="230"/>
    </row>
    <row r="58292" spans="16:19" x14ac:dyDescent="0.2">
      <c r="P58292" s="230"/>
      <c r="Q58292" s="230"/>
      <c r="R58292" s="230"/>
      <c r="S58292" s="230"/>
    </row>
    <row r="58293" spans="16:19" x14ac:dyDescent="0.2">
      <c r="P58293" s="230"/>
      <c r="Q58293" s="230"/>
      <c r="R58293" s="230"/>
      <c r="S58293" s="230"/>
    </row>
    <row r="58294" spans="16:19" x14ac:dyDescent="0.2">
      <c r="P58294" s="230"/>
      <c r="Q58294" s="230"/>
      <c r="R58294" s="230"/>
      <c r="S58294" s="230"/>
    </row>
    <row r="58295" spans="16:19" x14ac:dyDescent="0.2">
      <c r="P58295" s="230"/>
      <c r="Q58295" s="230"/>
      <c r="R58295" s="230"/>
      <c r="S58295" s="230"/>
    </row>
    <row r="58296" spans="16:19" x14ac:dyDescent="0.2">
      <c r="P58296" s="230"/>
      <c r="Q58296" s="230"/>
      <c r="R58296" s="230"/>
      <c r="S58296" s="230"/>
    </row>
    <row r="58297" spans="16:19" x14ac:dyDescent="0.2">
      <c r="P58297" s="230"/>
      <c r="Q58297" s="230"/>
      <c r="R58297" s="230"/>
      <c r="S58297" s="230"/>
    </row>
    <row r="58298" spans="16:19" x14ac:dyDescent="0.2">
      <c r="P58298" s="230"/>
      <c r="Q58298" s="230"/>
      <c r="R58298" s="230"/>
      <c r="S58298" s="230"/>
    </row>
    <row r="58299" spans="16:19" x14ac:dyDescent="0.2">
      <c r="P58299" s="230"/>
      <c r="Q58299" s="230"/>
      <c r="R58299" s="230"/>
      <c r="S58299" s="230"/>
    </row>
    <row r="58300" spans="16:19" x14ac:dyDescent="0.2">
      <c r="P58300" s="230"/>
      <c r="Q58300" s="230"/>
      <c r="R58300" s="230"/>
      <c r="S58300" s="230"/>
    </row>
    <row r="58301" spans="16:19" x14ac:dyDescent="0.2">
      <c r="P58301" s="230"/>
      <c r="Q58301" s="230"/>
      <c r="R58301" s="230"/>
      <c r="S58301" s="230"/>
    </row>
    <row r="58302" spans="16:19" x14ac:dyDescent="0.2">
      <c r="P58302" s="230"/>
      <c r="Q58302" s="230"/>
      <c r="R58302" s="230"/>
      <c r="S58302" s="230"/>
    </row>
    <row r="58303" spans="16:19" x14ac:dyDescent="0.2">
      <c r="P58303" s="230"/>
      <c r="Q58303" s="230"/>
      <c r="R58303" s="230"/>
      <c r="S58303" s="230"/>
    </row>
    <row r="58304" spans="16:19" x14ac:dyDescent="0.2">
      <c r="P58304" s="230"/>
      <c r="Q58304" s="230"/>
      <c r="R58304" s="230"/>
      <c r="S58304" s="230"/>
    </row>
    <row r="58305" spans="16:19" x14ac:dyDescent="0.2">
      <c r="P58305" s="230"/>
      <c r="Q58305" s="230"/>
      <c r="R58305" s="230"/>
      <c r="S58305" s="230"/>
    </row>
    <row r="58306" spans="16:19" x14ac:dyDescent="0.2">
      <c r="P58306" s="230"/>
      <c r="Q58306" s="230"/>
      <c r="R58306" s="230"/>
      <c r="S58306" s="230"/>
    </row>
    <row r="58307" spans="16:19" x14ac:dyDescent="0.2">
      <c r="P58307" s="230"/>
      <c r="Q58307" s="230"/>
      <c r="R58307" s="230"/>
      <c r="S58307" s="230"/>
    </row>
    <row r="58308" spans="16:19" x14ac:dyDescent="0.2">
      <c r="P58308" s="230"/>
      <c r="Q58308" s="230"/>
      <c r="R58308" s="230"/>
      <c r="S58308" s="230"/>
    </row>
    <row r="58309" spans="16:19" x14ac:dyDescent="0.2">
      <c r="P58309" s="230"/>
      <c r="Q58309" s="230"/>
      <c r="R58309" s="230"/>
      <c r="S58309" s="230"/>
    </row>
    <row r="58310" spans="16:19" x14ac:dyDescent="0.2">
      <c r="P58310" s="230"/>
      <c r="Q58310" s="230"/>
      <c r="R58310" s="230"/>
      <c r="S58310" s="230"/>
    </row>
    <row r="58311" spans="16:19" x14ac:dyDescent="0.2">
      <c r="P58311" s="230"/>
      <c r="Q58311" s="230"/>
      <c r="R58311" s="230"/>
      <c r="S58311" s="230"/>
    </row>
    <row r="58312" spans="16:19" x14ac:dyDescent="0.2">
      <c r="P58312" s="230"/>
      <c r="Q58312" s="230"/>
      <c r="R58312" s="230"/>
      <c r="S58312" s="230"/>
    </row>
    <row r="58313" spans="16:19" x14ac:dyDescent="0.2">
      <c r="P58313" s="230"/>
      <c r="Q58313" s="230"/>
      <c r="R58313" s="230"/>
      <c r="S58313" s="230"/>
    </row>
    <row r="58314" spans="16:19" x14ac:dyDescent="0.2">
      <c r="P58314" s="230"/>
      <c r="Q58314" s="230"/>
      <c r="R58314" s="230"/>
      <c r="S58314" s="230"/>
    </row>
    <row r="58315" spans="16:19" x14ac:dyDescent="0.2">
      <c r="P58315" s="230"/>
      <c r="Q58315" s="230"/>
      <c r="R58315" s="230"/>
      <c r="S58315" s="230"/>
    </row>
    <row r="58316" spans="16:19" x14ac:dyDescent="0.2">
      <c r="P58316" s="230"/>
      <c r="Q58316" s="230"/>
      <c r="R58316" s="230"/>
      <c r="S58316" s="230"/>
    </row>
    <row r="58317" spans="16:19" x14ac:dyDescent="0.2">
      <c r="P58317" s="230"/>
      <c r="Q58317" s="230"/>
      <c r="R58317" s="230"/>
      <c r="S58317" s="230"/>
    </row>
    <row r="58318" spans="16:19" x14ac:dyDescent="0.2">
      <c r="P58318" s="230"/>
      <c r="Q58318" s="230"/>
      <c r="R58318" s="230"/>
      <c r="S58318" s="230"/>
    </row>
    <row r="58319" spans="16:19" x14ac:dyDescent="0.2">
      <c r="P58319" s="230"/>
      <c r="Q58319" s="230"/>
      <c r="R58319" s="230"/>
      <c r="S58319" s="230"/>
    </row>
    <row r="58320" spans="16:19" x14ac:dyDescent="0.2">
      <c r="P58320" s="230"/>
      <c r="Q58320" s="230"/>
      <c r="R58320" s="230"/>
      <c r="S58320" s="230"/>
    </row>
    <row r="58321" spans="16:19" x14ac:dyDescent="0.2">
      <c r="P58321" s="230"/>
      <c r="Q58321" s="230"/>
      <c r="R58321" s="230"/>
      <c r="S58321" s="230"/>
    </row>
    <row r="58322" spans="16:19" x14ac:dyDescent="0.2">
      <c r="P58322" s="230"/>
      <c r="Q58322" s="230"/>
      <c r="R58322" s="230"/>
      <c r="S58322" s="230"/>
    </row>
    <row r="58323" spans="16:19" x14ac:dyDescent="0.2">
      <c r="P58323" s="230"/>
      <c r="Q58323" s="230"/>
      <c r="R58323" s="230"/>
      <c r="S58323" s="230"/>
    </row>
    <row r="58324" spans="16:19" x14ac:dyDescent="0.2">
      <c r="P58324" s="230"/>
      <c r="Q58324" s="230"/>
      <c r="R58324" s="230"/>
      <c r="S58324" s="230"/>
    </row>
    <row r="58325" spans="16:19" x14ac:dyDescent="0.2">
      <c r="P58325" s="230"/>
      <c r="Q58325" s="230"/>
      <c r="R58325" s="230"/>
      <c r="S58325" s="230"/>
    </row>
    <row r="58326" spans="16:19" x14ac:dyDescent="0.2">
      <c r="P58326" s="230"/>
      <c r="Q58326" s="230"/>
      <c r="R58326" s="230"/>
      <c r="S58326" s="230"/>
    </row>
    <row r="58327" spans="16:19" x14ac:dyDescent="0.2">
      <c r="P58327" s="230"/>
      <c r="Q58327" s="230"/>
      <c r="R58327" s="230"/>
      <c r="S58327" s="230"/>
    </row>
    <row r="58328" spans="16:19" x14ac:dyDescent="0.2">
      <c r="P58328" s="230"/>
      <c r="Q58328" s="230"/>
      <c r="R58328" s="230"/>
      <c r="S58328" s="230"/>
    </row>
    <row r="58329" spans="16:19" x14ac:dyDescent="0.2">
      <c r="P58329" s="230"/>
      <c r="Q58329" s="230"/>
      <c r="R58329" s="230"/>
      <c r="S58329" s="230"/>
    </row>
    <row r="58330" spans="16:19" x14ac:dyDescent="0.2">
      <c r="P58330" s="230"/>
      <c r="Q58330" s="230"/>
      <c r="R58330" s="230"/>
      <c r="S58330" s="230"/>
    </row>
    <row r="58331" spans="16:19" x14ac:dyDescent="0.2">
      <c r="P58331" s="230"/>
      <c r="Q58331" s="230"/>
      <c r="R58331" s="230"/>
      <c r="S58331" s="230"/>
    </row>
    <row r="58332" spans="16:19" x14ac:dyDescent="0.2">
      <c r="P58332" s="230"/>
      <c r="Q58332" s="230"/>
      <c r="R58332" s="230"/>
      <c r="S58332" s="230"/>
    </row>
    <row r="58333" spans="16:19" x14ac:dyDescent="0.2">
      <c r="P58333" s="230"/>
      <c r="Q58333" s="230"/>
      <c r="R58333" s="230"/>
      <c r="S58333" s="230"/>
    </row>
    <row r="58334" spans="16:19" x14ac:dyDescent="0.2">
      <c r="P58334" s="230"/>
      <c r="Q58334" s="230"/>
      <c r="R58334" s="230"/>
      <c r="S58334" s="230"/>
    </row>
    <row r="58335" spans="16:19" x14ac:dyDescent="0.2">
      <c r="P58335" s="230"/>
      <c r="Q58335" s="230"/>
      <c r="R58335" s="230"/>
      <c r="S58335" s="230"/>
    </row>
    <row r="58336" spans="16:19" x14ac:dyDescent="0.2">
      <c r="P58336" s="230"/>
      <c r="Q58336" s="230"/>
      <c r="R58336" s="230"/>
      <c r="S58336" s="230"/>
    </row>
    <row r="58337" spans="16:19" x14ac:dyDescent="0.2">
      <c r="P58337" s="230"/>
      <c r="Q58337" s="230"/>
      <c r="R58337" s="230"/>
      <c r="S58337" s="230"/>
    </row>
    <row r="58338" spans="16:19" x14ac:dyDescent="0.2">
      <c r="P58338" s="230"/>
      <c r="Q58338" s="230"/>
      <c r="R58338" s="230"/>
      <c r="S58338" s="230"/>
    </row>
    <row r="58339" spans="16:19" x14ac:dyDescent="0.2">
      <c r="P58339" s="230"/>
      <c r="Q58339" s="230"/>
      <c r="R58339" s="230"/>
      <c r="S58339" s="230"/>
    </row>
    <row r="58340" spans="16:19" x14ac:dyDescent="0.2">
      <c r="P58340" s="230"/>
      <c r="Q58340" s="230"/>
      <c r="R58340" s="230"/>
      <c r="S58340" s="230"/>
    </row>
    <row r="58341" spans="16:19" x14ac:dyDescent="0.2">
      <c r="P58341" s="230"/>
      <c r="Q58341" s="230"/>
      <c r="R58341" s="230"/>
      <c r="S58341" s="230"/>
    </row>
    <row r="58342" spans="16:19" x14ac:dyDescent="0.2">
      <c r="P58342" s="230"/>
      <c r="Q58342" s="230"/>
      <c r="R58342" s="230"/>
      <c r="S58342" s="230"/>
    </row>
    <row r="58343" spans="16:19" x14ac:dyDescent="0.2">
      <c r="P58343" s="230"/>
      <c r="Q58343" s="230"/>
      <c r="R58343" s="230"/>
      <c r="S58343" s="230"/>
    </row>
    <row r="58344" spans="16:19" x14ac:dyDescent="0.2">
      <c r="P58344" s="230"/>
      <c r="Q58344" s="230"/>
      <c r="R58344" s="230"/>
      <c r="S58344" s="230"/>
    </row>
    <row r="58345" spans="16:19" x14ac:dyDescent="0.2">
      <c r="P58345" s="230"/>
      <c r="Q58345" s="230"/>
      <c r="R58345" s="230"/>
      <c r="S58345" s="230"/>
    </row>
    <row r="58346" spans="16:19" x14ac:dyDescent="0.2">
      <c r="P58346" s="230"/>
      <c r="Q58346" s="230"/>
      <c r="R58346" s="230"/>
      <c r="S58346" s="230"/>
    </row>
    <row r="58347" spans="16:19" x14ac:dyDescent="0.2">
      <c r="P58347" s="230"/>
      <c r="Q58347" s="230"/>
      <c r="R58347" s="230"/>
      <c r="S58347" s="230"/>
    </row>
    <row r="58348" spans="16:19" x14ac:dyDescent="0.2">
      <c r="P58348" s="230"/>
      <c r="Q58348" s="230"/>
      <c r="R58348" s="230"/>
      <c r="S58348" s="230"/>
    </row>
    <row r="58349" spans="16:19" x14ac:dyDescent="0.2">
      <c r="P58349" s="230"/>
      <c r="Q58349" s="230"/>
      <c r="R58349" s="230"/>
      <c r="S58349" s="230"/>
    </row>
    <row r="58350" spans="16:19" x14ac:dyDescent="0.2">
      <c r="P58350" s="230"/>
      <c r="Q58350" s="230"/>
      <c r="R58350" s="230"/>
      <c r="S58350" s="230"/>
    </row>
    <row r="58351" spans="16:19" x14ac:dyDescent="0.2">
      <c r="P58351" s="230"/>
      <c r="Q58351" s="230"/>
      <c r="R58351" s="230"/>
      <c r="S58351" s="230"/>
    </row>
    <row r="58352" spans="16:19" x14ac:dyDescent="0.2">
      <c r="P58352" s="230"/>
      <c r="Q58352" s="230"/>
      <c r="R58352" s="230"/>
      <c r="S58352" s="230"/>
    </row>
    <row r="58353" spans="16:19" x14ac:dyDescent="0.2">
      <c r="P58353" s="230"/>
      <c r="Q58353" s="230"/>
      <c r="R58353" s="230"/>
      <c r="S58353" s="230"/>
    </row>
    <row r="58354" spans="16:19" x14ac:dyDescent="0.2">
      <c r="P58354" s="230"/>
      <c r="Q58354" s="230"/>
      <c r="R58354" s="230"/>
      <c r="S58354" s="230"/>
    </row>
    <row r="58355" spans="16:19" x14ac:dyDescent="0.2">
      <c r="P58355" s="230"/>
      <c r="Q58355" s="230"/>
      <c r="R58355" s="230"/>
      <c r="S58355" s="230"/>
    </row>
    <row r="58356" spans="16:19" x14ac:dyDescent="0.2">
      <c r="P58356" s="230"/>
      <c r="Q58356" s="230"/>
      <c r="R58356" s="230"/>
      <c r="S58356" s="230"/>
    </row>
    <row r="58357" spans="16:19" x14ac:dyDescent="0.2">
      <c r="P58357" s="230"/>
      <c r="Q58357" s="230"/>
      <c r="R58357" s="230"/>
      <c r="S58357" s="230"/>
    </row>
    <row r="58358" spans="16:19" x14ac:dyDescent="0.2">
      <c r="P58358" s="230"/>
      <c r="Q58358" s="230"/>
      <c r="R58358" s="230"/>
      <c r="S58358" s="230"/>
    </row>
    <row r="58359" spans="16:19" x14ac:dyDescent="0.2">
      <c r="P58359" s="230"/>
      <c r="Q58359" s="230"/>
      <c r="R58359" s="230"/>
      <c r="S58359" s="230"/>
    </row>
    <row r="58360" spans="16:19" x14ac:dyDescent="0.2">
      <c r="P58360" s="230"/>
      <c r="Q58360" s="230"/>
      <c r="R58360" s="230"/>
      <c r="S58360" s="230"/>
    </row>
    <row r="58361" spans="16:19" x14ac:dyDescent="0.2">
      <c r="P58361" s="230"/>
      <c r="Q58361" s="230"/>
      <c r="R58361" s="230"/>
      <c r="S58361" s="230"/>
    </row>
    <row r="58362" spans="16:19" x14ac:dyDescent="0.2">
      <c r="P58362" s="230"/>
      <c r="Q58362" s="230"/>
      <c r="R58362" s="230"/>
      <c r="S58362" s="230"/>
    </row>
    <row r="58363" spans="16:19" x14ac:dyDescent="0.2">
      <c r="P58363" s="230"/>
      <c r="Q58363" s="230"/>
      <c r="R58363" s="230"/>
      <c r="S58363" s="230"/>
    </row>
    <row r="58364" spans="16:19" x14ac:dyDescent="0.2">
      <c r="P58364" s="230"/>
      <c r="Q58364" s="230"/>
      <c r="R58364" s="230"/>
      <c r="S58364" s="230"/>
    </row>
    <row r="58365" spans="16:19" x14ac:dyDescent="0.2">
      <c r="P58365" s="230"/>
      <c r="Q58365" s="230"/>
      <c r="R58365" s="230"/>
      <c r="S58365" s="230"/>
    </row>
    <row r="58366" spans="16:19" x14ac:dyDescent="0.2">
      <c r="P58366" s="230"/>
      <c r="Q58366" s="230"/>
      <c r="R58366" s="230"/>
      <c r="S58366" s="230"/>
    </row>
    <row r="58367" spans="16:19" x14ac:dyDescent="0.2">
      <c r="P58367" s="230"/>
      <c r="Q58367" s="230"/>
      <c r="R58367" s="230"/>
      <c r="S58367" s="230"/>
    </row>
    <row r="58368" spans="16:19" x14ac:dyDescent="0.2">
      <c r="P58368" s="230"/>
      <c r="Q58368" s="230"/>
      <c r="R58368" s="230"/>
      <c r="S58368" s="230"/>
    </row>
    <row r="58369" spans="16:19" x14ac:dyDescent="0.2">
      <c r="P58369" s="230"/>
      <c r="Q58369" s="230"/>
      <c r="R58369" s="230"/>
      <c r="S58369" s="230"/>
    </row>
    <row r="58370" spans="16:19" x14ac:dyDescent="0.2">
      <c r="P58370" s="230"/>
      <c r="Q58370" s="230"/>
      <c r="R58370" s="230"/>
      <c r="S58370" s="230"/>
    </row>
    <row r="58371" spans="16:19" x14ac:dyDescent="0.2">
      <c r="P58371" s="230"/>
      <c r="Q58371" s="230"/>
      <c r="R58371" s="230"/>
      <c r="S58371" s="230"/>
    </row>
    <row r="58372" spans="16:19" x14ac:dyDescent="0.2">
      <c r="P58372" s="230"/>
      <c r="Q58372" s="230"/>
      <c r="R58372" s="230"/>
      <c r="S58372" s="230"/>
    </row>
    <row r="58373" spans="16:19" x14ac:dyDescent="0.2">
      <c r="P58373" s="230"/>
      <c r="Q58373" s="230"/>
      <c r="R58373" s="230"/>
      <c r="S58373" s="230"/>
    </row>
    <row r="58374" spans="16:19" x14ac:dyDescent="0.2">
      <c r="P58374" s="230"/>
      <c r="Q58374" s="230"/>
      <c r="R58374" s="230"/>
      <c r="S58374" s="230"/>
    </row>
    <row r="58375" spans="16:19" x14ac:dyDescent="0.2">
      <c r="P58375" s="230"/>
      <c r="Q58375" s="230"/>
      <c r="R58375" s="230"/>
      <c r="S58375" s="230"/>
    </row>
    <row r="58376" spans="16:19" x14ac:dyDescent="0.2">
      <c r="P58376" s="230"/>
      <c r="Q58376" s="230"/>
      <c r="R58376" s="230"/>
      <c r="S58376" s="230"/>
    </row>
    <row r="58377" spans="16:19" x14ac:dyDescent="0.2">
      <c r="P58377" s="230"/>
      <c r="Q58377" s="230"/>
      <c r="R58377" s="230"/>
      <c r="S58377" s="230"/>
    </row>
    <row r="58378" spans="16:19" x14ac:dyDescent="0.2">
      <c r="P58378" s="230"/>
      <c r="Q58378" s="230"/>
      <c r="R58378" s="230"/>
      <c r="S58378" s="230"/>
    </row>
    <row r="58379" spans="16:19" x14ac:dyDescent="0.2">
      <c r="P58379" s="230"/>
      <c r="Q58379" s="230"/>
      <c r="R58379" s="230"/>
      <c r="S58379" s="230"/>
    </row>
    <row r="58380" spans="16:19" x14ac:dyDescent="0.2">
      <c r="P58380" s="230"/>
      <c r="Q58380" s="230"/>
      <c r="R58380" s="230"/>
      <c r="S58380" s="230"/>
    </row>
    <row r="58381" spans="16:19" x14ac:dyDescent="0.2">
      <c r="P58381" s="230"/>
      <c r="Q58381" s="230"/>
      <c r="R58381" s="230"/>
      <c r="S58381" s="230"/>
    </row>
    <row r="58382" spans="16:19" x14ac:dyDescent="0.2">
      <c r="P58382" s="230"/>
      <c r="Q58382" s="230"/>
      <c r="R58382" s="230"/>
      <c r="S58382" s="230"/>
    </row>
    <row r="58383" spans="16:19" x14ac:dyDescent="0.2">
      <c r="P58383" s="230"/>
      <c r="Q58383" s="230"/>
      <c r="R58383" s="230"/>
      <c r="S58383" s="230"/>
    </row>
    <row r="58384" spans="16:19" x14ac:dyDescent="0.2">
      <c r="P58384" s="230"/>
      <c r="Q58384" s="230"/>
      <c r="R58384" s="230"/>
      <c r="S58384" s="230"/>
    </row>
    <row r="58385" spans="16:19" x14ac:dyDescent="0.2">
      <c r="P58385" s="230"/>
      <c r="Q58385" s="230"/>
      <c r="R58385" s="230"/>
      <c r="S58385" s="230"/>
    </row>
    <row r="58386" spans="16:19" x14ac:dyDescent="0.2">
      <c r="P58386" s="230"/>
      <c r="Q58386" s="230"/>
      <c r="R58386" s="230"/>
      <c r="S58386" s="230"/>
    </row>
    <row r="58387" spans="16:19" x14ac:dyDescent="0.2">
      <c r="P58387" s="230"/>
      <c r="Q58387" s="230"/>
      <c r="R58387" s="230"/>
      <c r="S58387" s="230"/>
    </row>
    <row r="58388" spans="16:19" x14ac:dyDescent="0.2">
      <c r="P58388" s="230"/>
      <c r="Q58388" s="230"/>
      <c r="R58388" s="230"/>
      <c r="S58388" s="230"/>
    </row>
    <row r="58389" spans="16:19" x14ac:dyDescent="0.2">
      <c r="P58389" s="230"/>
      <c r="Q58389" s="230"/>
      <c r="R58389" s="230"/>
      <c r="S58389" s="230"/>
    </row>
    <row r="58390" spans="16:19" x14ac:dyDescent="0.2">
      <c r="P58390" s="230"/>
      <c r="Q58390" s="230"/>
      <c r="R58390" s="230"/>
      <c r="S58390" s="230"/>
    </row>
    <row r="58391" spans="16:19" x14ac:dyDescent="0.2">
      <c r="P58391" s="230"/>
      <c r="Q58391" s="230"/>
      <c r="R58391" s="230"/>
      <c r="S58391" s="230"/>
    </row>
    <row r="58392" spans="16:19" x14ac:dyDescent="0.2">
      <c r="P58392" s="230"/>
      <c r="Q58392" s="230"/>
      <c r="R58392" s="230"/>
      <c r="S58392" s="230"/>
    </row>
    <row r="58393" spans="16:19" x14ac:dyDescent="0.2">
      <c r="P58393" s="230"/>
      <c r="Q58393" s="230"/>
      <c r="R58393" s="230"/>
      <c r="S58393" s="230"/>
    </row>
    <row r="58394" spans="16:19" x14ac:dyDescent="0.2">
      <c r="P58394" s="230"/>
      <c r="Q58394" s="230"/>
      <c r="R58394" s="230"/>
      <c r="S58394" s="230"/>
    </row>
    <row r="58395" spans="16:19" x14ac:dyDescent="0.2">
      <c r="P58395" s="230"/>
      <c r="Q58395" s="230"/>
      <c r="R58395" s="230"/>
      <c r="S58395" s="230"/>
    </row>
    <row r="58396" spans="16:19" x14ac:dyDescent="0.2">
      <c r="P58396" s="230"/>
      <c r="Q58396" s="230"/>
      <c r="R58396" s="230"/>
      <c r="S58396" s="230"/>
    </row>
    <row r="58397" spans="16:19" x14ac:dyDescent="0.2">
      <c r="P58397" s="230"/>
      <c r="Q58397" s="230"/>
      <c r="R58397" s="230"/>
      <c r="S58397" s="230"/>
    </row>
    <row r="58398" spans="16:19" x14ac:dyDescent="0.2">
      <c r="P58398" s="230"/>
      <c r="Q58398" s="230"/>
      <c r="R58398" s="230"/>
      <c r="S58398" s="230"/>
    </row>
    <row r="58399" spans="16:19" x14ac:dyDescent="0.2">
      <c r="P58399" s="230"/>
      <c r="Q58399" s="230"/>
      <c r="R58399" s="230"/>
      <c r="S58399" s="230"/>
    </row>
    <row r="58400" spans="16:19" x14ac:dyDescent="0.2">
      <c r="P58400" s="230"/>
      <c r="Q58400" s="230"/>
      <c r="R58400" s="230"/>
      <c r="S58400" s="230"/>
    </row>
    <row r="58401" spans="16:19" x14ac:dyDescent="0.2">
      <c r="P58401" s="230"/>
      <c r="Q58401" s="230"/>
      <c r="R58401" s="230"/>
      <c r="S58401" s="230"/>
    </row>
    <row r="58402" spans="16:19" x14ac:dyDescent="0.2">
      <c r="P58402" s="230"/>
      <c r="Q58402" s="230"/>
      <c r="R58402" s="230"/>
      <c r="S58402" s="230"/>
    </row>
    <row r="58403" spans="16:19" x14ac:dyDescent="0.2">
      <c r="P58403" s="230"/>
      <c r="Q58403" s="230"/>
      <c r="R58403" s="230"/>
      <c r="S58403" s="230"/>
    </row>
    <row r="58404" spans="16:19" x14ac:dyDescent="0.2">
      <c r="P58404" s="230"/>
      <c r="Q58404" s="230"/>
      <c r="R58404" s="230"/>
      <c r="S58404" s="230"/>
    </row>
    <row r="58405" spans="16:19" x14ac:dyDescent="0.2">
      <c r="P58405" s="230"/>
      <c r="Q58405" s="230"/>
      <c r="R58405" s="230"/>
      <c r="S58405" s="230"/>
    </row>
    <row r="58406" spans="16:19" x14ac:dyDescent="0.2">
      <c r="P58406" s="230"/>
      <c r="Q58406" s="230"/>
      <c r="R58406" s="230"/>
      <c r="S58406" s="230"/>
    </row>
    <row r="58407" spans="16:19" x14ac:dyDescent="0.2">
      <c r="P58407" s="230"/>
      <c r="Q58407" s="230"/>
      <c r="R58407" s="230"/>
      <c r="S58407" s="230"/>
    </row>
    <row r="58408" spans="16:19" x14ac:dyDescent="0.2">
      <c r="P58408" s="230"/>
      <c r="Q58408" s="230"/>
      <c r="R58408" s="230"/>
      <c r="S58408" s="230"/>
    </row>
    <row r="58409" spans="16:19" x14ac:dyDescent="0.2">
      <c r="P58409" s="230"/>
      <c r="Q58409" s="230"/>
      <c r="R58409" s="230"/>
      <c r="S58409" s="230"/>
    </row>
    <row r="58410" spans="16:19" x14ac:dyDescent="0.2">
      <c r="P58410" s="230"/>
      <c r="Q58410" s="230"/>
      <c r="R58410" s="230"/>
      <c r="S58410" s="230"/>
    </row>
    <row r="58411" spans="16:19" x14ac:dyDescent="0.2">
      <c r="P58411" s="230"/>
      <c r="Q58411" s="230"/>
      <c r="R58411" s="230"/>
      <c r="S58411" s="230"/>
    </row>
    <row r="58412" spans="16:19" x14ac:dyDescent="0.2">
      <c r="P58412" s="230"/>
      <c r="Q58412" s="230"/>
      <c r="R58412" s="230"/>
      <c r="S58412" s="230"/>
    </row>
    <row r="58413" spans="16:19" x14ac:dyDescent="0.2">
      <c r="P58413" s="230"/>
      <c r="Q58413" s="230"/>
      <c r="R58413" s="230"/>
      <c r="S58413" s="230"/>
    </row>
    <row r="58414" spans="16:19" x14ac:dyDescent="0.2">
      <c r="P58414" s="230"/>
      <c r="Q58414" s="230"/>
      <c r="R58414" s="230"/>
      <c r="S58414" s="230"/>
    </row>
    <row r="58415" spans="16:19" x14ac:dyDescent="0.2">
      <c r="P58415" s="230"/>
      <c r="Q58415" s="230"/>
      <c r="R58415" s="230"/>
      <c r="S58415" s="230"/>
    </row>
    <row r="58416" spans="16:19" x14ac:dyDescent="0.2">
      <c r="P58416" s="230"/>
      <c r="Q58416" s="230"/>
      <c r="R58416" s="230"/>
      <c r="S58416" s="230"/>
    </row>
    <row r="58417" spans="16:19" x14ac:dyDescent="0.2">
      <c r="P58417" s="230"/>
      <c r="Q58417" s="230"/>
      <c r="R58417" s="230"/>
      <c r="S58417" s="230"/>
    </row>
    <row r="58418" spans="16:19" x14ac:dyDescent="0.2">
      <c r="P58418" s="230"/>
      <c r="Q58418" s="230"/>
      <c r="R58418" s="230"/>
      <c r="S58418" s="230"/>
    </row>
    <row r="58419" spans="16:19" x14ac:dyDescent="0.2">
      <c r="P58419" s="230"/>
      <c r="Q58419" s="230"/>
      <c r="R58419" s="230"/>
      <c r="S58419" s="230"/>
    </row>
    <row r="58420" spans="16:19" x14ac:dyDescent="0.2">
      <c r="P58420" s="230"/>
      <c r="Q58420" s="230"/>
      <c r="R58420" s="230"/>
      <c r="S58420" s="230"/>
    </row>
    <row r="58421" spans="16:19" x14ac:dyDescent="0.2">
      <c r="P58421" s="230"/>
      <c r="Q58421" s="230"/>
      <c r="R58421" s="230"/>
      <c r="S58421" s="230"/>
    </row>
    <row r="58422" spans="16:19" x14ac:dyDescent="0.2">
      <c r="P58422" s="230"/>
      <c r="Q58422" s="230"/>
      <c r="R58422" s="230"/>
      <c r="S58422" s="230"/>
    </row>
    <row r="58423" spans="16:19" x14ac:dyDescent="0.2">
      <c r="P58423" s="230"/>
      <c r="Q58423" s="230"/>
      <c r="R58423" s="230"/>
      <c r="S58423" s="230"/>
    </row>
    <row r="58424" spans="16:19" x14ac:dyDescent="0.2">
      <c r="P58424" s="230"/>
      <c r="Q58424" s="230"/>
      <c r="R58424" s="230"/>
      <c r="S58424" s="230"/>
    </row>
    <row r="58425" spans="16:19" x14ac:dyDescent="0.2">
      <c r="P58425" s="230"/>
      <c r="Q58425" s="230"/>
      <c r="R58425" s="230"/>
      <c r="S58425" s="230"/>
    </row>
    <row r="58426" spans="16:19" x14ac:dyDescent="0.2">
      <c r="P58426" s="230"/>
      <c r="Q58426" s="230"/>
      <c r="R58426" s="230"/>
      <c r="S58426" s="230"/>
    </row>
    <row r="58427" spans="16:19" x14ac:dyDescent="0.2">
      <c r="P58427" s="230"/>
      <c r="Q58427" s="230"/>
      <c r="R58427" s="230"/>
      <c r="S58427" s="230"/>
    </row>
    <row r="58428" spans="16:19" x14ac:dyDescent="0.2">
      <c r="P58428" s="230"/>
      <c r="Q58428" s="230"/>
      <c r="R58428" s="230"/>
      <c r="S58428" s="230"/>
    </row>
    <row r="58429" spans="16:19" x14ac:dyDescent="0.2">
      <c r="P58429" s="230"/>
      <c r="Q58429" s="230"/>
      <c r="R58429" s="230"/>
      <c r="S58429" s="230"/>
    </row>
    <row r="58430" spans="16:19" x14ac:dyDescent="0.2">
      <c r="P58430" s="230"/>
      <c r="Q58430" s="230"/>
      <c r="R58430" s="230"/>
      <c r="S58430" s="230"/>
    </row>
    <row r="58431" spans="16:19" x14ac:dyDescent="0.2">
      <c r="P58431" s="230"/>
      <c r="Q58431" s="230"/>
      <c r="R58431" s="230"/>
      <c r="S58431" s="230"/>
    </row>
    <row r="58432" spans="16:19" x14ac:dyDescent="0.2">
      <c r="P58432" s="230"/>
      <c r="Q58432" s="230"/>
      <c r="R58432" s="230"/>
      <c r="S58432" s="230"/>
    </row>
    <row r="58433" spans="16:19" x14ac:dyDescent="0.2">
      <c r="P58433" s="230"/>
      <c r="Q58433" s="230"/>
      <c r="R58433" s="230"/>
      <c r="S58433" s="230"/>
    </row>
    <row r="58434" spans="16:19" x14ac:dyDescent="0.2">
      <c r="P58434" s="230"/>
      <c r="Q58434" s="230"/>
      <c r="R58434" s="230"/>
      <c r="S58434" s="230"/>
    </row>
    <row r="58435" spans="16:19" x14ac:dyDescent="0.2">
      <c r="P58435" s="230"/>
      <c r="Q58435" s="230"/>
      <c r="R58435" s="230"/>
      <c r="S58435" s="230"/>
    </row>
    <row r="58436" spans="16:19" x14ac:dyDescent="0.2">
      <c r="P58436" s="230"/>
      <c r="Q58436" s="230"/>
      <c r="R58436" s="230"/>
      <c r="S58436" s="230"/>
    </row>
    <row r="58437" spans="16:19" x14ac:dyDescent="0.2">
      <c r="P58437" s="230"/>
      <c r="Q58437" s="230"/>
      <c r="R58437" s="230"/>
      <c r="S58437" s="230"/>
    </row>
    <row r="58438" spans="16:19" x14ac:dyDescent="0.2">
      <c r="P58438" s="230"/>
      <c r="Q58438" s="230"/>
      <c r="R58438" s="230"/>
      <c r="S58438" s="230"/>
    </row>
    <row r="58439" spans="16:19" x14ac:dyDescent="0.2">
      <c r="P58439" s="230"/>
      <c r="Q58439" s="230"/>
      <c r="R58439" s="230"/>
      <c r="S58439" s="230"/>
    </row>
    <row r="58440" spans="16:19" x14ac:dyDescent="0.2">
      <c r="P58440" s="230"/>
      <c r="Q58440" s="230"/>
      <c r="R58440" s="230"/>
      <c r="S58440" s="230"/>
    </row>
    <row r="58441" spans="16:19" x14ac:dyDescent="0.2">
      <c r="P58441" s="230"/>
      <c r="Q58441" s="230"/>
      <c r="R58441" s="230"/>
      <c r="S58441" s="230"/>
    </row>
    <row r="58442" spans="16:19" x14ac:dyDescent="0.2">
      <c r="P58442" s="230"/>
      <c r="Q58442" s="230"/>
      <c r="R58442" s="230"/>
      <c r="S58442" s="230"/>
    </row>
    <row r="58443" spans="16:19" x14ac:dyDescent="0.2">
      <c r="P58443" s="230"/>
      <c r="Q58443" s="230"/>
      <c r="R58443" s="230"/>
      <c r="S58443" s="230"/>
    </row>
    <row r="58444" spans="16:19" x14ac:dyDescent="0.2">
      <c r="P58444" s="230"/>
      <c r="Q58444" s="230"/>
      <c r="R58444" s="230"/>
      <c r="S58444" s="230"/>
    </row>
    <row r="58445" spans="16:19" x14ac:dyDescent="0.2">
      <c r="P58445" s="230"/>
      <c r="Q58445" s="230"/>
      <c r="R58445" s="230"/>
      <c r="S58445" s="230"/>
    </row>
    <row r="58446" spans="16:19" x14ac:dyDescent="0.2">
      <c r="P58446" s="230"/>
      <c r="Q58446" s="230"/>
      <c r="R58446" s="230"/>
      <c r="S58446" s="230"/>
    </row>
    <row r="58447" spans="16:19" x14ac:dyDescent="0.2">
      <c r="P58447" s="230"/>
      <c r="Q58447" s="230"/>
      <c r="R58447" s="230"/>
      <c r="S58447" s="230"/>
    </row>
    <row r="58448" spans="16:19" x14ac:dyDescent="0.2">
      <c r="P58448" s="230"/>
      <c r="Q58448" s="230"/>
      <c r="R58448" s="230"/>
      <c r="S58448" s="230"/>
    </row>
    <row r="58449" spans="16:19" x14ac:dyDescent="0.2">
      <c r="P58449" s="230"/>
      <c r="Q58449" s="230"/>
      <c r="R58449" s="230"/>
      <c r="S58449" s="230"/>
    </row>
    <row r="58450" spans="16:19" x14ac:dyDescent="0.2">
      <c r="P58450" s="230"/>
      <c r="Q58450" s="230"/>
      <c r="R58450" s="230"/>
      <c r="S58450" s="230"/>
    </row>
    <row r="58451" spans="16:19" x14ac:dyDescent="0.2">
      <c r="P58451" s="230"/>
      <c r="Q58451" s="230"/>
      <c r="R58451" s="230"/>
      <c r="S58451" s="230"/>
    </row>
    <row r="58452" spans="16:19" x14ac:dyDescent="0.2">
      <c r="P58452" s="230"/>
      <c r="Q58452" s="230"/>
      <c r="R58452" s="230"/>
      <c r="S58452" s="230"/>
    </row>
    <row r="58453" spans="16:19" x14ac:dyDescent="0.2">
      <c r="P58453" s="230"/>
      <c r="Q58453" s="230"/>
      <c r="R58453" s="230"/>
      <c r="S58453" s="230"/>
    </row>
    <row r="58454" spans="16:19" x14ac:dyDescent="0.2">
      <c r="P58454" s="230"/>
      <c r="Q58454" s="230"/>
      <c r="R58454" s="230"/>
      <c r="S58454" s="230"/>
    </row>
    <row r="58455" spans="16:19" x14ac:dyDescent="0.2">
      <c r="P58455" s="230"/>
      <c r="Q58455" s="230"/>
      <c r="R58455" s="230"/>
      <c r="S58455" s="230"/>
    </row>
    <row r="58456" spans="16:19" x14ac:dyDescent="0.2">
      <c r="P58456" s="230"/>
      <c r="Q58456" s="230"/>
      <c r="R58456" s="230"/>
      <c r="S58456" s="230"/>
    </row>
    <row r="58457" spans="16:19" x14ac:dyDescent="0.2">
      <c r="P58457" s="230"/>
      <c r="Q58457" s="230"/>
      <c r="R58457" s="230"/>
      <c r="S58457" s="230"/>
    </row>
    <row r="58458" spans="16:19" x14ac:dyDescent="0.2">
      <c r="P58458" s="230"/>
      <c r="Q58458" s="230"/>
      <c r="R58458" s="230"/>
      <c r="S58458" s="230"/>
    </row>
    <row r="58459" spans="16:19" x14ac:dyDescent="0.2">
      <c r="P58459" s="230"/>
      <c r="Q58459" s="230"/>
      <c r="R58459" s="230"/>
      <c r="S58459" s="230"/>
    </row>
    <row r="58460" spans="16:19" x14ac:dyDescent="0.2">
      <c r="P58460" s="230"/>
      <c r="Q58460" s="230"/>
      <c r="R58460" s="230"/>
      <c r="S58460" s="230"/>
    </row>
    <row r="58461" spans="16:19" x14ac:dyDescent="0.2">
      <c r="P58461" s="230"/>
      <c r="Q58461" s="230"/>
      <c r="R58461" s="230"/>
      <c r="S58461" s="230"/>
    </row>
    <row r="58462" spans="16:19" x14ac:dyDescent="0.2">
      <c r="P58462" s="230"/>
      <c r="Q58462" s="230"/>
      <c r="R58462" s="230"/>
      <c r="S58462" s="230"/>
    </row>
    <row r="58463" spans="16:19" x14ac:dyDescent="0.2">
      <c r="P58463" s="230"/>
      <c r="Q58463" s="230"/>
      <c r="R58463" s="230"/>
      <c r="S58463" s="230"/>
    </row>
    <row r="58464" spans="16:19" x14ac:dyDescent="0.2">
      <c r="P58464" s="230"/>
      <c r="Q58464" s="230"/>
      <c r="R58464" s="230"/>
      <c r="S58464" s="230"/>
    </row>
    <row r="58465" spans="16:19" x14ac:dyDescent="0.2">
      <c r="P58465" s="230"/>
      <c r="Q58465" s="230"/>
      <c r="R58465" s="230"/>
      <c r="S58465" s="230"/>
    </row>
    <row r="58466" spans="16:19" x14ac:dyDescent="0.2">
      <c r="P58466" s="230"/>
      <c r="Q58466" s="230"/>
      <c r="R58466" s="230"/>
      <c r="S58466" s="230"/>
    </row>
    <row r="58467" spans="16:19" x14ac:dyDescent="0.2">
      <c r="P58467" s="230"/>
      <c r="Q58467" s="230"/>
      <c r="R58467" s="230"/>
      <c r="S58467" s="230"/>
    </row>
    <row r="58468" spans="16:19" x14ac:dyDescent="0.2">
      <c r="P58468" s="230"/>
      <c r="Q58468" s="230"/>
      <c r="R58468" s="230"/>
      <c r="S58468" s="230"/>
    </row>
    <row r="58469" spans="16:19" x14ac:dyDescent="0.2">
      <c r="P58469" s="230"/>
      <c r="Q58469" s="230"/>
      <c r="R58469" s="230"/>
      <c r="S58469" s="230"/>
    </row>
    <row r="58470" spans="16:19" x14ac:dyDescent="0.2">
      <c r="P58470" s="230"/>
      <c r="Q58470" s="230"/>
      <c r="R58470" s="230"/>
      <c r="S58470" s="230"/>
    </row>
    <row r="58471" spans="16:19" x14ac:dyDescent="0.2">
      <c r="P58471" s="230"/>
      <c r="Q58471" s="230"/>
      <c r="R58471" s="230"/>
      <c r="S58471" s="230"/>
    </row>
    <row r="58472" spans="16:19" x14ac:dyDescent="0.2">
      <c r="P58472" s="230"/>
      <c r="Q58472" s="230"/>
      <c r="R58472" s="230"/>
      <c r="S58472" s="230"/>
    </row>
    <row r="58473" spans="16:19" x14ac:dyDescent="0.2">
      <c r="P58473" s="230"/>
      <c r="Q58473" s="230"/>
      <c r="R58473" s="230"/>
      <c r="S58473" s="230"/>
    </row>
    <row r="58474" spans="16:19" x14ac:dyDescent="0.2">
      <c r="P58474" s="230"/>
      <c r="Q58474" s="230"/>
      <c r="R58474" s="230"/>
      <c r="S58474" s="230"/>
    </row>
    <row r="58475" spans="16:19" x14ac:dyDescent="0.2">
      <c r="P58475" s="230"/>
      <c r="Q58475" s="230"/>
      <c r="R58475" s="230"/>
      <c r="S58475" s="230"/>
    </row>
    <row r="58476" spans="16:19" x14ac:dyDescent="0.2">
      <c r="P58476" s="230"/>
      <c r="Q58476" s="230"/>
      <c r="R58476" s="230"/>
      <c r="S58476" s="230"/>
    </row>
    <row r="58477" spans="16:19" x14ac:dyDescent="0.2">
      <c r="P58477" s="230"/>
      <c r="Q58477" s="230"/>
      <c r="R58477" s="230"/>
      <c r="S58477" s="230"/>
    </row>
    <row r="58478" spans="16:19" x14ac:dyDescent="0.2">
      <c r="P58478" s="230"/>
      <c r="Q58478" s="230"/>
      <c r="R58478" s="230"/>
      <c r="S58478" s="230"/>
    </row>
    <row r="58479" spans="16:19" x14ac:dyDescent="0.2">
      <c r="P58479" s="230"/>
      <c r="Q58479" s="230"/>
      <c r="R58479" s="230"/>
      <c r="S58479" s="230"/>
    </row>
    <row r="58480" spans="16:19" x14ac:dyDescent="0.2">
      <c r="P58480" s="230"/>
      <c r="Q58480" s="230"/>
      <c r="R58480" s="230"/>
      <c r="S58480" s="230"/>
    </row>
    <row r="58481" spans="16:19" x14ac:dyDescent="0.2">
      <c r="P58481" s="230"/>
      <c r="Q58481" s="230"/>
      <c r="R58481" s="230"/>
      <c r="S58481" s="230"/>
    </row>
    <row r="58482" spans="16:19" x14ac:dyDescent="0.2">
      <c r="P58482" s="230"/>
      <c r="Q58482" s="230"/>
      <c r="R58482" s="230"/>
      <c r="S58482" s="230"/>
    </row>
    <row r="58483" spans="16:19" x14ac:dyDescent="0.2">
      <c r="P58483" s="230"/>
      <c r="Q58483" s="230"/>
      <c r="R58483" s="230"/>
      <c r="S58483" s="230"/>
    </row>
    <row r="58484" spans="16:19" x14ac:dyDescent="0.2">
      <c r="P58484" s="230"/>
      <c r="Q58484" s="230"/>
      <c r="R58484" s="230"/>
      <c r="S58484" s="230"/>
    </row>
    <row r="58485" spans="16:19" x14ac:dyDescent="0.2">
      <c r="P58485" s="230"/>
      <c r="Q58485" s="230"/>
      <c r="R58485" s="230"/>
      <c r="S58485" s="230"/>
    </row>
    <row r="58486" spans="16:19" x14ac:dyDescent="0.2">
      <c r="P58486" s="230"/>
      <c r="Q58486" s="230"/>
      <c r="R58486" s="230"/>
      <c r="S58486" s="230"/>
    </row>
    <row r="58487" spans="16:19" x14ac:dyDescent="0.2">
      <c r="P58487" s="230"/>
      <c r="Q58487" s="230"/>
      <c r="R58487" s="230"/>
      <c r="S58487" s="230"/>
    </row>
    <row r="58488" spans="16:19" x14ac:dyDescent="0.2">
      <c r="P58488" s="230"/>
      <c r="Q58488" s="230"/>
      <c r="R58488" s="230"/>
      <c r="S58488" s="230"/>
    </row>
    <row r="58489" spans="16:19" x14ac:dyDescent="0.2">
      <c r="P58489" s="230"/>
      <c r="Q58489" s="230"/>
      <c r="R58489" s="230"/>
      <c r="S58489" s="230"/>
    </row>
    <row r="58490" spans="16:19" x14ac:dyDescent="0.2">
      <c r="P58490" s="230"/>
      <c r="Q58490" s="230"/>
      <c r="R58490" s="230"/>
      <c r="S58490" s="230"/>
    </row>
    <row r="58491" spans="16:19" x14ac:dyDescent="0.2">
      <c r="P58491" s="230"/>
      <c r="Q58491" s="230"/>
      <c r="R58491" s="230"/>
      <c r="S58491" s="230"/>
    </row>
    <row r="58492" spans="16:19" x14ac:dyDescent="0.2">
      <c r="P58492" s="230"/>
      <c r="Q58492" s="230"/>
      <c r="R58492" s="230"/>
      <c r="S58492" s="230"/>
    </row>
    <row r="58493" spans="16:19" x14ac:dyDescent="0.2">
      <c r="P58493" s="230"/>
      <c r="Q58493" s="230"/>
      <c r="R58493" s="230"/>
      <c r="S58493" s="230"/>
    </row>
    <row r="58494" spans="16:19" x14ac:dyDescent="0.2">
      <c r="P58494" s="230"/>
      <c r="Q58494" s="230"/>
      <c r="R58494" s="230"/>
      <c r="S58494" s="230"/>
    </row>
    <row r="58495" spans="16:19" x14ac:dyDescent="0.2">
      <c r="P58495" s="230"/>
      <c r="Q58495" s="230"/>
      <c r="R58495" s="230"/>
      <c r="S58495" s="230"/>
    </row>
    <row r="58496" spans="16:19" x14ac:dyDescent="0.2">
      <c r="P58496" s="230"/>
      <c r="Q58496" s="230"/>
      <c r="R58496" s="230"/>
      <c r="S58496" s="230"/>
    </row>
    <row r="58497" spans="16:19" x14ac:dyDescent="0.2">
      <c r="P58497" s="230"/>
      <c r="Q58497" s="230"/>
      <c r="R58497" s="230"/>
      <c r="S58497" s="230"/>
    </row>
    <row r="58498" spans="16:19" x14ac:dyDescent="0.2">
      <c r="P58498" s="230"/>
      <c r="Q58498" s="230"/>
      <c r="R58498" s="230"/>
      <c r="S58498" s="230"/>
    </row>
    <row r="58499" spans="16:19" x14ac:dyDescent="0.2">
      <c r="P58499" s="230"/>
      <c r="Q58499" s="230"/>
      <c r="R58499" s="230"/>
      <c r="S58499" s="230"/>
    </row>
    <row r="58500" spans="16:19" x14ac:dyDescent="0.2">
      <c r="P58500" s="230"/>
      <c r="Q58500" s="230"/>
      <c r="R58500" s="230"/>
      <c r="S58500" s="230"/>
    </row>
    <row r="58501" spans="16:19" x14ac:dyDescent="0.2">
      <c r="P58501" s="230"/>
      <c r="Q58501" s="230"/>
      <c r="R58501" s="230"/>
      <c r="S58501" s="230"/>
    </row>
    <row r="58502" spans="16:19" x14ac:dyDescent="0.2">
      <c r="P58502" s="230"/>
      <c r="Q58502" s="230"/>
      <c r="R58502" s="230"/>
      <c r="S58502" s="230"/>
    </row>
    <row r="58503" spans="16:19" x14ac:dyDescent="0.2">
      <c r="P58503" s="230"/>
      <c r="Q58503" s="230"/>
      <c r="R58503" s="230"/>
      <c r="S58503" s="230"/>
    </row>
    <row r="58504" spans="16:19" x14ac:dyDescent="0.2">
      <c r="P58504" s="230"/>
      <c r="Q58504" s="230"/>
      <c r="R58504" s="230"/>
      <c r="S58504" s="230"/>
    </row>
    <row r="58505" spans="16:19" x14ac:dyDescent="0.2">
      <c r="P58505" s="230"/>
      <c r="Q58505" s="230"/>
      <c r="R58505" s="230"/>
      <c r="S58505" s="230"/>
    </row>
    <row r="58506" spans="16:19" x14ac:dyDescent="0.2">
      <c r="P58506" s="230"/>
      <c r="Q58506" s="230"/>
      <c r="R58506" s="230"/>
      <c r="S58506" s="230"/>
    </row>
    <row r="58507" spans="16:19" x14ac:dyDescent="0.2">
      <c r="P58507" s="230"/>
      <c r="Q58507" s="230"/>
      <c r="R58507" s="230"/>
      <c r="S58507" s="230"/>
    </row>
    <row r="58508" spans="16:19" x14ac:dyDescent="0.2">
      <c r="P58508" s="230"/>
      <c r="Q58508" s="230"/>
      <c r="R58508" s="230"/>
      <c r="S58508" s="230"/>
    </row>
    <row r="58509" spans="16:19" x14ac:dyDescent="0.2">
      <c r="P58509" s="230"/>
      <c r="Q58509" s="230"/>
      <c r="R58509" s="230"/>
      <c r="S58509" s="230"/>
    </row>
    <row r="58510" spans="16:19" x14ac:dyDescent="0.2">
      <c r="P58510" s="230"/>
      <c r="Q58510" s="230"/>
      <c r="R58510" s="230"/>
      <c r="S58510" s="230"/>
    </row>
    <row r="58511" spans="16:19" x14ac:dyDescent="0.2">
      <c r="P58511" s="230"/>
      <c r="Q58511" s="230"/>
      <c r="R58511" s="230"/>
      <c r="S58511" s="230"/>
    </row>
    <row r="58512" spans="16:19" x14ac:dyDescent="0.2">
      <c r="P58512" s="230"/>
      <c r="Q58512" s="230"/>
      <c r="R58512" s="230"/>
      <c r="S58512" s="230"/>
    </row>
    <row r="58513" spans="16:19" x14ac:dyDescent="0.2">
      <c r="P58513" s="230"/>
      <c r="Q58513" s="230"/>
      <c r="R58513" s="230"/>
      <c r="S58513" s="230"/>
    </row>
    <row r="58514" spans="16:19" x14ac:dyDescent="0.2">
      <c r="P58514" s="230"/>
      <c r="Q58514" s="230"/>
      <c r="R58514" s="230"/>
      <c r="S58514" s="230"/>
    </row>
    <row r="58515" spans="16:19" x14ac:dyDescent="0.2">
      <c r="P58515" s="230"/>
      <c r="Q58515" s="230"/>
      <c r="R58515" s="230"/>
      <c r="S58515" s="230"/>
    </row>
    <row r="58516" spans="16:19" x14ac:dyDescent="0.2">
      <c r="P58516" s="230"/>
      <c r="Q58516" s="230"/>
      <c r="R58516" s="230"/>
      <c r="S58516" s="230"/>
    </row>
    <row r="58517" spans="16:19" x14ac:dyDescent="0.2">
      <c r="P58517" s="230"/>
      <c r="Q58517" s="230"/>
      <c r="R58517" s="230"/>
      <c r="S58517" s="230"/>
    </row>
    <row r="58518" spans="16:19" x14ac:dyDescent="0.2">
      <c r="P58518" s="230"/>
      <c r="Q58518" s="230"/>
      <c r="R58518" s="230"/>
      <c r="S58518" s="230"/>
    </row>
    <row r="58519" spans="16:19" x14ac:dyDescent="0.2">
      <c r="P58519" s="230"/>
      <c r="Q58519" s="230"/>
      <c r="R58519" s="230"/>
      <c r="S58519" s="230"/>
    </row>
    <row r="58520" spans="16:19" x14ac:dyDescent="0.2">
      <c r="P58520" s="230"/>
      <c r="Q58520" s="230"/>
      <c r="R58520" s="230"/>
      <c r="S58520" s="230"/>
    </row>
    <row r="58521" spans="16:19" x14ac:dyDescent="0.2">
      <c r="P58521" s="230"/>
      <c r="Q58521" s="230"/>
      <c r="R58521" s="230"/>
      <c r="S58521" s="230"/>
    </row>
    <row r="58522" spans="16:19" x14ac:dyDescent="0.2">
      <c r="P58522" s="230"/>
      <c r="Q58522" s="230"/>
      <c r="R58522" s="230"/>
      <c r="S58522" s="230"/>
    </row>
    <row r="58523" spans="16:19" x14ac:dyDescent="0.2">
      <c r="P58523" s="230"/>
      <c r="Q58523" s="230"/>
      <c r="R58523" s="230"/>
      <c r="S58523" s="230"/>
    </row>
    <row r="58524" spans="16:19" x14ac:dyDescent="0.2">
      <c r="P58524" s="230"/>
      <c r="Q58524" s="230"/>
      <c r="R58524" s="230"/>
      <c r="S58524" s="230"/>
    </row>
    <row r="58525" spans="16:19" x14ac:dyDescent="0.2">
      <c r="P58525" s="230"/>
      <c r="Q58525" s="230"/>
      <c r="R58525" s="230"/>
      <c r="S58525" s="230"/>
    </row>
    <row r="58526" spans="16:19" x14ac:dyDescent="0.2">
      <c r="P58526" s="230"/>
      <c r="Q58526" s="230"/>
      <c r="R58526" s="230"/>
      <c r="S58526" s="230"/>
    </row>
    <row r="58527" spans="16:19" x14ac:dyDescent="0.2">
      <c r="P58527" s="230"/>
      <c r="Q58527" s="230"/>
      <c r="R58527" s="230"/>
      <c r="S58527" s="230"/>
    </row>
    <row r="58528" spans="16:19" x14ac:dyDescent="0.2">
      <c r="P58528" s="230"/>
      <c r="Q58528" s="230"/>
      <c r="R58528" s="230"/>
      <c r="S58528" s="230"/>
    </row>
    <row r="58529" spans="16:19" x14ac:dyDescent="0.2">
      <c r="P58529" s="230"/>
      <c r="Q58529" s="230"/>
      <c r="R58529" s="230"/>
      <c r="S58529" s="230"/>
    </row>
    <row r="58530" spans="16:19" x14ac:dyDescent="0.2">
      <c r="P58530" s="230"/>
      <c r="Q58530" s="230"/>
      <c r="R58530" s="230"/>
      <c r="S58530" s="230"/>
    </row>
    <row r="58531" spans="16:19" x14ac:dyDescent="0.2">
      <c r="P58531" s="230"/>
      <c r="Q58531" s="230"/>
      <c r="R58531" s="230"/>
      <c r="S58531" s="230"/>
    </row>
    <row r="58532" spans="16:19" x14ac:dyDescent="0.2">
      <c r="P58532" s="230"/>
      <c r="Q58532" s="230"/>
      <c r="R58532" s="230"/>
      <c r="S58532" s="230"/>
    </row>
    <row r="58533" spans="16:19" x14ac:dyDescent="0.2">
      <c r="P58533" s="230"/>
      <c r="Q58533" s="230"/>
      <c r="R58533" s="230"/>
      <c r="S58533" s="230"/>
    </row>
    <row r="58534" spans="16:19" x14ac:dyDescent="0.2">
      <c r="P58534" s="230"/>
      <c r="Q58534" s="230"/>
      <c r="R58534" s="230"/>
      <c r="S58534" s="230"/>
    </row>
    <row r="58535" spans="16:19" x14ac:dyDescent="0.2">
      <c r="P58535" s="230"/>
      <c r="Q58535" s="230"/>
      <c r="R58535" s="230"/>
      <c r="S58535" s="230"/>
    </row>
    <row r="58536" spans="16:19" x14ac:dyDescent="0.2">
      <c r="P58536" s="230"/>
      <c r="Q58536" s="230"/>
      <c r="R58536" s="230"/>
      <c r="S58536" s="230"/>
    </row>
    <row r="58537" spans="16:19" x14ac:dyDescent="0.2">
      <c r="P58537" s="230"/>
      <c r="Q58537" s="230"/>
      <c r="R58537" s="230"/>
      <c r="S58537" s="230"/>
    </row>
    <row r="58538" spans="16:19" x14ac:dyDescent="0.2">
      <c r="P58538" s="230"/>
      <c r="Q58538" s="230"/>
      <c r="R58538" s="230"/>
      <c r="S58538" s="230"/>
    </row>
    <row r="58539" spans="16:19" x14ac:dyDescent="0.2">
      <c r="P58539" s="230"/>
      <c r="Q58539" s="230"/>
      <c r="R58539" s="230"/>
      <c r="S58539" s="230"/>
    </row>
    <row r="58540" spans="16:19" x14ac:dyDescent="0.2">
      <c r="P58540" s="230"/>
      <c r="Q58540" s="230"/>
      <c r="R58540" s="230"/>
      <c r="S58540" s="230"/>
    </row>
    <row r="58541" spans="16:19" x14ac:dyDescent="0.2">
      <c r="P58541" s="230"/>
      <c r="Q58541" s="230"/>
      <c r="R58541" s="230"/>
      <c r="S58541" s="230"/>
    </row>
    <row r="58542" spans="16:19" x14ac:dyDescent="0.2">
      <c r="P58542" s="230"/>
      <c r="Q58542" s="230"/>
      <c r="R58542" s="230"/>
      <c r="S58542" s="230"/>
    </row>
    <row r="58543" spans="16:19" x14ac:dyDescent="0.2">
      <c r="P58543" s="230"/>
      <c r="Q58543" s="230"/>
      <c r="R58543" s="230"/>
      <c r="S58543" s="230"/>
    </row>
    <row r="58544" spans="16:19" x14ac:dyDescent="0.2">
      <c r="P58544" s="230"/>
      <c r="Q58544" s="230"/>
      <c r="R58544" s="230"/>
      <c r="S58544" s="230"/>
    </row>
    <row r="58545" spans="16:19" x14ac:dyDescent="0.2">
      <c r="P58545" s="230"/>
      <c r="Q58545" s="230"/>
      <c r="R58545" s="230"/>
      <c r="S58545" s="230"/>
    </row>
    <row r="58546" spans="16:19" x14ac:dyDescent="0.2">
      <c r="P58546" s="230"/>
      <c r="Q58546" s="230"/>
      <c r="R58546" s="230"/>
      <c r="S58546" s="230"/>
    </row>
    <row r="58547" spans="16:19" x14ac:dyDescent="0.2">
      <c r="P58547" s="230"/>
      <c r="Q58547" s="230"/>
      <c r="R58547" s="230"/>
      <c r="S58547" s="230"/>
    </row>
    <row r="58548" spans="16:19" x14ac:dyDescent="0.2">
      <c r="P58548" s="230"/>
      <c r="Q58548" s="230"/>
      <c r="R58548" s="230"/>
      <c r="S58548" s="230"/>
    </row>
    <row r="58549" spans="16:19" x14ac:dyDescent="0.2">
      <c r="P58549" s="230"/>
      <c r="Q58549" s="230"/>
      <c r="R58549" s="230"/>
      <c r="S58549" s="230"/>
    </row>
    <row r="58550" spans="16:19" x14ac:dyDescent="0.2">
      <c r="P58550" s="230"/>
      <c r="Q58550" s="230"/>
      <c r="R58550" s="230"/>
      <c r="S58550" s="230"/>
    </row>
    <row r="58551" spans="16:19" x14ac:dyDescent="0.2">
      <c r="P58551" s="230"/>
      <c r="Q58551" s="230"/>
      <c r="R58551" s="230"/>
      <c r="S58551" s="230"/>
    </row>
    <row r="58552" spans="16:19" x14ac:dyDescent="0.2">
      <c r="P58552" s="230"/>
      <c r="Q58552" s="230"/>
      <c r="R58552" s="230"/>
      <c r="S58552" s="230"/>
    </row>
    <row r="58553" spans="16:19" x14ac:dyDescent="0.2">
      <c r="P58553" s="230"/>
      <c r="Q58553" s="230"/>
      <c r="R58553" s="230"/>
      <c r="S58553" s="230"/>
    </row>
    <row r="58554" spans="16:19" x14ac:dyDescent="0.2">
      <c r="P58554" s="230"/>
      <c r="Q58554" s="230"/>
      <c r="R58554" s="230"/>
      <c r="S58554" s="230"/>
    </row>
    <row r="58555" spans="16:19" x14ac:dyDescent="0.2">
      <c r="P58555" s="230"/>
      <c r="Q58555" s="230"/>
      <c r="R58555" s="230"/>
      <c r="S58555" s="230"/>
    </row>
    <row r="58556" spans="16:19" x14ac:dyDescent="0.2">
      <c r="P58556" s="230"/>
      <c r="Q58556" s="230"/>
      <c r="R58556" s="230"/>
      <c r="S58556" s="230"/>
    </row>
    <row r="58557" spans="16:19" x14ac:dyDescent="0.2">
      <c r="P58557" s="230"/>
      <c r="Q58557" s="230"/>
      <c r="R58557" s="230"/>
      <c r="S58557" s="230"/>
    </row>
    <row r="58558" spans="16:19" x14ac:dyDescent="0.2">
      <c r="P58558" s="230"/>
      <c r="Q58558" s="230"/>
      <c r="R58558" s="230"/>
      <c r="S58558" s="230"/>
    </row>
    <row r="58559" spans="16:19" x14ac:dyDescent="0.2">
      <c r="P58559" s="230"/>
      <c r="Q58559" s="230"/>
      <c r="R58559" s="230"/>
      <c r="S58559" s="230"/>
    </row>
    <row r="58560" spans="16:19" x14ac:dyDescent="0.2">
      <c r="P58560" s="230"/>
      <c r="Q58560" s="230"/>
      <c r="R58560" s="230"/>
      <c r="S58560" s="230"/>
    </row>
    <row r="58561" spans="16:19" x14ac:dyDescent="0.2">
      <c r="P58561" s="230"/>
      <c r="Q58561" s="230"/>
      <c r="R58561" s="230"/>
      <c r="S58561" s="230"/>
    </row>
    <row r="58562" spans="16:19" x14ac:dyDescent="0.2">
      <c r="P58562" s="230"/>
      <c r="Q58562" s="230"/>
      <c r="R58562" s="230"/>
      <c r="S58562" s="230"/>
    </row>
    <row r="58563" spans="16:19" x14ac:dyDescent="0.2">
      <c r="P58563" s="230"/>
      <c r="Q58563" s="230"/>
      <c r="R58563" s="230"/>
      <c r="S58563" s="230"/>
    </row>
    <row r="58564" spans="16:19" x14ac:dyDescent="0.2">
      <c r="P58564" s="230"/>
      <c r="Q58564" s="230"/>
      <c r="R58564" s="230"/>
      <c r="S58564" s="230"/>
    </row>
    <row r="58565" spans="16:19" x14ac:dyDescent="0.2">
      <c r="P58565" s="230"/>
      <c r="Q58565" s="230"/>
      <c r="R58565" s="230"/>
      <c r="S58565" s="230"/>
    </row>
    <row r="58566" spans="16:19" x14ac:dyDescent="0.2">
      <c r="P58566" s="230"/>
      <c r="Q58566" s="230"/>
      <c r="R58566" s="230"/>
      <c r="S58566" s="230"/>
    </row>
    <row r="58567" spans="16:19" x14ac:dyDescent="0.2">
      <c r="P58567" s="230"/>
      <c r="Q58567" s="230"/>
      <c r="R58567" s="230"/>
      <c r="S58567" s="230"/>
    </row>
    <row r="58568" spans="16:19" x14ac:dyDescent="0.2">
      <c r="P58568" s="230"/>
      <c r="Q58568" s="230"/>
      <c r="R58568" s="230"/>
      <c r="S58568" s="230"/>
    </row>
    <row r="58569" spans="16:19" x14ac:dyDescent="0.2">
      <c r="P58569" s="230"/>
      <c r="Q58569" s="230"/>
      <c r="R58569" s="230"/>
      <c r="S58569" s="230"/>
    </row>
    <row r="58570" spans="16:19" x14ac:dyDescent="0.2">
      <c r="P58570" s="230"/>
      <c r="Q58570" s="230"/>
      <c r="R58570" s="230"/>
      <c r="S58570" s="230"/>
    </row>
    <row r="58571" spans="16:19" x14ac:dyDescent="0.2">
      <c r="P58571" s="230"/>
      <c r="Q58571" s="230"/>
      <c r="R58571" s="230"/>
      <c r="S58571" s="230"/>
    </row>
    <row r="58572" spans="16:19" x14ac:dyDescent="0.2">
      <c r="P58572" s="230"/>
      <c r="Q58572" s="230"/>
      <c r="R58572" s="230"/>
      <c r="S58572" s="230"/>
    </row>
    <row r="58573" spans="16:19" x14ac:dyDescent="0.2">
      <c r="P58573" s="230"/>
      <c r="Q58573" s="230"/>
      <c r="R58573" s="230"/>
      <c r="S58573" s="230"/>
    </row>
    <row r="58574" spans="16:19" x14ac:dyDescent="0.2">
      <c r="P58574" s="230"/>
      <c r="Q58574" s="230"/>
      <c r="R58574" s="230"/>
      <c r="S58574" s="230"/>
    </row>
    <row r="58575" spans="16:19" x14ac:dyDescent="0.2">
      <c r="P58575" s="230"/>
      <c r="Q58575" s="230"/>
      <c r="R58575" s="230"/>
      <c r="S58575" s="230"/>
    </row>
    <row r="58576" spans="16:19" x14ac:dyDescent="0.2">
      <c r="P58576" s="230"/>
      <c r="Q58576" s="230"/>
      <c r="R58576" s="230"/>
      <c r="S58576" s="230"/>
    </row>
    <row r="58577" spans="16:19" x14ac:dyDescent="0.2">
      <c r="P58577" s="230"/>
      <c r="Q58577" s="230"/>
      <c r="R58577" s="230"/>
      <c r="S58577" s="230"/>
    </row>
    <row r="58578" spans="16:19" x14ac:dyDescent="0.2">
      <c r="P58578" s="230"/>
      <c r="Q58578" s="230"/>
      <c r="R58578" s="230"/>
      <c r="S58578" s="230"/>
    </row>
    <row r="58579" spans="16:19" x14ac:dyDescent="0.2">
      <c r="P58579" s="230"/>
      <c r="Q58579" s="230"/>
      <c r="R58579" s="230"/>
      <c r="S58579" s="230"/>
    </row>
    <row r="58580" spans="16:19" x14ac:dyDescent="0.2">
      <c r="P58580" s="230"/>
      <c r="Q58580" s="230"/>
      <c r="R58580" s="230"/>
      <c r="S58580" s="230"/>
    </row>
    <row r="58581" spans="16:19" x14ac:dyDescent="0.2">
      <c r="P58581" s="230"/>
      <c r="Q58581" s="230"/>
      <c r="R58581" s="230"/>
      <c r="S58581" s="230"/>
    </row>
    <row r="58582" spans="16:19" x14ac:dyDescent="0.2">
      <c r="P58582" s="230"/>
      <c r="Q58582" s="230"/>
      <c r="R58582" s="230"/>
      <c r="S58582" s="230"/>
    </row>
    <row r="58583" spans="16:19" x14ac:dyDescent="0.2">
      <c r="P58583" s="230"/>
      <c r="Q58583" s="230"/>
      <c r="R58583" s="230"/>
      <c r="S58583" s="230"/>
    </row>
    <row r="58584" spans="16:19" x14ac:dyDescent="0.2">
      <c r="P58584" s="230"/>
      <c r="Q58584" s="230"/>
      <c r="R58584" s="230"/>
      <c r="S58584" s="230"/>
    </row>
    <row r="58585" spans="16:19" x14ac:dyDescent="0.2">
      <c r="P58585" s="230"/>
      <c r="Q58585" s="230"/>
      <c r="R58585" s="230"/>
      <c r="S58585" s="230"/>
    </row>
    <row r="58586" spans="16:19" x14ac:dyDescent="0.2">
      <c r="P58586" s="230"/>
      <c r="Q58586" s="230"/>
      <c r="R58586" s="230"/>
      <c r="S58586" s="230"/>
    </row>
    <row r="58587" spans="16:19" x14ac:dyDescent="0.2">
      <c r="P58587" s="230"/>
      <c r="Q58587" s="230"/>
      <c r="R58587" s="230"/>
      <c r="S58587" s="230"/>
    </row>
    <row r="58588" spans="16:19" x14ac:dyDescent="0.2">
      <c r="P58588" s="230"/>
      <c r="Q58588" s="230"/>
      <c r="R58588" s="230"/>
      <c r="S58588" s="230"/>
    </row>
    <row r="58589" spans="16:19" x14ac:dyDescent="0.2">
      <c r="P58589" s="230"/>
      <c r="Q58589" s="230"/>
      <c r="R58589" s="230"/>
      <c r="S58589" s="230"/>
    </row>
    <row r="58590" spans="16:19" x14ac:dyDescent="0.2">
      <c r="P58590" s="230"/>
      <c r="Q58590" s="230"/>
      <c r="R58590" s="230"/>
      <c r="S58590" s="230"/>
    </row>
    <row r="58591" spans="16:19" x14ac:dyDescent="0.2">
      <c r="P58591" s="230"/>
      <c r="Q58591" s="230"/>
      <c r="R58591" s="230"/>
      <c r="S58591" s="230"/>
    </row>
    <row r="58592" spans="16:19" x14ac:dyDescent="0.2">
      <c r="P58592" s="230"/>
      <c r="Q58592" s="230"/>
      <c r="R58592" s="230"/>
      <c r="S58592" s="230"/>
    </row>
    <row r="58593" spans="16:19" x14ac:dyDescent="0.2">
      <c r="P58593" s="230"/>
      <c r="Q58593" s="230"/>
      <c r="R58593" s="230"/>
      <c r="S58593" s="230"/>
    </row>
    <row r="58594" spans="16:19" x14ac:dyDescent="0.2">
      <c r="P58594" s="230"/>
      <c r="Q58594" s="230"/>
      <c r="R58594" s="230"/>
      <c r="S58594" s="230"/>
    </row>
    <row r="58595" spans="16:19" x14ac:dyDescent="0.2">
      <c r="P58595" s="230"/>
      <c r="Q58595" s="230"/>
      <c r="R58595" s="230"/>
      <c r="S58595" s="230"/>
    </row>
    <row r="58596" spans="16:19" x14ac:dyDescent="0.2">
      <c r="P58596" s="230"/>
      <c r="Q58596" s="230"/>
      <c r="R58596" s="230"/>
      <c r="S58596" s="230"/>
    </row>
    <row r="58597" spans="16:19" x14ac:dyDescent="0.2">
      <c r="P58597" s="230"/>
      <c r="Q58597" s="230"/>
      <c r="R58597" s="230"/>
      <c r="S58597" s="230"/>
    </row>
    <row r="58598" spans="16:19" x14ac:dyDescent="0.2">
      <c r="P58598" s="230"/>
      <c r="Q58598" s="230"/>
      <c r="R58598" s="230"/>
      <c r="S58598" s="230"/>
    </row>
    <row r="58599" spans="16:19" x14ac:dyDescent="0.2">
      <c r="P58599" s="230"/>
      <c r="Q58599" s="230"/>
      <c r="R58599" s="230"/>
      <c r="S58599" s="230"/>
    </row>
    <row r="58600" spans="16:19" x14ac:dyDescent="0.2">
      <c r="P58600" s="230"/>
      <c r="Q58600" s="230"/>
      <c r="R58600" s="230"/>
      <c r="S58600" s="230"/>
    </row>
    <row r="58601" spans="16:19" x14ac:dyDescent="0.2">
      <c r="P58601" s="230"/>
      <c r="Q58601" s="230"/>
      <c r="R58601" s="230"/>
      <c r="S58601" s="230"/>
    </row>
    <row r="58602" spans="16:19" x14ac:dyDescent="0.2">
      <c r="P58602" s="230"/>
      <c r="Q58602" s="230"/>
      <c r="R58602" s="230"/>
      <c r="S58602" s="230"/>
    </row>
    <row r="58603" spans="16:19" x14ac:dyDescent="0.2">
      <c r="P58603" s="230"/>
      <c r="Q58603" s="230"/>
      <c r="R58603" s="230"/>
      <c r="S58603" s="230"/>
    </row>
    <row r="58604" spans="16:19" x14ac:dyDescent="0.2">
      <c r="P58604" s="230"/>
      <c r="Q58604" s="230"/>
      <c r="R58604" s="230"/>
      <c r="S58604" s="230"/>
    </row>
    <row r="58605" spans="16:19" x14ac:dyDescent="0.2">
      <c r="P58605" s="230"/>
      <c r="Q58605" s="230"/>
      <c r="R58605" s="230"/>
      <c r="S58605" s="230"/>
    </row>
    <row r="58606" spans="16:19" x14ac:dyDescent="0.2">
      <c r="P58606" s="230"/>
      <c r="Q58606" s="230"/>
      <c r="R58606" s="230"/>
      <c r="S58606" s="230"/>
    </row>
    <row r="58607" spans="16:19" x14ac:dyDescent="0.2">
      <c r="P58607" s="230"/>
      <c r="Q58607" s="230"/>
      <c r="R58607" s="230"/>
      <c r="S58607" s="230"/>
    </row>
    <row r="58608" spans="16:19" x14ac:dyDescent="0.2">
      <c r="P58608" s="230"/>
      <c r="Q58608" s="230"/>
      <c r="R58608" s="230"/>
      <c r="S58608" s="230"/>
    </row>
    <row r="58609" spans="16:19" x14ac:dyDescent="0.2">
      <c r="P58609" s="230"/>
      <c r="Q58609" s="230"/>
      <c r="R58609" s="230"/>
      <c r="S58609" s="230"/>
    </row>
    <row r="58610" spans="16:19" x14ac:dyDescent="0.2">
      <c r="P58610" s="230"/>
      <c r="Q58610" s="230"/>
      <c r="R58610" s="230"/>
      <c r="S58610" s="230"/>
    </row>
    <row r="58611" spans="16:19" x14ac:dyDescent="0.2">
      <c r="P58611" s="230"/>
      <c r="Q58611" s="230"/>
      <c r="R58611" s="230"/>
      <c r="S58611" s="230"/>
    </row>
    <row r="58612" spans="16:19" x14ac:dyDescent="0.2">
      <c r="P58612" s="230"/>
      <c r="Q58612" s="230"/>
      <c r="R58612" s="230"/>
      <c r="S58612" s="230"/>
    </row>
    <row r="58613" spans="16:19" x14ac:dyDescent="0.2">
      <c r="P58613" s="230"/>
      <c r="Q58613" s="230"/>
      <c r="R58613" s="230"/>
      <c r="S58613" s="230"/>
    </row>
    <row r="58614" spans="16:19" x14ac:dyDescent="0.2">
      <c r="P58614" s="230"/>
      <c r="Q58614" s="230"/>
      <c r="R58614" s="230"/>
      <c r="S58614" s="230"/>
    </row>
    <row r="58615" spans="16:19" x14ac:dyDescent="0.2">
      <c r="P58615" s="230"/>
      <c r="Q58615" s="230"/>
      <c r="R58615" s="230"/>
      <c r="S58615" s="230"/>
    </row>
    <row r="58616" spans="16:19" x14ac:dyDescent="0.2">
      <c r="P58616" s="230"/>
      <c r="Q58616" s="230"/>
      <c r="R58616" s="230"/>
      <c r="S58616" s="230"/>
    </row>
    <row r="58617" spans="16:19" x14ac:dyDescent="0.2">
      <c r="P58617" s="230"/>
      <c r="Q58617" s="230"/>
      <c r="R58617" s="230"/>
      <c r="S58617" s="230"/>
    </row>
    <row r="58618" spans="16:19" x14ac:dyDescent="0.2">
      <c r="P58618" s="230"/>
      <c r="Q58618" s="230"/>
      <c r="R58618" s="230"/>
      <c r="S58618" s="230"/>
    </row>
    <row r="58619" spans="16:19" x14ac:dyDescent="0.2">
      <c r="P58619" s="230"/>
      <c r="Q58619" s="230"/>
      <c r="R58619" s="230"/>
      <c r="S58619" s="230"/>
    </row>
    <row r="58620" spans="16:19" x14ac:dyDescent="0.2">
      <c r="P58620" s="230"/>
      <c r="Q58620" s="230"/>
      <c r="R58620" s="230"/>
      <c r="S58620" s="230"/>
    </row>
    <row r="58621" spans="16:19" x14ac:dyDescent="0.2">
      <c r="P58621" s="230"/>
      <c r="Q58621" s="230"/>
      <c r="R58621" s="230"/>
      <c r="S58621" s="230"/>
    </row>
    <row r="58622" spans="16:19" x14ac:dyDescent="0.2">
      <c r="P58622" s="230"/>
      <c r="Q58622" s="230"/>
      <c r="R58622" s="230"/>
      <c r="S58622" s="230"/>
    </row>
    <row r="58623" spans="16:19" x14ac:dyDescent="0.2">
      <c r="P58623" s="230"/>
      <c r="Q58623" s="230"/>
      <c r="R58623" s="230"/>
      <c r="S58623" s="230"/>
    </row>
    <row r="58624" spans="16:19" x14ac:dyDescent="0.2">
      <c r="P58624" s="230"/>
      <c r="Q58624" s="230"/>
      <c r="R58624" s="230"/>
      <c r="S58624" s="230"/>
    </row>
    <row r="58625" spans="16:19" x14ac:dyDescent="0.2">
      <c r="P58625" s="230"/>
      <c r="Q58625" s="230"/>
      <c r="R58625" s="230"/>
      <c r="S58625" s="230"/>
    </row>
    <row r="58626" spans="16:19" x14ac:dyDescent="0.2">
      <c r="P58626" s="230"/>
      <c r="Q58626" s="230"/>
      <c r="R58626" s="230"/>
      <c r="S58626" s="230"/>
    </row>
    <row r="58627" spans="16:19" x14ac:dyDescent="0.2">
      <c r="P58627" s="230"/>
      <c r="Q58627" s="230"/>
      <c r="R58627" s="230"/>
      <c r="S58627" s="230"/>
    </row>
    <row r="58628" spans="16:19" x14ac:dyDescent="0.2">
      <c r="P58628" s="230"/>
      <c r="Q58628" s="230"/>
      <c r="R58628" s="230"/>
      <c r="S58628" s="230"/>
    </row>
    <row r="58629" spans="16:19" x14ac:dyDescent="0.2">
      <c r="P58629" s="230"/>
      <c r="Q58629" s="230"/>
      <c r="R58629" s="230"/>
      <c r="S58629" s="230"/>
    </row>
    <row r="58630" spans="16:19" x14ac:dyDescent="0.2">
      <c r="P58630" s="230"/>
      <c r="Q58630" s="230"/>
      <c r="R58630" s="230"/>
      <c r="S58630" s="230"/>
    </row>
    <row r="58631" spans="16:19" x14ac:dyDescent="0.2">
      <c r="P58631" s="230"/>
      <c r="Q58631" s="230"/>
      <c r="R58631" s="230"/>
      <c r="S58631" s="230"/>
    </row>
    <row r="58632" spans="16:19" x14ac:dyDescent="0.2">
      <c r="P58632" s="230"/>
      <c r="Q58632" s="230"/>
      <c r="R58632" s="230"/>
      <c r="S58632" s="230"/>
    </row>
    <row r="58633" spans="16:19" x14ac:dyDescent="0.2">
      <c r="P58633" s="230"/>
      <c r="Q58633" s="230"/>
      <c r="R58633" s="230"/>
      <c r="S58633" s="230"/>
    </row>
    <row r="58634" spans="16:19" x14ac:dyDescent="0.2">
      <c r="P58634" s="230"/>
      <c r="Q58634" s="230"/>
      <c r="R58634" s="230"/>
      <c r="S58634" s="230"/>
    </row>
    <row r="58635" spans="16:19" x14ac:dyDescent="0.2">
      <c r="P58635" s="230"/>
      <c r="Q58635" s="230"/>
      <c r="R58635" s="230"/>
      <c r="S58635" s="230"/>
    </row>
    <row r="58636" spans="16:19" x14ac:dyDescent="0.2">
      <c r="P58636" s="230"/>
      <c r="Q58636" s="230"/>
      <c r="R58636" s="230"/>
      <c r="S58636" s="230"/>
    </row>
    <row r="58637" spans="16:19" x14ac:dyDescent="0.2">
      <c r="P58637" s="230"/>
      <c r="Q58637" s="230"/>
      <c r="R58637" s="230"/>
      <c r="S58637" s="230"/>
    </row>
    <row r="58638" spans="16:19" x14ac:dyDescent="0.2">
      <c r="P58638" s="230"/>
      <c r="Q58638" s="230"/>
      <c r="R58638" s="230"/>
      <c r="S58638" s="230"/>
    </row>
    <row r="58639" spans="16:19" x14ac:dyDescent="0.2">
      <c r="P58639" s="230"/>
      <c r="Q58639" s="230"/>
      <c r="R58639" s="230"/>
      <c r="S58639" s="230"/>
    </row>
    <row r="58640" spans="16:19" x14ac:dyDescent="0.2">
      <c r="P58640" s="230"/>
      <c r="Q58640" s="230"/>
      <c r="R58640" s="230"/>
      <c r="S58640" s="230"/>
    </row>
    <row r="58641" spans="16:19" x14ac:dyDescent="0.2">
      <c r="P58641" s="230"/>
      <c r="Q58641" s="230"/>
      <c r="R58641" s="230"/>
      <c r="S58641" s="230"/>
    </row>
    <row r="58642" spans="16:19" x14ac:dyDescent="0.2">
      <c r="P58642" s="230"/>
      <c r="Q58642" s="230"/>
      <c r="R58642" s="230"/>
      <c r="S58642" s="230"/>
    </row>
    <row r="58643" spans="16:19" x14ac:dyDescent="0.2">
      <c r="P58643" s="230"/>
      <c r="Q58643" s="230"/>
      <c r="R58643" s="230"/>
      <c r="S58643" s="230"/>
    </row>
    <row r="58644" spans="16:19" x14ac:dyDescent="0.2">
      <c r="P58644" s="230"/>
      <c r="Q58644" s="230"/>
      <c r="R58644" s="230"/>
      <c r="S58644" s="230"/>
    </row>
    <row r="58645" spans="16:19" x14ac:dyDescent="0.2">
      <c r="P58645" s="230"/>
      <c r="Q58645" s="230"/>
      <c r="R58645" s="230"/>
      <c r="S58645" s="230"/>
    </row>
    <row r="58646" spans="16:19" x14ac:dyDescent="0.2">
      <c r="P58646" s="230"/>
      <c r="Q58646" s="230"/>
      <c r="R58646" s="230"/>
      <c r="S58646" s="230"/>
    </row>
    <row r="58647" spans="16:19" x14ac:dyDescent="0.2">
      <c r="P58647" s="230"/>
      <c r="Q58647" s="230"/>
      <c r="R58647" s="230"/>
      <c r="S58647" s="230"/>
    </row>
    <row r="58648" spans="16:19" x14ac:dyDescent="0.2">
      <c r="P58648" s="230"/>
      <c r="Q58648" s="230"/>
      <c r="R58648" s="230"/>
      <c r="S58648" s="230"/>
    </row>
    <row r="58649" spans="16:19" x14ac:dyDescent="0.2">
      <c r="P58649" s="230"/>
      <c r="Q58649" s="230"/>
      <c r="R58649" s="230"/>
      <c r="S58649" s="230"/>
    </row>
    <row r="58650" spans="16:19" x14ac:dyDescent="0.2">
      <c r="P58650" s="230"/>
      <c r="Q58650" s="230"/>
      <c r="R58650" s="230"/>
      <c r="S58650" s="230"/>
    </row>
    <row r="58651" spans="16:19" x14ac:dyDescent="0.2">
      <c r="P58651" s="230"/>
      <c r="Q58651" s="230"/>
      <c r="R58651" s="230"/>
      <c r="S58651" s="230"/>
    </row>
    <row r="58652" spans="16:19" x14ac:dyDescent="0.2">
      <c r="P58652" s="230"/>
      <c r="Q58652" s="230"/>
      <c r="R58652" s="230"/>
      <c r="S58652" s="230"/>
    </row>
    <row r="58653" spans="16:19" x14ac:dyDescent="0.2">
      <c r="P58653" s="230"/>
      <c r="Q58653" s="230"/>
      <c r="R58653" s="230"/>
      <c r="S58653" s="230"/>
    </row>
    <row r="58654" spans="16:19" x14ac:dyDescent="0.2">
      <c r="P58654" s="230"/>
      <c r="Q58654" s="230"/>
      <c r="R58654" s="230"/>
      <c r="S58654" s="230"/>
    </row>
    <row r="58655" spans="16:19" x14ac:dyDescent="0.2">
      <c r="P58655" s="230"/>
      <c r="Q58655" s="230"/>
      <c r="R58655" s="230"/>
      <c r="S58655" s="230"/>
    </row>
    <row r="58656" spans="16:19" x14ac:dyDescent="0.2">
      <c r="P58656" s="230"/>
      <c r="Q58656" s="230"/>
      <c r="R58656" s="230"/>
      <c r="S58656" s="230"/>
    </row>
    <row r="58657" spans="16:19" x14ac:dyDescent="0.2">
      <c r="P58657" s="230"/>
      <c r="Q58657" s="230"/>
      <c r="R58657" s="230"/>
      <c r="S58657" s="230"/>
    </row>
    <row r="58658" spans="16:19" x14ac:dyDescent="0.2">
      <c r="P58658" s="230"/>
      <c r="Q58658" s="230"/>
      <c r="R58658" s="230"/>
      <c r="S58658" s="230"/>
    </row>
    <row r="58659" spans="16:19" x14ac:dyDescent="0.2">
      <c r="P58659" s="230"/>
      <c r="Q58659" s="230"/>
      <c r="R58659" s="230"/>
      <c r="S58659" s="230"/>
    </row>
    <row r="58660" spans="16:19" x14ac:dyDescent="0.2">
      <c r="P58660" s="230"/>
      <c r="Q58660" s="230"/>
      <c r="R58660" s="230"/>
      <c r="S58660" s="230"/>
    </row>
    <row r="58661" spans="16:19" x14ac:dyDescent="0.2">
      <c r="P58661" s="230"/>
      <c r="Q58661" s="230"/>
      <c r="R58661" s="230"/>
      <c r="S58661" s="230"/>
    </row>
    <row r="58662" spans="16:19" x14ac:dyDescent="0.2">
      <c r="P58662" s="230"/>
      <c r="Q58662" s="230"/>
      <c r="R58662" s="230"/>
      <c r="S58662" s="230"/>
    </row>
    <row r="58663" spans="16:19" x14ac:dyDescent="0.2">
      <c r="P58663" s="230"/>
      <c r="Q58663" s="230"/>
      <c r="R58663" s="230"/>
      <c r="S58663" s="230"/>
    </row>
    <row r="58664" spans="16:19" x14ac:dyDescent="0.2">
      <c r="P58664" s="230"/>
      <c r="Q58664" s="230"/>
      <c r="R58664" s="230"/>
      <c r="S58664" s="230"/>
    </row>
    <row r="58665" spans="16:19" x14ac:dyDescent="0.2">
      <c r="P58665" s="230"/>
      <c r="Q58665" s="230"/>
      <c r="R58665" s="230"/>
      <c r="S58665" s="230"/>
    </row>
    <row r="58666" spans="16:19" x14ac:dyDescent="0.2">
      <c r="P58666" s="230"/>
      <c r="Q58666" s="230"/>
      <c r="R58666" s="230"/>
      <c r="S58666" s="230"/>
    </row>
    <row r="58667" spans="16:19" x14ac:dyDescent="0.2">
      <c r="P58667" s="230"/>
      <c r="Q58667" s="230"/>
      <c r="R58667" s="230"/>
      <c r="S58667" s="230"/>
    </row>
    <row r="58668" spans="16:19" x14ac:dyDescent="0.2">
      <c r="P58668" s="230"/>
      <c r="Q58668" s="230"/>
      <c r="R58668" s="230"/>
      <c r="S58668" s="230"/>
    </row>
    <row r="58669" spans="16:19" x14ac:dyDescent="0.2">
      <c r="P58669" s="230"/>
      <c r="Q58669" s="230"/>
      <c r="R58669" s="230"/>
      <c r="S58669" s="230"/>
    </row>
    <row r="58670" spans="16:19" x14ac:dyDescent="0.2">
      <c r="P58670" s="230"/>
      <c r="Q58670" s="230"/>
      <c r="R58670" s="230"/>
      <c r="S58670" s="230"/>
    </row>
    <row r="58671" spans="16:19" x14ac:dyDescent="0.2">
      <c r="P58671" s="230"/>
      <c r="Q58671" s="230"/>
      <c r="R58671" s="230"/>
      <c r="S58671" s="230"/>
    </row>
    <row r="58672" spans="16:19" x14ac:dyDescent="0.2">
      <c r="P58672" s="230"/>
      <c r="Q58672" s="230"/>
      <c r="R58672" s="230"/>
      <c r="S58672" s="230"/>
    </row>
    <row r="58673" spans="16:19" x14ac:dyDescent="0.2">
      <c r="P58673" s="230"/>
      <c r="Q58673" s="230"/>
      <c r="R58673" s="230"/>
      <c r="S58673" s="230"/>
    </row>
    <row r="58674" spans="16:19" x14ac:dyDescent="0.2">
      <c r="P58674" s="230"/>
      <c r="Q58674" s="230"/>
      <c r="R58674" s="230"/>
      <c r="S58674" s="230"/>
    </row>
    <row r="58675" spans="16:19" x14ac:dyDescent="0.2">
      <c r="P58675" s="230"/>
      <c r="Q58675" s="230"/>
      <c r="R58675" s="230"/>
      <c r="S58675" s="230"/>
    </row>
    <row r="58676" spans="16:19" x14ac:dyDescent="0.2">
      <c r="P58676" s="230"/>
      <c r="Q58676" s="230"/>
      <c r="R58676" s="230"/>
      <c r="S58676" s="230"/>
    </row>
    <row r="58677" spans="16:19" x14ac:dyDescent="0.2">
      <c r="P58677" s="230"/>
      <c r="Q58677" s="230"/>
      <c r="R58677" s="230"/>
      <c r="S58677" s="230"/>
    </row>
    <row r="58678" spans="16:19" x14ac:dyDescent="0.2">
      <c r="P58678" s="230"/>
      <c r="Q58678" s="230"/>
      <c r="R58678" s="230"/>
      <c r="S58678" s="230"/>
    </row>
    <row r="58679" spans="16:19" x14ac:dyDescent="0.2">
      <c r="P58679" s="230"/>
      <c r="Q58679" s="230"/>
      <c r="R58679" s="230"/>
      <c r="S58679" s="230"/>
    </row>
    <row r="58680" spans="16:19" x14ac:dyDescent="0.2">
      <c r="P58680" s="230"/>
      <c r="Q58680" s="230"/>
      <c r="R58680" s="230"/>
      <c r="S58680" s="230"/>
    </row>
    <row r="58681" spans="16:19" x14ac:dyDescent="0.2">
      <c r="P58681" s="230"/>
      <c r="Q58681" s="230"/>
      <c r="R58681" s="230"/>
      <c r="S58681" s="230"/>
    </row>
    <row r="58682" spans="16:19" x14ac:dyDescent="0.2">
      <c r="P58682" s="230"/>
      <c r="Q58682" s="230"/>
      <c r="R58682" s="230"/>
      <c r="S58682" s="230"/>
    </row>
    <row r="58683" spans="16:19" x14ac:dyDescent="0.2">
      <c r="P58683" s="230"/>
      <c r="Q58683" s="230"/>
      <c r="R58683" s="230"/>
      <c r="S58683" s="230"/>
    </row>
    <row r="58684" spans="16:19" x14ac:dyDescent="0.2">
      <c r="P58684" s="230"/>
      <c r="Q58684" s="230"/>
      <c r="R58684" s="230"/>
      <c r="S58684" s="230"/>
    </row>
    <row r="58685" spans="16:19" x14ac:dyDescent="0.2">
      <c r="P58685" s="230"/>
      <c r="Q58685" s="230"/>
      <c r="R58685" s="230"/>
      <c r="S58685" s="230"/>
    </row>
    <row r="58686" spans="16:19" x14ac:dyDescent="0.2">
      <c r="P58686" s="230"/>
      <c r="Q58686" s="230"/>
      <c r="R58686" s="230"/>
      <c r="S58686" s="230"/>
    </row>
    <row r="58687" spans="16:19" x14ac:dyDescent="0.2">
      <c r="P58687" s="230"/>
      <c r="Q58687" s="230"/>
      <c r="R58687" s="230"/>
      <c r="S58687" s="230"/>
    </row>
    <row r="58688" spans="16:19" x14ac:dyDescent="0.2">
      <c r="P58688" s="230"/>
      <c r="Q58688" s="230"/>
      <c r="R58688" s="230"/>
      <c r="S58688" s="230"/>
    </row>
    <row r="58689" spans="16:19" x14ac:dyDescent="0.2">
      <c r="P58689" s="230"/>
      <c r="Q58689" s="230"/>
      <c r="R58689" s="230"/>
      <c r="S58689" s="230"/>
    </row>
    <row r="58690" spans="16:19" x14ac:dyDescent="0.2">
      <c r="P58690" s="230"/>
      <c r="Q58690" s="230"/>
      <c r="R58690" s="230"/>
      <c r="S58690" s="230"/>
    </row>
    <row r="58691" spans="16:19" x14ac:dyDescent="0.2">
      <c r="P58691" s="230"/>
      <c r="Q58691" s="230"/>
      <c r="R58691" s="230"/>
      <c r="S58691" s="230"/>
    </row>
    <row r="58692" spans="16:19" x14ac:dyDescent="0.2">
      <c r="P58692" s="230"/>
      <c r="Q58692" s="230"/>
      <c r="R58692" s="230"/>
      <c r="S58692" s="230"/>
    </row>
    <row r="58693" spans="16:19" x14ac:dyDescent="0.2">
      <c r="P58693" s="230"/>
      <c r="Q58693" s="230"/>
      <c r="R58693" s="230"/>
      <c r="S58693" s="230"/>
    </row>
    <row r="58694" spans="16:19" x14ac:dyDescent="0.2">
      <c r="P58694" s="230"/>
      <c r="Q58694" s="230"/>
      <c r="R58694" s="230"/>
      <c r="S58694" s="230"/>
    </row>
    <row r="58695" spans="16:19" x14ac:dyDescent="0.2">
      <c r="P58695" s="230"/>
      <c r="Q58695" s="230"/>
      <c r="R58695" s="230"/>
      <c r="S58695" s="230"/>
    </row>
    <row r="58696" spans="16:19" x14ac:dyDescent="0.2">
      <c r="P58696" s="230"/>
      <c r="Q58696" s="230"/>
      <c r="R58696" s="230"/>
      <c r="S58696" s="230"/>
    </row>
    <row r="58697" spans="16:19" x14ac:dyDescent="0.2">
      <c r="P58697" s="230"/>
      <c r="Q58697" s="230"/>
      <c r="R58697" s="230"/>
      <c r="S58697" s="230"/>
    </row>
    <row r="58698" spans="16:19" x14ac:dyDescent="0.2">
      <c r="P58698" s="230"/>
      <c r="Q58698" s="230"/>
      <c r="R58698" s="230"/>
      <c r="S58698" s="230"/>
    </row>
    <row r="58699" spans="16:19" x14ac:dyDescent="0.2">
      <c r="P58699" s="230"/>
      <c r="Q58699" s="230"/>
      <c r="R58699" s="230"/>
      <c r="S58699" s="230"/>
    </row>
    <row r="58700" spans="16:19" x14ac:dyDescent="0.2">
      <c r="P58700" s="230"/>
      <c r="Q58700" s="230"/>
      <c r="R58700" s="230"/>
      <c r="S58700" s="230"/>
    </row>
    <row r="58701" spans="16:19" x14ac:dyDescent="0.2">
      <c r="P58701" s="230"/>
      <c r="Q58701" s="230"/>
      <c r="R58701" s="230"/>
      <c r="S58701" s="230"/>
    </row>
    <row r="58702" spans="16:19" x14ac:dyDescent="0.2">
      <c r="P58702" s="230"/>
      <c r="Q58702" s="230"/>
      <c r="R58702" s="230"/>
      <c r="S58702" s="230"/>
    </row>
    <row r="58703" spans="16:19" x14ac:dyDescent="0.2">
      <c r="P58703" s="230"/>
      <c r="Q58703" s="230"/>
      <c r="R58703" s="230"/>
      <c r="S58703" s="230"/>
    </row>
    <row r="58704" spans="16:19" x14ac:dyDescent="0.2">
      <c r="P58704" s="230"/>
      <c r="Q58704" s="230"/>
      <c r="R58704" s="230"/>
      <c r="S58704" s="230"/>
    </row>
    <row r="58705" spans="16:19" x14ac:dyDescent="0.2">
      <c r="P58705" s="230"/>
      <c r="Q58705" s="230"/>
      <c r="R58705" s="230"/>
      <c r="S58705" s="230"/>
    </row>
    <row r="58706" spans="16:19" x14ac:dyDescent="0.2">
      <c r="P58706" s="230"/>
      <c r="Q58706" s="230"/>
      <c r="R58706" s="230"/>
      <c r="S58706" s="230"/>
    </row>
    <row r="58707" spans="16:19" x14ac:dyDescent="0.2">
      <c r="P58707" s="230"/>
      <c r="Q58707" s="230"/>
      <c r="R58707" s="230"/>
      <c r="S58707" s="230"/>
    </row>
    <row r="58708" spans="16:19" x14ac:dyDescent="0.2">
      <c r="P58708" s="230"/>
      <c r="Q58708" s="230"/>
      <c r="R58708" s="230"/>
      <c r="S58708" s="230"/>
    </row>
    <row r="58709" spans="16:19" x14ac:dyDescent="0.2">
      <c r="P58709" s="230"/>
      <c r="Q58709" s="230"/>
      <c r="R58709" s="230"/>
      <c r="S58709" s="230"/>
    </row>
    <row r="58710" spans="16:19" x14ac:dyDescent="0.2">
      <c r="P58710" s="230"/>
      <c r="Q58710" s="230"/>
      <c r="R58710" s="230"/>
      <c r="S58710" s="230"/>
    </row>
    <row r="58711" spans="16:19" x14ac:dyDescent="0.2">
      <c r="P58711" s="230"/>
      <c r="Q58711" s="230"/>
      <c r="R58711" s="230"/>
      <c r="S58711" s="230"/>
    </row>
    <row r="58712" spans="16:19" x14ac:dyDescent="0.2">
      <c r="P58712" s="230"/>
      <c r="Q58712" s="230"/>
      <c r="R58712" s="230"/>
      <c r="S58712" s="230"/>
    </row>
    <row r="58713" spans="16:19" x14ac:dyDescent="0.2">
      <c r="P58713" s="230"/>
      <c r="Q58713" s="230"/>
      <c r="R58713" s="230"/>
      <c r="S58713" s="230"/>
    </row>
    <row r="58714" spans="16:19" x14ac:dyDescent="0.2">
      <c r="P58714" s="230"/>
      <c r="Q58714" s="230"/>
      <c r="R58714" s="230"/>
      <c r="S58714" s="230"/>
    </row>
    <row r="58715" spans="16:19" x14ac:dyDescent="0.2">
      <c r="P58715" s="230"/>
      <c r="Q58715" s="230"/>
      <c r="R58715" s="230"/>
      <c r="S58715" s="230"/>
    </row>
    <row r="58716" spans="16:19" x14ac:dyDescent="0.2">
      <c r="P58716" s="230"/>
      <c r="Q58716" s="230"/>
      <c r="R58716" s="230"/>
      <c r="S58716" s="230"/>
    </row>
    <row r="58717" spans="16:19" x14ac:dyDescent="0.2">
      <c r="P58717" s="230"/>
      <c r="Q58717" s="230"/>
      <c r="R58717" s="230"/>
      <c r="S58717" s="230"/>
    </row>
    <row r="58718" spans="16:19" x14ac:dyDescent="0.2">
      <c r="P58718" s="230"/>
      <c r="Q58718" s="230"/>
      <c r="R58718" s="230"/>
      <c r="S58718" s="230"/>
    </row>
    <row r="58719" spans="16:19" x14ac:dyDescent="0.2">
      <c r="P58719" s="230"/>
      <c r="Q58719" s="230"/>
      <c r="R58719" s="230"/>
      <c r="S58719" s="230"/>
    </row>
    <row r="58720" spans="16:19" x14ac:dyDescent="0.2">
      <c r="P58720" s="230"/>
      <c r="Q58720" s="230"/>
      <c r="R58720" s="230"/>
      <c r="S58720" s="230"/>
    </row>
    <row r="58721" spans="16:19" x14ac:dyDescent="0.2">
      <c r="P58721" s="230"/>
      <c r="Q58721" s="230"/>
      <c r="R58721" s="230"/>
      <c r="S58721" s="230"/>
    </row>
    <row r="58722" spans="16:19" x14ac:dyDescent="0.2">
      <c r="P58722" s="230"/>
      <c r="Q58722" s="230"/>
      <c r="R58722" s="230"/>
      <c r="S58722" s="230"/>
    </row>
    <row r="58723" spans="16:19" x14ac:dyDescent="0.2">
      <c r="P58723" s="230"/>
      <c r="Q58723" s="230"/>
      <c r="R58723" s="230"/>
      <c r="S58723" s="230"/>
    </row>
    <row r="58724" spans="16:19" x14ac:dyDescent="0.2">
      <c r="P58724" s="230"/>
      <c r="Q58724" s="230"/>
      <c r="R58724" s="230"/>
      <c r="S58724" s="230"/>
    </row>
    <row r="58725" spans="16:19" x14ac:dyDescent="0.2">
      <c r="P58725" s="230"/>
      <c r="Q58725" s="230"/>
      <c r="R58725" s="230"/>
      <c r="S58725" s="230"/>
    </row>
    <row r="58726" spans="16:19" x14ac:dyDescent="0.2">
      <c r="P58726" s="230"/>
      <c r="Q58726" s="230"/>
      <c r="R58726" s="230"/>
      <c r="S58726" s="230"/>
    </row>
    <row r="58727" spans="16:19" x14ac:dyDescent="0.2">
      <c r="P58727" s="230"/>
      <c r="Q58727" s="230"/>
      <c r="R58727" s="230"/>
      <c r="S58727" s="230"/>
    </row>
    <row r="58728" spans="16:19" x14ac:dyDescent="0.2">
      <c r="P58728" s="230"/>
      <c r="Q58728" s="230"/>
      <c r="R58728" s="230"/>
      <c r="S58728" s="230"/>
    </row>
    <row r="58729" spans="16:19" x14ac:dyDescent="0.2">
      <c r="P58729" s="230"/>
      <c r="Q58729" s="230"/>
      <c r="R58729" s="230"/>
      <c r="S58729" s="230"/>
    </row>
    <row r="58730" spans="16:19" x14ac:dyDescent="0.2">
      <c r="P58730" s="230"/>
      <c r="Q58730" s="230"/>
      <c r="R58730" s="230"/>
      <c r="S58730" s="230"/>
    </row>
    <row r="58731" spans="16:19" x14ac:dyDescent="0.2">
      <c r="P58731" s="230"/>
      <c r="Q58731" s="230"/>
      <c r="R58731" s="230"/>
      <c r="S58731" s="230"/>
    </row>
    <row r="58732" spans="16:19" x14ac:dyDescent="0.2">
      <c r="P58732" s="230"/>
      <c r="Q58732" s="230"/>
      <c r="R58732" s="230"/>
      <c r="S58732" s="230"/>
    </row>
    <row r="58733" spans="16:19" x14ac:dyDescent="0.2">
      <c r="P58733" s="230"/>
      <c r="Q58733" s="230"/>
      <c r="R58733" s="230"/>
      <c r="S58733" s="230"/>
    </row>
    <row r="58734" spans="16:19" x14ac:dyDescent="0.2">
      <c r="P58734" s="230"/>
      <c r="Q58734" s="230"/>
      <c r="R58734" s="230"/>
      <c r="S58734" s="230"/>
    </row>
    <row r="58735" spans="16:19" x14ac:dyDescent="0.2">
      <c r="P58735" s="230"/>
      <c r="Q58735" s="230"/>
      <c r="R58735" s="230"/>
      <c r="S58735" s="230"/>
    </row>
    <row r="58736" spans="16:19" x14ac:dyDescent="0.2">
      <c r="P58736" s="230"/>
      <c r="Q58736" s="230"/>
      <c r="R58736" s="230"/>
      <c r="S58736" s="230"/>
    </row>
    <row r="58737" spans="16:19" x14ac:dyDescent="0.2">
      <c r="P58737" s="230"/>
      <c r="Q58737" s="230"/>
      <c r="R58737" s="230"/>
      <c r="S58737" s="230"/>
    </row>
    <row r="58738" spans="16:19" x14ac:dyDescent="0.2">
      <c r="P58738" s="230"/>
      <c r="Q58738" s="230"/>
      <c r="R58738" s="230"/>
      <c r="S58738" s="230"/>
    </row>
    <row r="58739" spans="16:19" x14ac:dyDescent="0.2">
      <c r="P58739" s="230"/>
      <c r="Q58739" s="230"/>
      <c r="R58739" s="230"/>
      <c r="S58739" s="230"/>
    </row>
    <row r="58740" spans="16:19" x14ac:dyDescent="0.2">
      <c r="P58740" s="230"/>
      <c r="Q58740" s="230"/>
      <c r="R58740" s="230"/>
      <c r="S58740" s="230"/>
    </row>
    <row r="58741" spans="16:19" x14ac:dyDescent="0.2">
      <c r="P58741" s="230"/>
      <c r="Q58741" s="230"/>
      <c r="R58741" s="230"/>
      <c r="S58741" s="230"/>
    </row>
    <row r="58742" spans="16:19" x14ac:dyDescent="0.2">
      <c r="P58742" s="230"/>
      <c r="Q58742" s="230"/>
      <c r="R58742" s="230"/>
      <c r="S58742" s="230"/>
    </row>
    <row r="58743" spans="16:19" x14ac:dyDescent="0.2">
      <c r="P58743" s="230"/>
      <c r="Q58743" s="230"/>
      <c r="R58743" s="230"/>
      <c r="S58743" s="230"/>
    </row>
    <row r="58744" spans="16:19" x14ac:dyDescent="0.2">
      <c r="P58744" s="230"/>
      <c r="Q58744" s="230"/>
      <c r="R58744" s="230"/>
      <c r="S58744" s="230"/>
    </row>
    <row r="58745" spans="16:19" x14ac:dyDescent="0.2">
      <c r="P58745" s="230"/>
      <c r="Q58745" s="230"/>
      <c r="R58745" s="230"/>
      <c r="S58745" s="230"/>
    </row>
    <row r="58746" spans="16:19" x14ac:dyDescent="0.2">
      <c r="P58746" s="230"/>
      <c r="Q58746" s="230"/>
      <c r="R58746" s="230"/>
      <c r="S58746" s="230"/>
    </row>
    <row r="58747" spans="16:19" x14ac:dyDescent="0.2">
      <c r="P58747" s="230"/>
      <c r="Q58747" s="230"/>
      <c r="R58747" s="230"/>
      <c r="S58747" s="230"/>
    </row>
    <row r="58748" spans="16:19" x14ac:dyDescent="0.2">
      <c r="P58748" s="230"/>
      <c r="Q58748" s="230"/>
      <c r="R58748" s="230"/>
      <c r="S58748" s="230"/>
    </row>
    <row r="58749" spans="16:19" x14ac:dyDescent="0.2">
      <c r="P58749" s="230"/>
      <c r="Q58749" s="230"/>
      <c r="R58749" s="230"/>
      <c r="S58749" s="230"/>
    </row>
    <row r="58750" spans="16:19" x14ac:dyDescent="0.2">
      <c r="P58750" s="230"/>
      <c r="Q58750" s="230"/>
      <c r="R58750" s="230"/>
      <c r="S58750" s="230"/>
    </row>
    <row r="58751" spans="16:19" x14ac:dyDescent="0.2">
      <c r="P58751" s="230"/>
      <c r="Q58751" s="230"/>
      <c r="R58751" s="230"/>
      <c r="S58751" s="230"/>
    </row>
    <row r="58752" spans="16:19" x14ac:dyDescent="0.2">
      <c r="P58752" s="230"/>
      <c r="Q58752" s="230"/>
      <c r="R58752" s="230"/>
      <c r="S58752" s="230"/>
    </row>
    <row r="58753" spans="16:19" x14ac:dyDescent="0.2">
      <c r="P58753" s="230"/>
      <c r="Q58753" s="230"/>
      <c r="R58753" s="230"/>
      <c r="S58753" s="230"/>
    </row>
    <row r="58754" spans="16:19" x14ac:dyDescent="0.2">
      <c r="P58754" s="230"/>
      <c r="Q58754" s="230"/>
      <c r="R58754" s="230"/>
      <c r="S58754" s="230"/>
    </row>
    <row r="58755" spans="16:19" x14ac:dyDescent="0.2">
      <c r="P58755" s="230"/>
      <c r="Q58755" s="230"/>
      <c r="R58755" s="230"/>
      <c r="S58755" s="230"/>
    </row>
    <row r="58756" spans="16:19" x14ac:dyDescent="0.2">
      <c r="P58756" s="230"/>
      <c r="Q58756" s="230"/>
      <c r="R58756" s="230"/>
      <c r="S58756" s="230"/>
    </row>
    <row r="58757" spans="16:19" x14ac:dyDescent="0.2">
      <c r="P58757" s="230"/>
      <c r="Q58757" s="230"/>
      <c r="R58757" s="230"/>
      <c r="S58757" s="230"/>
    </row>
    <row r="58758" spans="16:19" x14ac:dyDescent="0.2">
      <c r="P58758" s="230"/>
      <c r="Q58758" s="230"/>
      <c r="R58758" s="230"/>
      <c r="S58758" s="230"/>
    </row>
    <row r="58759" spans="16:19" x14ac:dyDescent="0.2">
      <c r="P58759" s="230"/>
      <c r="Q58759" s="230"/>
      <c r="R58759" s="230"/>
      <c r="S58759" s="230"/>
    </row>
    <row r="58760" spans="16:19" x14ac:dyDescent="0.2">
      <c r="P58760" s="230"/>
      <c r="Q58760" s="230"/>
      <c r="R58760" s="230"/>
      <c r="S58760" s="230"/>
    </row>
    <row r="58761" spans="16:19" x14ac:dyDescent="0.2">
      <c r="P58761" s="230"/>
      <c r="Q58761" s="230"/>
      <c r="R58761" s="230"/>
      <c r="S58761" s="230"/>
    </row>
    <row r="58762" spans="16:19" x14ac:dyDescent="0.2">
      <c r="P58762" s="230"/>
      <c r="Q58762" s="230"/>
      <c r="R58762" s="230"/>
      <c r="S58762" s="230"/>
    </row>
    <row r="58763" spans="16:19" x14ac:dyDescent="0.2">
      <c r="P58763" s="230"/>
      <c r="Q58763" s="230"/>
      <c r="R58763" s="230"/>
      <c r="S58763" s="230"/>
    </row>
    <row r="58764" spans="16:19" x14ac:dyDescent="0.2">
      <c r="P58764" s="230"/>
      <c r="Q58764" s="230"/>
      <c r="R58764" s="230"/>
      <c r="S58764" s="230"/>
    </row>
    <row r="58765" spans="16:19" x14ac:dyDescent="0.2">
      <c r="P58765" s="230"/>
      <c r="Q58765" s="230"/>
      <c r="R58765" s="230"/>
      <c r="S58765" s="230"/>
    </row>
    <row r="58766" spans="16:19" x14ac:dyDescent="0.2">
      <c r="P58766" s="230"/>
      <c r="Q58766" s="230"/>
      <c r="R58766" s="230"/>
      <c r="S58766" s="230"/>
    </row>
    <row r="58767" spans="16:19" x14ac:dyDescent="0.2">
      <c r="P58767" s="230"/>
      <c r="Q58767" s="230"/>
      <c r="R58767" s="230"/>
      <c r="S58767" s="230"/>
    </row>
    <row r="58768" spans="16:19" x14ac:dyDescent="0.2">
      <c r="P58768" s="230"/>
      <c r="Q58768" s="230"/>
      <c r="R58768" s="230"/>
      <c r="S58768" s="230"/>
    </row>
    <row r="58769" spans="16:19" x14ac:dyDescent="0.2">
      <c r="P58769" s="230"/>
      <c r="Q58769" s="230"/>
      <c r="R58769" s="230"/>
      <c r="S58769" s="230"/>
    </row>
    <row r="58770" spans="16:19" x14ac:dyDescent="0.2">
      <c r="P58770" s="230"/>
      <c r="Q58770" s="230"/>
      <c r="R58770" s="230"/>
      <c r="S58770" s="230"/>
    </row>
    <row r="58771" spans="16:19" x14ac:dyDescent="0.2">
      <c r="P58771" s="230"/>
      <c r="Q58771" s="230"/>
      <c r="R58771" s="230"/>
      <c r="S58771" s="230"/>
    </row>
    <row r="58772" spans="16:19" x14ac:dyDescent="0.2">
      <c r="P58772" s="230"/>
      <c r="Q58772" s="230"/>
      <c r="R58772" s="230"/>
      <c r="S58772" s="230"/>
    </row>
    <row r="58773" spans="16:19" x14ac:dyDescent="0.2">
      <c r="P58773" s="230"/>
      <c r="Q58773" s="230"/>
      <c r="R58773" s="230"/>
      <c r="S58773" s="230"/>
    </row>
    <row r="58774" spans="16:19" x14ac:dyDescent="0.2">
      <c r="P58774" s="230"/>
      <c r="Q58774" s="230"/>
      <c r="R58774" s="230"/>
      <c r="S58774" s="230"/>
    </row>
    <row r="58775" spans="16:19" x14ac:dyDescent="0.2">
      <c r="P58775" s="230"/>
      <c r="Q58775" s="230"/>
      <c r="R58775" s="230"/>
      <c r="S58775" s="230"/>
    </row>
    <row r="58776" spans="16:19" x14ac:dyDescent="0.2">
      <c r="P58776" s="230"/>
      <c r="Q58776" s="230"/>
      <c r="R58776" s="230"/>
      <c r="S58776" s="230"/>
    </row>
    <row r="58777" spans="16:19" x14ac:dyDescent="0.2">
      <c r="P58777" s="230"/>
      <c r="Q58777" s="230"/>
      <c r="R58777" s="230"/>
      <c r="S58777" s="230"/>
    </row>
    <row r="58778" spans="16:19" x14ac:dyDescent="0.2">
      <c r="P58778" s="230"/>
      <c r="Q58778" s="230"/>
      <c r="R58778" s="230"/>
      <c r="S58778" s="230"/>
    </row>
    <row r="58779" spans="16:19" x14ac:dyDescent="0.2">
      <c r="P58779" s="230"/>
      <c r="Q58779" s="230"/>
      <c r="R58779" s="230"/>
      <c r="S58779" s="230"/>
    </row>
    <row r="58780" spans="16:19" x14ac:dyDescent="0.2">
      <c r="P58780" s="230"/>
      <c r="Q58780" s="230"/>
      <c r="R58780" s="230"/>
      <c r="S58780" s="230"/>
    </row>
    <row r="58781" spans="16:19" x14ac:dyDescent="0.2">
      <c r="P58781" s="230"/>
      <c r="Q58781" s="230"/>
      <c r="R58781" s="230"/>
      <c r="S58781" s="230"/>
    </row>
    <row r="58782" spans="16:19" x14ac:dyDescent="0.2">
      <c r="P58782" s="230"/>
      <c r="Q58782" s="230"/>
      <c r="R58782" s="230"/>
      <c r="S58782" s="230"/>
    </row>
    <row r="58783" spans="16:19" x14ac:dyDescent="0.2">
      <c r="P58783" s="230"/>
      <c r="Q58783" s="230"/>
      <c r="R58783" s="230"/>
      <c r="S58783" s="230"/>
    </row>
    <row r="58784" spans="16:19" x14ac:dyDescent="0.2">
      <c r="P58784" s="230"/>
      <c r="Q58784" s="230"/>
      <c r="R58784" s="230"/>
      <c r="S58784" s="230"/>
    </row>
    <row r="58785" spans="16:19" x14ac:dyDescent="0.2">
      <c r="P58785" s="230"/>
      <c r="Q58785" s="230"/>
      <c r="R58785" s="230"/>
      <c r="S58785" s="230"/>
    </row>
    <row r="58786" spans="16:19" x14ac:dyDescent="0.2">
      <c r="P58786" s="230"/>
      <c r="Q58786" s="230"/>
      <c r="R58786" s="230"/>
      <c r="S58786" s="230"/>
    </row>
    <row r="58787" spans="16:19" x14ac:dyDescent="0.2">
      <c r="P58787" s="230"/>
      <c r="Q58787" s="230"/>
      <c r="R58787" s="230"/>
      <c r="S58787" s="230"/>
    </row>
    <row r="58788" spans="16:19" x14ac:dyDescent="0.2">
      <c r="P58788" s="230"/>
      <c r="Q58788" s="230"/>
      <c r="R58788" s="230"/>
      <c r="S58788" s="230"/>
    </row>
    <row r="58789" spans="16:19" x14ac:dyDescent="0.2">
      <c r="P58789" s="230"/>
      <c r="Q58789" s="230"/>
      <c r="R58789" s="230"/>
      <c r="S58789" s="230"/>
    </row>
    <row r="58790" spans="16:19" x14ac:dyDescent="0.2">
      <c r="P58790" s="230"/>
      <c r="Q58790" s="230"/>
      <c r="R58790" s="230"/>
      <c r="S58790" s="230"/>
    </row>
    <row r="58791" spans="16:19" x14ac:dyDescent="0.2">
      <c r="P58791" s="230"/>
      <c r="Q58791" s="230"/>
      <c r="R58791" s="230"/>
      <c r="S58791" s="230"/>
    </row>
    <row r="58792" spans="16:19" x14ac:dyDescent="0.2">
      <c r="P58792" s="230"/>
      <c r="Q58792" s="230"/>
      <c r="R58792" s="230"/>
      <c r="S58792" s="230"/>
    </row>
    <row r="58793" spans="16:19" x14ac:dyDescent="0.2">
      <c r="P58793" s="230"/>
      <c r="Q58793" s="230"/>
      <c r="R58793" s="230"/>
      <c r="S58793" s="230"/>
    </row>
    <row r="58794" spans="16:19" x14ac:dyDescent="0.2">
      <c r="P58794" s="230"/>
      <c r="Q58794" s="230"/>
      <c r="R58794" s="230"/>
      <c r="S58794" s="230"/>
    </row>
    <row r="58795" spans="16:19" x14ac:dyDescent="0.2">
      <c r="P58795" s="230"/>
      <c r="Q58795" s="230"/>
      <c r="R58795" s="230"/>
      <c r="S58795" s="230"/>
    </row>
    <row r="58796" spans="16:19" x14ac:dyDescent="0.2">
      <c r="P58796" s="230"/>
      <c r="Q58796" s="230"/>
      <c r="R58796" s="230"/>
      <c r="S58796" s="230"/>
    </row>
    <row r="58797" spans="16:19" x14ac:dyDescent="0.2">
      <c r="P58797" s="230"/>
      <c r="Q58797" s="230"/>
      <c r="R58797" s="230"/>
      <c r="S58797" s="230"/>
    </row>
    <row r="58798" spans="16:19" x14ac:dyDescent="0.2">
      <c r="P58798" s="230"/>
      <c r="Q58798" s="230"/>
      <c r="R58798" s="230"/>
      <c r="S58798" s="230"/>
    </row>
    <row r="58799" spans="16:19" x14ac:dyDescent="0.2">
      <c r="P58799" s="230"/>
      <c r="Q58799" s="230"/>
      <c r="R58799" s="230"/>
      <c r="S58799" s="230"/>
    </row>
    <row r="58800" spans="16:19" x14ac:dyDescent="0.2">
      <c r="P58800" s="230"/>
      <c r="Q58800" s="230"/>
      <c r="R58800" s="230"/>
      <c r="S58800" s="230"/>
    </row>
    <row r="58801" spans="16:19" x14ac:dyDescent="0.2">
      <c r="P58801" s="230"/>
      <c r="Q58801" s="230"/>
      <c r="R58801" s="230"/>
      <c r="S58801" s="230"/>
    </row>
    <row r="58802" spans="16:19" x14ac:dyDescent="0.2">
      <c r="P58802" s="230"/>
      <c r="Q58802" s="230"/>
      <c r="R58802" s="230"/>
      <c r="S58802" s="230"/>
    </row>
    <row r="58803" spans="16:19" x14ac:dyDescent="0.2">
      <c r="P58803" s="230"/>
      <c r="Q58803" s="230"/>
      <c r="R58803" s="230"/>
      <c r="S58803" s="230"/>
    </row>
    <row r="58804" spans="16:19" x14ac:dyDescent="0.2">
      <c r="P58804" s="230"/>
      <c r="Q58804" s="230"/>
      <c r="R58804" s="230"/>
      <c r="S58804" s="230"/>
    </row>
    <row r="58805" spans="16:19" x14ac:dyDescent="0.2">
      <c r="P58805" s="230"/>
      <c r="Q58805" s="230"/>
      <c r="R58805" s="230"/>
      <c r="S58805" s="230"/>
    </row>
    <row r="58806" spans="16:19" x14ac:dyDescent="0.2">
      <c r="P58806" s="230"/>
      <c r="Q58806" s="230"/>
      <c r="R58806" s="230"/>
      <c r="S58806" s="230"/>
    </row>
    <row r="58807" spans="16:19" x14ac:dyDescent="0.2">
      <c r="P58807" s="230"/>
      <c r="Q58807" s="230"/>
      <c r="R58807" s="230"/>
      <c r="S58807" s="230"/>
    </row>
    <row r="58808" spans="16:19" x14ac:dyDescent="0.2">
      <c r="P58808" s="230"/>
      <c r="Q58808" s="230"/>
      <c r="R58808" s="230"/>
      <c r="S58808" s="230"/>
    </row>
    <row r="58809" spans="16:19" x14ac:dyDescent="0.2">
      <c r="P58809" s="230"/>
      <c r="Q58809" s="230"/>
      <c r="R58809" s="230"/>
      <c r="S58809" s="230"/>
    </row>
    <row r="58810" spans="16:19" x14ac:dyDescent="0.2">
      <c r="P58810" s="230"/>
      <c r="Q58810" s="230"/>
      <c r="R58810" s="230"/>
      <c r="S58810" s="230"/>
    </row>
    <row r="58811" spans="16:19" x14ac:dyDescent="0.2">
      <c r="P58811" s="230"/>
      <c r="Q58811" s="230"/>
      <c r="R58811" s="230"/>
      <c r="S58811" s="230"/>
    </row>
    <row r="58812" spans="16:19" x14ac:dyDescent="0.2">
      <c r="P58812" s="230"/>
      <c r="Q58812" s="230"/>
      <c r="R58812" s="230"/>
      <c r="S58812" s="230"/>
    </row>
    <row r="58813" spans="16:19" x14ac:dyDescent="0.2">
      <c r="P58813" s="230"/>
      <c r="Q58813" s="230"/>
      <c r="R58813" s="230"/>
      <c r="S58813" s="230"/>
    </row>
    <row r="58814" spans="16:19" x14ac:dyDescent="0.2">
      <c r="P58814" s="230"/>
      <c r="Q58814" s="230"/>
      <c r="R58814" s="230"/>
      <c r="S58814" s="230"/>
    </row>
    <row r="58815" spans="16:19" x14ac:dyDescent="0.2">
      <c r="P58815" s="230"/>
      <c r="Q58815" s="230"/>
      <c r="R58815" s="230"/>
      <c r="S58815" s="230"/>
    </row>
    <row r="58816" spans="16:19" x14ac:dyDescent="0.2">
      <c r="P58816" s="230"/>
      <c r="Q58816" s="230"/>
      <c r="R58816" s="230"/>
      <c r="S58816" s="230"/>
    </row>
    <row r="58817" spans="16:19" x14ac:dyDescent="0.2">
      <c r="P58817" s="230"/>
      <c r="Q58817" s="230"/>
      <c r="R58817" s="230"/>
      <c r="S58817" s="230"/>
    </row>
    <row r="58818" spans="16:19" x14ac:dyDescent="0.2">
      <c r="P58818" s="230"/>
      <c r="Q58818" s="230"/>
      <c r="R58818" s="230"/>
      <c r="S58818" s="230"/>
    </row>
    <row r="58819" spans="16:19" x14ac:dyDescent="0.2">
      <c r="P58819" s="230"/>
      <c r="Q58819" s="230"/>
      <c r="R58819" s="230"/>
      <c r="S58819" s="230"/>
    </row>
    <row r="58820" spans="16:19" x14ac:dyDescent="0.2">
      <c r="P58820" s="230"/>
      <c r="Q58820" s="230"/>
      <c r="R58820" s="230"/>
      <c r="S58820" s="230"/>
    </row>
    <row r="58821" spans="16:19" x14ac:dyDescent="0.2">
      <c r="P58821" s="230"/>
      <c r="Q58821" s="230"/>
      <c r="R58821" s="230"/>
      <c r="S58821" s="230"/>
    </row>
    <row r="58822" spans="16:19" x14ac:dyDescent="0.2">
      <c r="P58822" s="230"/>
      <c r="Q58822" s="230"/>
      <c r="R58822" s="230"/>
      <c r="S58822" s="230"/>
    </row>
    <row r="58823" spans="16:19" x14ac:dyDescent="0.2">
      <c r="P58823" s="230"/>
      <c r="Q58823" s="230"/>
      <c r="R58823" s="230"/>
      <c r="S58823" s="230"/>
    </row>
    <row r="58824" spans="16:19" x14ac:dyDescent="0.2">
      <c r="P58824" s="230"/>
      <c r="Q58824" s="230"/>
      <c r="R58824" s="230"/>
      <c r="S58824" s="230"/>
    </row>
    <row r="58825" spans="16:19" x14ac:dyDescent="0.2">
      <c r="P58825" s="230"/>
      <c r="Q58825" s="230"/>
      <c r="R58825" s="230"/>
      <c r="S58825" s="230"/>
    </row>
    <row r="58826" spans="16:19" x14ac:dyDescent="0.2">
      <c r="P58826" s="230"/>
      <c r="Q58826" s="230"/>
      <c r="R58826" s="230"/>
      <c r="S58826" s="230"/>
    </row>
    <row r="58827" spans="16:19" x14ac:dyDescent="0.2">
      <c r="P58827" s="230"/>
      <c r="Q58827" s="230"/>
      <c r="R58827" s="230"/>
      <c r="S58827" s="230"/>
    </row>
    <row r="58828" spans="16:19" x14ac:dyDescent="0.2">
      <c r="P58828" s="230"/>
      <c r="Q58828" s="230"/>
      <c r="R58828" s="230"/>
      <c r="S58828" s="230"/>
    </row>
    <row r="58829" spans="16:19" x14ac:dyDescent="0.2">
      <c r="P58829" s="230"/>
      <c r="Q58829" s="230"/>
      <c r="R58829" s="230"/>
      <c r="S58829" s="230"/>
    </row>
    <row r="58830" spans="16:19" x14ac:dyDescent="0.2">
      <c r="P58830" s="230"/>
      <c r="Q58830" s="230"/>
      <c r="R58830" s="230"/>
      <c r="S58830" s="230"/>
    </row>
    <row r="58831" spans="16:19" x14ac:dyDescent="0.2">
      <c r="P58831" s="230"/>
      <c r="Q58831" s="230"/>
      <c r="R58831" s="230"/>
      <c r="S58831" s="230"/>
    </row>
    <row r="58832" spans="16:19" x14ac:dyDescent="0.2">
      <c r="P58832" s="230"/>
      <c r="Q58832" s="230"/>
      <c r="R58832" s="230"/>
      <c r="S58832" s="230"/>
    </row>
    <row r="58833" spans="16:19" x14ac:dyDescent="0.2">
      <c r="P58833" s="230"/>
      <c r="Q58833" s="230"/>
      <c r="R58833" s="230"/>
      <c r="S58833" s="230"/>
    </row>
    <row r="58834" spans="16:19" x14ac:dyDescent="0.2">
      <c r="P58834" s="230"/>
      <c r="Q58834" s="230"/>
      <c r="R58834" s="230"/>
      <c r="S58834" s="230"/>
    </row>
    <row r="58835" spans="16:19" x14ac:dyDescent="0.2">
      <c r="P58835" s="230"/>
      <c r="Q58835" s="230"/>
      <c r="R58835" s="230"/>
      <c r="S58835" s="230"/>
    </row>
    <row r="58836" spans="16:19" x14ac:dyDescent="0.2">
      <c r="P58836" s="230"/>
      <c r="Q58836" s="230"/>
      <c r="R58836" s="230"/>
      <c r="S58836" s="230"/>
    </row>
    <row r="58837" spans="16:19" x14ac:dyDescent="0.2">
      <c r="P58837" s="230"/>
      <c r="Q58837" s="230"/>
      <c r="R58837" s="230"/>
      <c r="S58837" s="230"/>
    </row>
    <row r="58838" spans="16:19" x14ac:dyDescent="0.2">
      <c r="P58838" s="230"/>
      <c r="Q58838" s="230"/>
      <c r="R58838" s="230"/>
      <c r="S58838" s="230"/>
    </row>
    <row r="58839" spans="16:19" x14ac:dyDescent="0.2">
      <c r="P58839" s="230"/>
      <c r="Q58839" s="230"/>
      <c r="R58839" s="230"/>
      <c r="S58839" s="230"/>
    </row>
    <row r="58840" spans="16:19" x14ac:dyDescent="0.2">
      <c r="P58840" s="230"/>
      <c r="Q58840" s="230"/>
      <c r="R58840" s="230"/>
      <c r="S58840" s="230"/>
    </row>
    <row r="58841" spans="16:19" x14ac:dyDescent="0.2">
      <c r="P58841" s="230"/>
      <c r="Q58841" s="230"/>
      <c r="R58841" s="230"/>
      <c r="S58841" s="230"/>
    </row>
    <row r="58842" spans="16:19" x14ac:dyDescent="0.2">
      <c r="P58842" s="230"/>
      <c r="Q58842" s="230"/>
      <c r="R58842" s="230"/>
      <c r="S58842" s="230"/>
    </row>
    <row r="58843" spans="16:19" x14ac:dyDescent="0.2">
      <c r="P58843" s="230"/>
      <c r="Q58843" s="230"/>
      <c r="R58843" s="230"/>
      <c r="S58843" s="230"/>
    </row>
    <row r="58844" spans="16:19" x14ac:dyDescent="0.2">
      <c r="P58844" s="230"/>
      <c r="Q58844" s="230"/>
      <c r="R58844" s="230"/>
      <c r="S58844" s="230"/>
    </row>
    <row r="58845" spans="16:19" x14ac:dyDescent="0.2">
      <c r="P58845" s="230"/>
      <c r="Q58845" s="230"/>
      <c r="R58845" s="230"/>
      <c r="S58845" s="230"/>
    </row>
    <row r="58846" spans="16:19" x14ac:dyDescent="0.2">
      <c r="P58846" s="230"/>
      <c r="Q58846" s="230"/>
      <c r="R58846" s="230"/>
      <c r="S58846" s="230"/>
    </row>
    <row r="58847" spans="16:19" x14ac:dyDescent="0.2">
      <c r="P58847" s="230"/>
      <c r="Q58847" s="230"/>
      <c r="R58847" s="230"/>
      <c r="S58847" s="230"/>
    </row>
    <row r="58848" spans="16:19" x14ac:dyDescent="0.2">
      <c r="P58848" s="230"/>
      <c r="Q58848" s="230"/>
      <c r="R58848" s="230"/>
      <c r="S58848" s="230"/>
    </row>
    <row r="58849" spans="16:19" x14ac:dyDescent="0.2">
      <c r="P58849" s="230"/>
      <c r="Q58849" s="230"/>
      <c r="R58849" s="230"/>
      <c r="S58849" s="230"/>
    </row>
    <row r="58850" spans="16:19" x14ac:dyDescent="0.2">
      <c r="P58850" s="230"/>
      <c r="Q58850" s="230"/>
      <c r="R58850" s="230"/>
      <c r="S58850" s="230"/>
    </row>
    <row r="58851" spans="16:19" x14ac:dyDescent="0.2">
      <c r="P58851" s="230"/>
      <c r="Q58851" s="230"/>
      <c r="R58851" s="230"/>
      <c r="S58851" s="230"/>
    </row>
    <row r="58852" spans="16:19" x14ac:dyDescent="0.2">
      <c r="P58852" s="230"/>
      <c r="Q58852" s="230"/>
      <c r="R58852" s="230"/>
      <c r="S58852" s="230"/>
    </row>
    <row r="58853" spans="16:19" x14ac:dyDescent="0.2">
      <c r="P58853" s="230"/>
      <c r="Q58853" s="230"/>
      <c r="R58853" s="230"/>
      <c r="S58853" s="230"/>
    </row>
    <row r="58854" spans="16:19" x14ac:dyDescent="0.2">
      <c r="P58854" s="230"/>
      <c r="Q58854" s="230"/>
      <c r="R58854" s="230"/>
      <c r="S58854" s="230"/>
    </row>
    <row r="58855" spans="16:19" x14ac:dyDescent="0.2">
      <c r="P58855" s="230"/>
      <c r="Q58855" s="230"/>
      <c r="R58855" s="230"/>
      <c r="S58855" s="230"/>
    </row>
    <row r="58856" spans="16:19" x14ac:dyDescent="0.2">
      <c r="P58856" s="230"/>
      <c r="Q58856" s="230"/>
      <c r="R58856" s="230"/>
      <c r="S58856" s="230"/>
    </row>
    <row r="58857" spans="16:19" x14ac:dyDescent="0.2">
      <c r="P58857" s="230"/>
      <c r="Q58857" s="230"/>
      <c r="R58857" s="230"/>
      <c r="S58857" s="230"/>
    </row>
    <row r="58858" spans="16:19" x14ac:dyDescent="0.2">
      <c r="P58858" s="230"/>
      <c r="Q58858" s="230"/>
      <c r="R58858" s="230"/>
      <c r="S58858" s="230"/>
    </row>
    <row r="58859" spans="16:19" x14ac:dyDescent="0.2">
      <c r="P58859" s="230"/>
      <c r="Q58859" s="230"/>
      <c r="R58859" s="230"/>
      <c r="S58859" s="230"/>
    </row>
    <row r="58860" spans="16:19" x14ac:dyDescent="0.2">
      <c r="P58860" s="230"/>
      <c r="Q58860" s="230"/>
      <c r="R58860" s="230"/>
      <c r="S58860" s="230"/>
    </row>
    <row r="58861" spans="16:19" x14ac:dyDescent="0.2">
      <c r="P58861" s="230"/>
      <c r="Q58861" s="230"/>
      <c r="R58861" s="230"/>
      <c r="S58861" s="230"/>
    </row>
    <row r="58862" spans="16:19" x14ac:dyDescent="0.2">
      <c r="P58862" s="230"/>
      <c r="Q58862" s="230"/>
      <c r="R58862" s="230"/>
      <c r="S58862" s="230"/>
    </row>
    <row r="58863" spans="16:19" x14ac:dyDescent="0.2">
      <c r="P58863" s="230"/>
      <c r="Q58863" s="230"/>
      <c r="R58863" s="230"/>
      <c r="S58863" s="230"/>
    </row>
    <row r="58864" spans="16:19" x14ac:dyDescent="0.2">
      <c r="P58864" s="230"/>
      <c r="Q58864" s="230"/>
      <c r="R58864" s="230"/>
      <c r="S58864" s="230"/>
    </row>
    <row r="58865" spans="16:19" x14ac:dyDescent="0.2">
      <c r="P58865" s="230"/>
      <c r="Q58865" s="230"/>
      <c r="R58865" s="230"/>
      <c r="S58865" s="230"/>
    </row>
    <row r="58866" spans="16:19" x14ac:dyDescent="0.2">
      <c r="P58866" s="230"/>
      <c r="Q58866" s="230"/>
      <c r="R58866" s="230"/>
      <c r="S58866" s="230"/>
    </row>
    <row r="58867" spans="16:19" x14ac:dyDescent="0.2">
      <c r="P58867" s="230"/>
      <c r="Q58867" s="230"/>
      <c r="R58867" s="230"/>
      <c r="S58867" s="230"/>
    </row>
    <row r="58868" spans="16:19" x14ac:dyDescent="0.2">
      <c r="P58868" s="230"/>
      <c r="Q58868" s="230"/>
      <c r="R58868" s="230"/>
      <c r="S58868" s="230"/>
    </row>
    <row r="58869" spans="16:19" x14ac:dyDescent="0.2">
      <c r="P58869" s="230"/>
      <c r="Q58869" s="230"/>
      <c r="R58869" s="230"/>
      <c r="S58869" s="230"/>
    </row>
    <row r="58870" spans="16:19" x14ac:dyDescent="0.2">
      <c r="P58870" s="230"/>
      <c r="Q58870" s="230"/>
      <c r="R58870" s="230"/>
      <c r="S58870" s="230"/>
    </row>
    <row r="58871" spans="16:19" x14ac:dyDescent="0.2">
      <c r="P58871" s="230"/>
      <c r="Q58871" s="230"/>
      <c r="R58871" s="230"/>
      <c r="S58871" s="230"/>
    </row>
    <row r="58872" spans="16:19" x14ac:dyDescent="0.2">
      <c r="P58872" s="230"/>
      <c r="Q58872" s="230"/>
      <c r="R58872" s="230"/>
      <c r="S58872" s="230"/>
    </row>
    <row r="58873" spans="16:19" x14ac:dyDescent="0.2">
      <c r="P58873" s="230"/>
      <c r="Q58873" s="230"/>
      <c r="R58873" s="230"/>
      <c r="S58873" s="230"/>
    </row>
    <row r="58874" spans="16:19" x14ac:dyDescent="0.2">
      <c r="P58874" s="230"/>
      <c r="Q58874" s="230"/>
      <c r="R58874" s="230"/>
      <c r="S58874" s="230"/>
    </row>
    <row r="58875" spans="16:19" x14ac:dyDescent="0.2">
      <c r="P58875" s="230"/>
      <c r="Q58875" s="230"/>
      <c r="R58875" s="230"/>
      <c r="S58875" s="230"/>
    </row>
    <row r="58876" spans="16:19" x14ac:dyDescent="0.2">
      <c r="P58876" s="230"/>
      <c r="Q58876" s="230"/>
      <c r="R58876" s="230"/>
      <c r="S58876" s="230"/>
    </row>
    <row r="58877" spans="16:19" x14ac:dyDescent="0.2">
      <c r="P58877" s="230"/>
      <c r="Q58877" s="230"/>
      <c r="R58877" s="230"/>
      <c r="S58877" s="230"/>
    </row>
    <row r="58878" spans="16:19" x14ac:dyDescent="0.2">
      <c r="P58878" s="230"/>
      <c r="Q58878" s="230"/>
      <c r="R58878" s="230"/>
      <c r="S58878" s="230"/>
    </row>
    <row r="58879" spans="16:19" x14ac:dyDescent="0.2">
      <c r="P58879" s="230"/>
      <c r="Q58879" s="230"/>
      <c r="R58879" s="230"/>
      <c r="S58879" s="230"/>
    </row>
    <row r="58880" spans="16:19" x14ac:dyDescent="0.2">
      <c r="P58880" s="230"/>
      <c r="Q58880" s="230"/>
      <c r="R58880" s="230"/>
      <c r="S58880" s="230"/>
    </row>
    <row r="58881" spans="16:19" x14ac:dyDescent="0.2">
      <c r="P58881" s="230"/>
      <c r="Q58881" s="230"/>
      <c r="R58881" s="230"/>
      <c r="S58881" s="230"/>
    </row>
    <row r="58882" spans="16:19" x14ac:dyDescent="0.2">
      <c r="P58882" s="230"/>
      <c r="Q58882" s="230"/>
      <c r="R58882" s="230"/>
      <c r="S58882" s="230"/>
    </row>
    <row r="58883" spans="16:19" x14ac:dyDescent="0.2">
      <c r="P58883" s="230"/>
      <c r="Q58883" s="230"/>
      <c r="R58883" s="230"/>
      <c r="S58883" s="230"/>
    </row>
    <row r="58884" spans="16:19" x14ac:dyDescent="0.2">
      <c r="P58884" s="230"/>
      <c r="Q58884" s="230"/>
      <c r="R58884" s="230"/>
      <c r="S58884" s="230"/>
    </row>
    <row r="58885" spans="16:19" x14ac:dyDescent="0.2">
      <c r="P58885" s="230"/>
      <c r="Q58885" s="230"/>
      <c r="R58885" s="230"/>
      <c r="S58885" s="230"/>
    </row>
    <row r="58886" spans="16:19" x14ac:dyDescent="0.2">
      <c r="P58886" s="230"/>
      <c r="Q58886" s="230"/>
      <c r="R58886" s="230"/>
      <c r="S58886" s="230"/>
    </row>
    <row r="58887" spans="16:19" x14ac:dyDescent="0.2">
      <c r="P58887" s="230"/>
      <c r="Q58887" s="230"/>
      <c r="R58887" s="230"/>
      <c r="S58887" s="230"/>
    </row>
    <row r="58888" spans="16:19" x14ac:dyDescent="0.2">
      <c r="P58888" s="230"/>
      <c r="Q58888" s="230"/>
      <c r="R58888" s="230"/>
      <c r="S58888" s="230"/>
    </row>
    <row r="58889" spans="16:19" x14ac:dyDescent="0.2">
      <c r="P58889" s="230"/>
      <c r="Q58889" s="230"/>
      <c r="R58889" s="230"/>
      <c r="S58889" s="230"/>
    </row>
    <row r="58890" spans="16:19" x14ac:dyDescent="0.2">
      <c r="P58890" s="230"/>
      <c r="Q58890" s="230"/>
      <c r="R58890" s="230"/>
      <c r="S58890" s="230"/>
    </row>
    <row r="58891" spans="16:19" x14ac:dyDescent="0.2">
      <c r="P58891" s="230"/>
      <c r="Q58891" s="230"/>
      <c r="R58891" s="230"/>
      <c r="S58891" s="230"/>
    </row>
    <row r="58892" spans="16:19" x14ac:dyDescent="0.2">
      <c r="P58892" s="230"/>
      <c r="Q58892" s="230"/>
      <c r="R58892" s="230"/>
      <c r="S58892" s="230"/>
    </row>
    <row r="58893" spans="16:19" x14ac:dyDescent="0.2">
      <c r="P58893" s="230"/>
      <c r="Q58893" s="230"/>
      <c r="R58893" s="230"/>
      <c r="S58893" s="230"/>
    </row>
    <row r="58894" spans="16:19" x14ac:dyDescent="0.2">
      <c r="P58894" s="230"/>
      <c r="Q58894" s="230"/>
      <c r="R58894" s="230"/>
      <c r="S58894" s="230"/>
    </row>
    <row r="58895" spans="16:19" x14ac:dyDescent="0.2">
      <c r="P58895" s="230"/>
      <c r="Q58895" s="230"/>
      <c r="R58895" s="230"/>
      <c r="S58895" s="230"/>
    </row>
    <row r="58896" spans="16:19" x14ac:dyDescent="0.2">
      <c r="P58896" s="230"/>
      <c r="Q58896" s="230"/>
      <c r="R58896" s="230"/>
      <c r="S58896" s="230"/>
    </row>
    <row r="58897" spans="16:19" x14ac:dyDescent="0.2">
      <c r="P58897" s="230"/>
      <c r="Q58897" s="230"/>
      <c r="R58897" s="230"/>
      <c r="S58897" s="230"/>
    </row>
    <row r="58898" spans="16:19" x14ac:dyDescent="0.2">
      <c r="P58898" s="230"/>
      <c r="Q58898" s="230"/>
      <c r="R58898" s="230"/>
      <c r="S58898" s="230"/>
    </row>
    <row r="58899" spans="16:19" x14ac:dyDescent="0.2">
      <c r="P58899" s="230"/>
      <c r="Q58899" s="230"/>
      <c r="R58899" s="230"/>
      <c r="S58899" s="230"/>
    </row>
    <row r="58900" spans="16:19" x14ac:dyDescent="0.2">
      <c r="P58900" s="230"/>
      <c r="Q58900" s="230"/>
      <c r="R58900" s="230"/>
      <c r="S58900" s="230"/>
    </row>
    <row r="58901" spans="16:19" x14ac:dyDescent="0.2">
      <c r="P58901" s="230"/>
      <c r="Q58901" s="230"/>
      <c r="R58901" s="230"/>
      <c r="S58901" s="230"/>
    </row>
    <row r="58902" spans="16:19" x14ac:dyDescent="0.2">
      <c r="P58902" s="230"/>
      <c r="Q58902" s="230"/>
      <c r="R58902" s="230"/>
      <c r="S58902" s="230"/>
    </row>
    <row r="58903" spans="16:19" x14ac:dyDescent="0.2">
      <c r="P58903" s="230"/>
      <c r="Q58903" s="230"/>
      <c r="R58903" s="230"/>
      <c r="S58903" s="230"/>
    </row>
    <row r="58904" spans="16:19" x14ac:dyDescent="0.2">
      <c r="P58904" s="230"/>
      <c r="Q58904" s="230"/>
      <c r="R58904" s="230"/>
      <c r="S58904" s="230"/>
    </row>
    <row r="58905" spans="16:19" x14ac:dyDescent="0.2">
      <c r="P58905" s="230"/>
      <c r="Q58905" s="230"/>
      <c r="R58905" s="230"/>
      <c r="S58905" s="230"/>
    </row>
    <row r="58906" spans="16:19" x14ac:dyDescent="0.2">
      <c r="P58906" s="230"/>
      <c r="Q58906" s="230"/>
      <c r="R58906" s="230"/>
      <c r="S58906" s="230"/>
    </row>
    <row r="58907" spans="16:19" x14ac:dyDescent="0.2">
      <c r="P58907" s="230"/>
      <c r="Q58907" s="230"/>
      <c r="R58907" s="230"/>
      <c r="S58907" s="230"/>
    </row>
    <row r="58908" spans="16:19" x14ac:dyDescent="0.2">
      <c r="P58908" s="230"/>
      <c r="Q58908" s="230"/>
      <c r="R58908" s="230"/>
      <c r="S58908" s="230"/>
    </row>
    <row r="58909" spans="16:19" x14ac:dyDescent="0.2">
      <c r="P58909" s="230"/>
      <c r="Q58909" s="230"/>
      <c r="R58909" s="230"/>
      <c r="S58909" s="230"/>
    </row>
    <row r="58910" spans="16:19" x14ac:dyDescent="0.2">
      <c r="P58910" s="230"/>
      <c r="Q58910" s="230"/>
      <c r="R58910" s="230"/>
      <c r="S58910" s="230"/>
    </row>
    <row r="58911" spans="16:19" x14ac:dyDescent="0.2">
      <c r="P58911" s="230"/>
      <c r="Q58911" s="230"/>
      <c r="R58911" s="230"/>
      <c r="S58911" s="230"/>
    </row>
    <row r="58912" spans="16:19" x14ac:dyDescent="0.2">
      <c r="P58912" s="230"/>
      <c r="Q58912" s="230"/>
      <c r="R58912" s="230"/>
      <c r="S58912" s="230"/>
    </row>
    <row r="58913" spans="16:19" x14ac:dyDescent="0.2">
      <c r="P58913" s="230"/>
      <c r="Q58913" s="230"/>
      <c r="R58913" s="230"/>
      <c r="S58913" s="230"/>
    </row>
    <row r="58914" spans="16:19" x14ac:dyDescent="0.2">
      <c r="P58914" s="230"/>
      <c r="Q58914" s="230"/>
      <c r="R58914" s="230"/>
      <c r="S58914" s="230"/>
    </row>
    <row r="58915" spans="16:19" x14ac:dyDescent="0.2">
      <c r="P58915" s="230"/>
      <c r="Q58915" s="230"/>
      <c r="R58915" s="230"/>
      <c r="S58915" s="230"/>
    </row>
    <row r="58916" spans="16:19" x14ac:dyDescent="0.2">
      <c r="P58916" s="230"/>
      <c r="Q58916" s="230"/>
      <c r="R58916" s="230"/>
      <c r="S58916" s="230"/>
    </row>
    <row r="58917" spans="16:19" x14ac:dyDescent="0.2">
      <c r="P58917" s="230"/>
      <c r="Q58917" s="230"/>
      <c r="R58917" s="230"/>
      <c r="S58917" s="230"/>
    </row>
    <row r="58918" spans="16:19" x14ac:dyDescent="0.2">
      <c r="P58918" s="230"/>
      <c r="Q58918" s="230"/>
      <c r="R58918" s="230"/>
      <c r="S58918" s="230"/>
    </row>
    <row r="58919" spans="16:19" x14ac:dyDescent="0.2">
      <c r="P58919" s="230"/>
      <c r="Q58919" s="230"/>
      <c r="R58919" s="230"/>
      <c r="S58919" s="230"/>
    </row>
    <row r="58920" spans="16:19" x14ac:dyDescent="0.2">
      <c r="P58920" s="230"/>
      <c r="Q58920" s="230"/>
      <c r="R58920" s="230"/>
      <c r="S58920" s="230"/>
    </row>
    <row r="58921" spans="16:19" x14ac:dyDescent="0.2">
      <c r="P58921" s="230"/>
      <c r="Q58921" s="230"/>
      <c r="R58921" s="230"/>
      <c r="S58921" s="230"/>
    </row>
    <row r="58922" spans="16:19" x14ac:dyDescent="0.2">
      <c r="P58922" s="230"/>
      <c r="Q58922" s="230"/>
      <c r="R58922" s="230"/>
      <c r="S58922" s="230"/>
    </row>
    <row r="58923" spans="16:19" x14ac:dyDescent="0.2">
      <c r="P58923" s="230"/>
      <c r="Q58923" s="230"/>
      <c r="R58923" s="230"/>
      <c r="S58923" s="230"/>
    </row>
    <row r="58924" spans="16:19" x14ac:dyDescent="0.2">
      <c r="P58924" s="230"/>
      <c r="Q58924" s="230"/>
      <c r="R58924" s="230"/>
      <c r="S58924" s="230"/>
    </row>
    <row r="58925" spans="16:19" x14ac:dyDescent="0.2">
      <c r="P58925" s="230"/>
      <c r="Q58925" s="230"/>
      <c r="R58925" s="230"/>
      <c r="S58925" s="230"/>
    </row>
    <row r="58926" spans="16:19" x14ac:dyDescent="0.2">
      <c r="P58926" s="230"/>
      <c r="Q58926" s="230"/>
      <c r="R58926" s="230"/>
      <c r="S58926" s="230"/>
    </row>
    <row r="58927" spans="16:19" x14ac:dyDescent="0.2">
      <c r="P58927" s="230"/>
      <c r="Q58927" s="230"/>
      <c r="R58927" s="230"/>
      <c r="S58927" s="230"/>
    </row>
    <row r="58928" spans="16:19" x14ac:dyDescent="0.2">
      <c r="P58928" s="230"/>
      <c r="Q58928" s="230"/>
      <c r="R58928" s="230"/>
      <c r="S58928" s="230"/>
    </row>
    <row r="58929" spans="16:19" x14ac:dyDescent="0.2">
      <c r="P58929" s="230"/>
      <c r="Q58929" s="230"/>
      <c r="R58929" s="230"/>
      <c r="S58929" s="230"/>
    </row>
    <row r="58930" spans="16:19" x14ac:dyDescent="0.2">
      <c r="P58930" s="230"/>
      <c r="Q58930" s="230"/>
      <c r="R58930" s="230"/>
      <c r="S58930" s="230"/>
    </row>
    <row r="58931" spans="16:19" x14ac:dyDescent="0.2">
      <c r="P58931" s="230"/>
      <c r="Q58931" s="230"/>
      <c r="R58931" s="230"/>
      <c r="S58931" s="230"/>
    </row>
    <row r="58932" spans="16:19" x14ac:dyDescent="0.2">
      <c r="P58932" s="230"/>
      <c r="Q58932" s="230"/>
      <c r="R58932" s="230"/>
      <c r="S58932" s="230"/>
    </row>
    <row r="58933" spans="16:19" x14ac:dyDescent="0.2">
      <c r="P58933" s="230"/>
      <c r="Q58933" s="230"/>
      <c r="R58933" s="230"/>
      <c r="S58933" s="230"/>
    </row>
    <row r="58934" spans="16:19" x14ac:dyDescent="0.2">
      <c r="P58934" s="230"/>
      <c r="Q58934" s="230"/>
      <c r="R58934" s="230"/>
      <c r="S58934" s="230"/>
    </row>
    <row r="58935" spans="16:19" x14ac:dyDescent="0.2">
      <c r="P58935" s="230"/>
      <c r="Q58935" s="230"/>
      <c r="R58935" s="230"/>
      <c r="S58935" s="230"/>
    </row>
    <row r="58936" spans="16:19" x14ac:dyDescent="0.2">
      <c r="P58936" s="230"/>
      <c r="Q58936" s="230"/>
      <c r="R58936" s="230"/>
      <c r="S58936" s="230"/>
    </row>
    <row r="58937" spans="16:19" x14ac:dyDescent="0.2">
      <c r="P58937" s="230"/>
      <c r="Q58937" s="230"/>
      <c r="R58937" s="230"/>
      <c r="S58937" s="230"/>
    </row>
    <row r="58938" spans="16:19" x14ac:dyDescent="0.2">
      <c r="P58938" s="230"/>
      <c r="Q58938" s="230"/>
      <c r="R58938" s="230"/>
      <c r="S58938" s="230"/>
    </row>
    <row r="58939" spans="16:19" x14ac:dyDescent="0.2">
      <c r="P58939" s="230"/>
      <c r="Q58939" s="230"/>
      <c r="R58939" s="230"/>
      <c r="S58939" s="230"/>
    </row>
    <row r="58940" spans="16:19" x14ac:dyDescent="0.2">
      <c r="P58940" s="230"/>
      <c r="Q58940" s="230"/>
      <c r="R58940" s="230"/>
      <c r="S58940" s="230"/>
    </row>
    <row r="58941" spans="16:19" x14ac:dyDescent="0.2">
      <c r="P58941" s="230"/>
      <c r="Q58941" s="230"/>
      <c r="R58941" s="230"/>
      <c r="S58941" s="230"/>
    </row>
    <row r="58942" spans="16:19" x14ac:dyDescent="0.2">
      <c r="P58942" s="230"/>
      <c r="Q58942" s="230"/>
      <c r="R58942" s="230"/>
      <c r="S58942" s="230"/>
    </row>
    <row r="58943" spans="16:19" x14ac:dyDescent="0.2">
      <c r="P58943" s="230"/>
      <c r="Q58943" s="230"/>
      <c r="R58943" s="230"/>
      <c r="S58943" s="230"/>
    </row>
    <row r="58944" spans="16:19" x14ac:dyDescent="0.2">
      <c r="P58944" s="230"/>
      <c r="Q58944" s="230"/>
      <c r="R58944" s="230"/>
      <c r="S58944" s="230"/>
    </row>
    <row r="58945" spans="16:19" x14ac:dyDescent="0.2">
      <c r="P58945" s="230"/>
      <c r="Q58945" s="230"/>
      <c r="R58945" s="230"/>
      <c r="S58945" s="230"/>
    </row>
    <row r="58946" spans="16:19" x14ac:dyDescent="0.2">
      <c r="P58946" s="230"/>
      <c r="Q58946" s="230"/>
      <c r="R58946" s="230"/>
      <c r="S58946" s="230"/>
    </row>
    <row r="58947" spans="16:19" x14ac:dyDescent="0.2">
      <c r="P58947" s="230"/>
      <c r="Q58947" s="230"/>
      <c r="R58947" s="230"/>
      <c r="S58947" s="230"/>
    </row>
    <row r="58948" spans="16:19" x14ac:dyDescent="0.2">
      <c r="P58948" s="230"/>
      <c r="Q58948" s="230"/>
      <c r="R58948" s="230"/>
      <c r="S58948" s="230"/>
    </row>
    <row r="58949" spans="16:19" x14ac:dyDescent="0.2">
      <c r="P58949" s="230"/>
      <c r="Q58949" s="230"/>
      <c r="R58949" s="230"/>
      <c r="S58949" s="230"/>
    </row>
    <row r="58950" spans="16:19" x14ac:dyDescent="0.2">
      <c r="P58950" s="230"/>
      <c r="Q58950" s="230"/>
      <c r="R58950" s="230"/>
      <c r="S58950" s="230"/>
    </row>
    <row r="58951" spans="16:19" x14ac:dyDescent="0.2">
      <c r="P58951" s="230"/>
      <c r="Q58951" s="230"/>
      <c r="R58951" s="230"/>
      <c r="S58951" s="230"/>
    </row>
    <row r="58952" spans="16:19" x14ac:dyDescent="0.2">
      <c r="P58952" s="230"/>
      <c r="Q58952" s="230"/>
      <c r="R58952" s="230"/>
      <c r="S58952" s="230"/>
    </row>
    <row r="58953" spans="16:19" x14ac:dyDescent="0.2">
      <c r="P58953" s="230"/>
      <c r="Q58953" s="230"/>
      <c r="R58953" s="230"/>
      <c r="S58953" s="230"/>
    </row>
    <row r="58954" spans="16:19" x14ac:dyDescent="0.2">
      <c r="P58954" s="230"/>
      <c r="Q58954" s="230"/>
      <c r="R58954" s="230"/>
      <c r="S58954" s="230"/>
    </row>
    <row r="58955" spans="16:19" x14ac:dyDescent="0.2">
      <c r="P58955" s="230"/>
      <c r="Q58955" s="230"/>
      <c r="R58955" s="230"/>
      <c r="S58955" s="230"/>
    </row>
    <row r="58956" spans="16:19" x14ac:dyDescent="0.2">
      <c r="P58956" s="230"/>
      <c r="Q58956" s="230"/>
      <c r="R58956" s="230"/>
      <c r="S58956" s="230"/>
    </row>
    <row r="58957" spans="16:19" x14ac:dyDescent="0.2">
      <c r="P58957" s="230"/>
      <c r="Q58957" s="230"/>
      <c r="R58957" s="230"/>
      <c r="S58957" s="230"/>
    </row>
    <row r="58958" spans="16:19" x14ac:dyDescent="0.2">
      <c r="P58958" s="230"/>
      <c r="Q58958" s="230"/>
      <c r="R58958" s="230"/>
      <c r="S58958" s="230"/>
    </row>
    <row r="58959" spans="16:19" x14ac:dyDescent="0.2">
      <c r="P58959" s="230"/>
      <c r="Q58959" s="230"/>
      <c r="R58959" s="230"/>
      <c r="S58959" s="230"/>
    </row>
    <row r="58960" spans="16:19" x14ac:dyDescent="0.2">
      <c r="P58960" s="230"/>
      <c r="Q58960" s="230"/>
      <c r="R58960" s="230"/>
      <c r="S58960" s="230"/>
    </row>
    <row r="58961" spans="16:19" x14ac:dyDescent="0.2">
      <c r="P58961" s="230"/>
      <c r="Q58961" s="230"/>
      <c r="R58961" s="230"/>
      <c r="S58961" s="230"/>
    </row>
    <row r="58962" spans="16:19" x14ac:dyDescent="0.2">
      <c r="P58962" s="230"/>
      <c r="Q58962" s="230"/>
      <c r="R58962" s="230"/>
      <c r="S58962" s="230"/>
    </row>
    <row r="58963" spans="16:19" x14ac:dyDescent="0.2">
      <c r="P58963" s="230"/>
      <c r="Q58963" s="230"/>
      <c r="R58963" s="230"/>
      <c r="S58963" s="230"/>
    </row>
    <row r="58964" spans="16:19" x14ac:dyDescent="0.2">
      <c r="P58964" s="230"/>
      <c r="Q58964" s="230"/>
      <c r="R58964" s="230"/>
      <c r="S58964" s="230"/>
    </row>
    <row r="58965" spans="16:19" x14ac:dyDescent="0.2">
      <c r="P58965" s="230"/>
      <c r="Q58965" s="230"/>
      <c r="R58965" s="230"/>
      <c r="S58965" s="230"/>
    </row>
    <row r="58966" spans="16:19" x14ac:dyDescent="0.2">
      <c r="P58966" s="230"/>
      <c r="Q58966" s="230"/>
      <c r="R58966" s="230"/>
      <c r="S58966" s="230"/>
    </row>
    <row r="58967" spans="16:19" x14ac:dyDescent="0.2">
      <c r="P58967" s="230"/>
      <c r="Q58967" s="230"/>
      <c r="R58967" s="230"/>
      <c r="S58967" s="230"/>
    </row>
    <row r="58968" spans="16:19" x14ac:dyDescent="0.2">
      <c r="P58968" s="230"/>
      <c r="Q58968" s="230"/>
      <c r="R58968" s="230"/>
      <c r="S58968" s="230"/>
    </row>
    <row r="58969" spans="16:19" x14ac:dyDescent="0.2">
      <c r="P58969" s="230"/>
      <c r="Q58969" s="230"/>
      <c r="R58969" s="230"/>
      <c r="S58969" s="230"/>
    </row>
    <row r="58970" spans="16:19" x14ac:dyDescent="0.2">
      <c r="P58970" s="230"/>
      <c r="Q58970" s="230"/>
      <c r="R58970" s="230"/>
      <c r="S58970" s="230"/>
    </row>
    <row r="58971" spans="16:19" x14ac:dyDescent="0.2">
      <c r="P58971" s="230"/>
      <c r="Q58971" s="230"/>
      <c r="R58971" s="230"/>
      <c r="S58971" s="230"/>
    </row>
    <row r="58972" spans="16:19" x14ac:dyDescent="0.2">
      <c r="P58972" s="230"/>
      <c r="Q58972" s="230"/>
      <c r="R58972" s="230"/>
      <c r="S58972" s="230"/>
    </row>
    <row r="58973" spans="16:19" x14ac:dyDescent="0.2">
      <c r="P58973" s="230"/>
      <c r="Q58973" s="230"/>
      <c r="R58973" s="230"/>
      <c r="S58973" s="230"/>
    </row>
    <row r="58974" spans="16:19" x14ac:dyDescent="0.2">
      <c r="P58974" s="230"/>
      <c r="Q58974" s="230"/>
      <c r="R58974" s="230"/>
      <c r="S58974" s="230"/>
    </row>
    <row r="58975" spans="16:19" x14ac:dyDescent="0.2">
      <c r="P58975" s="230"/>
      <c r="Q58975" s="230"/>
      <c r="R58975" s="230"/>
      <c r="S58975" s="230"/>
    </row>
    <row r="58976" spans="16:19" x14ac:dyDescent="0.2">
      <c r="P58976" s="230"/>
      <c r="Q58976" s="230"/>
      <c r="R58976" s="230"/>
      <c r="S58976" s="230"/>
    </row>
    <row r="58977" spans="16:19" x14ac:dyDescent="0.2">
      <c r="P58977" s="230"/>
      <c r="Q58977" s="230"/>
      <c r="R58977" s="230"/>
      <c r="S58977" s="230"/>
    </row>
    <row r="58978" spans="16:19" x14ac:dyDescent="0.2">
      <c r="P58978" s="230"/>
      <c r="Q58978" s="230"/>
      <c r="R58978" s="230"/>
      <c r="S58978" s="230"/>
    </row>
    <row r="58979" spans="16:19" x14ac:dyDescent="0.2">
      <c r="P58979" s="230"/>
      <c r="Q58979" s="230"/>
      <c r="R58979" s="230"/>
      <c r="S58979" s="230"/>
    </row>
    <row r="58980" spans="16:19" x14ac:dyDescent="0.2">
      <c r="P58980" s="230"/>
      <c r="Q58980" s="230"/>
      <c r="R58980" s="230"/>
      <c r="S58980" s="230"/>
    </row>
    <row r="58981" spans="16:19" x14ac:dyDescent="0.2">
      <c r="P58981" s="230"/>
      <c r="Q58981" s="230"/>
      <c r="R58981" s="230"/>
      <c r="S58981" s="230"/>
    </row>
    <row r="58982" spans="16:19" x14ac:dyDescent="0.2">
      <c r="P58982" s="230"/>
      <c r="Q58982" s="230"/>
      <c r="R58982" s="230"/>
      <c r="S58982" s="230"/>
    </row>
    <row r="58983" spans="16:19" x14ac:dyDescent="0.2">
      <c r="P58983" s="230"/>
      <c r="Q58983" s="230"/>
      <c r="R58983" s="230"/>
      <c r="S58983" s="230"/>
    </row>
    <row r="58984" spans="16:19" x14ac:dyDescent="0.2">
      <c r="P58984" s="230"/>
      <c r="Q58984" s="230"/>
      <c r="R58984" s="230"/>
      <c r="S58984" s="230"/>
    </row>
    <row r="58985" spans="16:19" x14ac:dyDescent="0.2">
      <c r="P58985" s="230"/>
      <c r="Q58985" s="230"/>
      <c r="R58985" s="230"/>
      <c r="S58985" s="230"/>
    </row>
    <row r="58986" spans="16:19" x14ac:dyDescent="0.2">
      <c r="P58986" s="230"/>
      <c r="Q58986" s="230"/>
      <c r="R58986" s="230"/>
      <c r="S58986" s="230"/>
    </row>
    <row r="58987" spans="16:19" x14ac:dyDescent="0.2">
      <c r="P58987" s="230"/>
      <c r="Q58987" s="230"/>
      <c r="R58987" s="230"/>
      <c r="S58987" s="230"/>
    </row>
    <row r="58988" spans="16:19" x14ac:dyDescent="0.2">
      <c r="P58988" s="230"/>
      <c r="Q58988" s="230"/>
      <c r="R58988" s="230"/>
      <c r="S58988" s="230"/>
    </row>
    <row r="58989" spans="16:19" x14ac:dyDescent="0.2">
      <c r="P58989" s="230"/>
      <c r="Q58989" s="230"/>
      <c r="R58989" s="230"/>
      <c r="S58989" s="230"/>
    </row>
    <row r="58990" spans="16:19" x14ac:dyDescent="0.2">
      <c r="P58990" s="230"/>
      <c r="Q58990" s="230"/>
      <c r="R58990" s="230"/>
      <c r="S58990" s="230"/>
    </row>
    <row r="58991" spans="16:19" x14ac:dyDescent="0.2">
      <c r="P58991" s="230"/>
      <c r="Q58991" s="230"/>
      <c r="R58991" s="230"/>
      <c r="S58991" s="230"/>
    </row>
    <row r="58992" spans="16:19" x14ac:dyDescent="0.2">
      <c r="P58992" s="230"/>
      <c r="Q58992" s="230"/>
      <c r="R58992" s="230"/>
      <c r="S58992" s="230"/>
    </row>
    <row r="58993" spans="16:19" x14ac:dyDescent="0.2">
      <c r="P58993" s="230"/>
      <c r="Q58993" s="230"/>
      <c r="R58993" s="230"/>
      <c r="S58993" s="230"/>
    </row>
    <row r="58994" spans="16:19" x14ac:dyDescent="0.2">
      <c r="P58994" s="230"/>
      <c r="Q58994" s="230"/>
      <c r="R58994" s="230"/>
      <c r="S58994" s="230"/>
    </row>
    <row r="58995" spans="16:19" x14ac:dyDescent="0.2">
      <c r="P58995" s="230"/>
      <c r="Q58995" s="230"/>
      <c r="R58995" s="230"/>
      <c r="S58995" s="230"/>
    </row>
    <row r="58996" spans="16:19" x14ac:dyDescent="0.2">
      <c r="P58996" s="230"/>
      <c r="Q58996" s="230"/>
      <c r="R58996" s="230"/>
      <c r="S58996" s="230"/>
    </row>
    <row r="58997" spans="16:19" x14ac:dyDescent="0.2">
      <c r="P58997" s="230"/>
      <c r="Q58997" s="230"/>
      <c r="R58997" s="230"/>
      <c r="S58997" s="230"/>
    </row>
    <row r="58998" spans="16:19" x14ac:dyDescent="0.2">
      <c r="P58998" s="230"/>
      <c r="Q58998" s="230"/>
      <c r="R58998" s="230"/>
      <c r="S58998" s="230"/>
    </row>
    <row r="58999" spans="16:19" x14ac:dyDescent="0.2">
      <c r="P58999" s="230"/>
      <c r="Q58999" s="230"/>
      <c r="R58999" s="230"/>
      <c r="S58999" s="230"/>
    </row>
    <row r="59000" spans="16:19" x14ac:dyDescent="0.2">
      <c r="P59000" s="230"/>
      <c r="Q59000" s="230"/>
      <c r="R59000" s="230"/>
      <c r="S59000" s="230"/>
    </row>
    <row r="59001" spans="16:19" x14ac:dyDescent="0.2">
      <c r="P59001" s="230"/>
      <c r="Q59001" s="230"/>
      <c r="R59001" s="230"/>
      <c r="S59001" s="230"/>
    </row>
    <row r="59002" spans="16:19" x14ac:dyDescent="0.2">
      <c r="P59002" s="230"/>
      <c r="Q59002" s="230"/>
      <c r="R59002" s="230"/>
      <c r="S59002" s="230"/>
    </row>
    <row r="59003" spans="16:19" x14ac:dyDescent="0.2">
      <c r="P59003" s="230"/>
      <c r="Q59003" s="230"/>
      <c r="R59003" s="230"/>
      <c r="S59003" s="230"/>
    </row>
    <row r="59004" spans="16:19" x14ac:dyDescent="0.2">
      <c r="P59004" s="230"/>
      <c r="Q59004" s="230"/>
      <c r="R59004" s="230"/>
      <c r="S59004" s="230"/>
    </row>
    <row r="59005" spans="16:19" x14ac:dyDescent="0.2">
      <c r="P59005" s="230"/>
      <c r="Q59005" s="230"/>
      <c r="R59005" s="230"/>
      <c r="S59005" s="230"/>
    </row>
    <row r="59006" spans="16:19" x14ac:dyDescent="0.2">
      <c r="P59006" s="230"/>
      <c r="Q59006" s="230"/>
      <c r="R59006" s="230"/>
      <c r="S59006" s="230"/>
    </row>
    <row r="59007" spans="16:19" x14ac:dyDescent="0.2">
      <c r="P59007" s="230"/>
      <c r="Q59007" s="230"/>
      <c r="R59007" s="230"/>
      <c r="S59007" s="230"/>
    </row>
    <row r="59008" spans="16:19" x14ac:dyDescent="0.2">
      <c r="P59008" s="230"/>
      <c r="Q59008" s="230"/>
      <c r="R59008" s="230"/>
      <c r="S59008" s="230"/>
    </row>
    <row r="59009" spans="16:19" x14ac:dyDescent="0.2">
      <c r="P59009" s="230"/>
      <c r="Q59009" s="230"/>
      <c r="R59009" s="230"/>
      <c r="S59009" s="230"/>
    </row>
    <row r="59010" spans="16:19" x14ac:dyDescent="0.2">
      <c r="P59010" s="230"/>
      <c r="Q59010" s="230"/>
      <c r="R59010" s="230"/>
      <c r="S59010" s="230"/>
    </row>
    <row r="59011" spans="16:19" x14ac:dyDescent="0.2">
      <c r="P59011" s="230"/>
      <c r="Q59011" s="230"/>
      <c r="R59011" s="230"/>
      <c r="S59011" s="230"/>
    </row>
    <row r="59012" spans="16:19" x14ac:dyDescent="0.2">
      <c r="P59012" s="230"/>
      <c r="Q59012" s="230"/>
      <c r="R59012" s="230"/>
      <c r="S59012" s="230"/>
    </row>
    <row r="59013" spans="16:19" x14ac:dyDescent="0.2">
      <c r="P59013" s="230"/>
      <c r="Q59013" s="230"/>
      <c r="R59013" s="230"/>
      <c r="S59013" s="230"/>
    </row>
    <row r="59014" spans="16:19" x14ac:dyDescent="0.2">
      <c r="P59014" s="230"/>
      <c r="Q59014" s="230"/>
      <c r="R59014" s="230"/>
      <c r="S59014" s="230"/>
    </row>
    <row r="59015" spans="16:19" x14ac:dyDescent="0.2">
      <c r="P59015" s="230"/>
      <c r="Q59015" s="230"/>
      <c r="R59015" s="230"/>
      <c r="S59015" s="230"/>
    </row>
    <row r="59016" spans="16:19" x14ac:dyDescent="0.2">
      <c r="P59016" s="230"/>
      <c r="Q59016" s="230"/>
      <c r="R59016" s="230"/>
      <c r="S59016" s="230"/>
    </row>
    <row r="59017" spans="16:19" x14ac:dyDescent="0.2">
      <c r="P59017" s="230"/>
      <c r="Q59017" s="230"/>
      <c r="R59017" s="230"/>
      <c r="S59017" s="230"/>
    </row>
    <row r="59018" spans="16:19" x14ac:dyDescent="0.2">
      <c r="P59018" s="230"/>
      <c r="Q59018" s="230"/>
      <c r="R59018" s="230"/>
      <c r="S59018" s="230"/>
    </row>
    <row r="59019" spans="16:19" x14ac:dyDescent="0.2">
      <c r="P59019" s="230"/>
      <c r="Q59019" s="230"/>
      <c r="R59019" s="230"/>
      <c r="S59019" s="230"/>
    </row>
    <row r="59020" spans="16:19" x14ac:dyDescent="0.2">
      <c r="P59020" s="230"/>
      <c r="Q59020" s="230"/>
      <c r="R59020" s="230"/>
      <c r="S59020" s="230"/>
    </row>
    <row r="59021" spans="16:19" x14ac:dyDescent="0.2">
      <c r="P59021" s="230"/>
      <c r="Q59021" s="230"/>
      <c r="R59021" s="230"/>
      <c r="S59021" s="230"/>
    </row>
    <row r="59022" spans="16:19" x14ac:dyDescent="0.2">
      <c r="P59022" s="230"/>
      <c r="Q59022" s="230"/>
      <c r="R59022" s="230"/>
      <c r="S59022" s="230"/>
    </row>
    <row r="59023" spans="16:19" x14ac:dyDescent="0.2">
      <c r="P59023" s="230"/>
      <c r="Q59023" s="230"/>
      <c r="R59023" s="230"/>
      <c r="S59023" s="230"/>
    </row>
    <row r="59024" spans="16:19" x14ac:dyDescent="0.2">
      <c r="P59024" s="230"/>
      <c r="Q59024" s="230"/>
      <c r="R59024" s="230"/>
      <c r="S59024" s="230"/>
    </row>
    <row r="59025" spans="16:19" x14ac:dyDescent="0.2">
      <c r="P59025" s="230"/>
      <c r="Q59025" s="230"/>
      <c r="R59025" s="230"/>
      <c r="S59025" s="230"/>
    </row>
    <row r="59026" spans="16:19" x14ac:dyDescent="0.2">
      <c r="P59026" s="230"/>
      <c r="Q59026" s="230"/>
      <c r="R59026" s="230"/>
      <c r="S59026" s="230"/>
    </row>
    <row r="59027" spans="16:19" x14ac:dyDescent="0.2">
      <c r="P59027" s="230"/>
      <c r="Q59027" s="230"/>
      <c r="R59027" s="230"/>
      <c r="S59027" s="230"/>
    </row>
    <row r="59028" spans="16:19" x14ac:dyDescent="0.2">
      <c r="P59028" s="230"/>
      <c r="Q59028" s="230"/>
      <c r="R59028" s="230"/>
      <c r="S59028" s="230"/>
    </row>
    <row r="59029" spans="16:19" x14ac:dyDescent="0.2">
      <c r="P59029" s="230"/>
      <c r="Q59029" s="230"/>
      <c r="R59029" s="230"/>
      <c r="S59029" s="230"/>
    </row>
    <row r="59030" spans="16:19" x14ac:dyDescent="0.2">
      <c r="P59030" s="230"/>
      <c r="Q59030" s="230"/>
      <c r="R59030" s="230"/>
      <c r="S59030" s="230"/>
    </row>
    <row r="59031" spans="16:19" x14ac:dyDescent="0.2">
      <c r="P59031" s="230"/>
      <c r="Q59031" s="230"/>
      <c r="R59031" s="230"/>
      <c r="S59031" s="230"/>
    </row>
    <row r="59032" spans="16:19" x14ac:dyDescent="0.2">
      <c r="P59032" s="230"/>
      <c r="Q59032" s="230"/>
      <c r="R59032" s="230"/>
      <c r="S59032" s="230"/>
    </row>
    <row r="59033" spans="16:19" x14ac:dyDescent="0.2">
      <c r="P59033" s="230"/>
      <c r="Q59033" s="230"/>
      <c r="R59033" s="230"/>
      <c r="S59033" s="230"/>
    </row>
    <row r="59034" spans="16:19" x14ac:dyDescent="0.2">
      <c r="P59034" s="230"/>
      <c r="Q59034" s="230"/>
      <c r="R59034" s="230"/>
      <c r="S59034" s="230"/>
    </row>
    <row r="59035" spans="16:19" x14ac:dyDescent="0.2">
      <c r="P59035" s="230"/>
      <c r="Q59035" s="230"/>
      <c r="R59035" s="230"/>
      <c r="S59035" s="230"/>
    </row>
    <row r="59036" spans="16:19" x14ac:dyDescent="0.2">
      <c r="P59036" s="230"/>
      <c r="Q59036" s="230"/>
      <c r="R59036" s="230"/>
      <c r="S59036" s="230"/>
    </row>
    <row r="59037" spans="16:19" x14ac:dyDescent="0.2">
      <c r="P59037" s="230"/>
      <c r="Q59037" s="230"/>
      <c r="R59037" s="230"/>
      <c r="S59037" s="230"/>
    </row>
    <row r="59038" spans="16:19" x14ac:dyDescent="0.2">
      <c r="P59038" s="230"/>
      <c r="Q59038" s="230"/>
      <c r="R59038" s="230"/>
      <c r="S59038" s="230"/>
    </row>
    <row r="59039" spans="16:19" x14ac:dyDescent="0.2">
      <c r="P59039" s="230"/>
      <c r="Q59039" s="230"/>
      <c r="R59039" s="230"/>
      <c r="S59039" s="230"/>
    </row>
    <row r="59040" spans="16:19" x14ac:dyDescent="0.2">
      <c r="P59040" s="230"/>
      <c r="Q59040" s="230"/>
      <c r="R59040" s="230"/>
      <c r="S59040" s="230"/>
    </row>
    <row r="59041" spans="16:19" x14ac:dyDescent="0.2">
      <c r="P59041" s="230"/>
      <c r="Q59041" s="230"/>
      <c r="R59041" s="230"/>
      <c r="S59041" s="230"/>
    </row>
    <row r="59042" spans="16:19" x14ac:dyDescent="0.2">
      <c r="P59042" s="230"/>
      <c r="Q59042" s="230"/>
      <c r="R59042" s="230"/>
      <c r="S59042" s="230"/>
    </row>
    <row r="59043" spans="16:19" x14ac:dyDescent="0.2">
      <c r="P59043" s="230"/>
      <c r="Q59043" s="230"/>
      <c r="R59043" s="230"/>
      <c r="S59043" s="230"/>
    </row>
    <row r="59044" spans="16:19" x14ac:dyDescent="0.2">
      <c r="P59044" s="230"/>
      <c r="Q59044" s="230"/>
      <c r="R59044" s="230"/>
      <c r="S59044" s="230"/>
    </row>
    <row r="59045" spans="16:19" x14ac:dyDescent="0.2">
      <c r="P59045" s="230"/>
      <c r="Q59045" s="230"/>
      <c r="R59045" s="230"/>
      <c r="S59045" s="230"/>
    </row>
    <row r="59046" spans="16:19" x14ac:dyDescent="0.2">
      <c r="P59046" s="230"/>
      <c r="Q59046" s="230"/>
      <c r="R59046" s="230"/>
      <c r="S59046" s="230"/>
    </row>
    <row r="59047" spans="16:19" x14ac:dyDescent="0.2">
      <c r="P59047" s="230"/>
      <c r="Q59047" s="230"/>
      <c r="R59047" s="230"/>
      <c r="S59047" s="230"/>
    </row>
    <row r="59048" spans="16:19" x14ac:dyDescent="0.2">
      <c r="P59048" s="230"/>
      <c r="Q59048" s="230"/>
      <c r="R59048" s="230"/>
      <c r="S59048" s="230"/>
    </row>
    <row r="59049" spans="16:19" x14ac:dyDescent="0.2">
      <c r="P59049" s="230"/>
      <c r="Q59049" s="230"/>
      <c r="R59049" s="230"/>
      <c r="S59049" s="230"/>
    </row>
    <row r="59050" spans="16:19" x14ac:dyDescent="0.2">
      <c r="P59050" s="230"/>
      <c r="Q59050" s="230"/>
      <c r="R59050" s="230"/>
      <c r="S59050" s="230"/>
    </row>
    <row r="59051" spans="16:19" x14ac:dyDescent="0.2">
      <c r="P59051" s="230"/>
      <c r="Q59051" s="230"/>
      <c r="R59051" s="230"/>
      <c r="S59051" s="230"/>
    </row>
    <row r="59052" spans="16:19" x14ac:dyDescent="0.2">
      <c r="P59052" s="230"/>
      <c r="Q59052" s="230"/>
      <c r="R59052" s="230"/>
      <c r="S59052" s="230"/>
    </row>
    <row r="59053" spans="16:19" x14ac:dyDescent="0.2">
      <c r="P59053" s="230"/>
      <c r="Q59053" s="230"/>
      <c r="R59053" s="230"/>
      <c r="S59053" s="230"/>
    </row>
    <row r="59054" spans="16:19" x14ac:dyDescent="0.2">
      <c r="P59054" s="230"/>
      <c r="Q59054" s="230"/>
      <c r="R59054" s="230"/>
      <c r="S59054" s="230"/>
    </row>
    <row r="59055" spans="16:19" x14ac:dyDescent="0.2">
      <c r="P59055" s="230"/>
      <c r="Q59055" s="230"/>
      <c r="R59055" s="230"/>
      <c r="S59055" s="230"/>
    </row>
    <row r="59056" spans="16:19" x14ac:dyDescent="0.2">
      <c r="P59056" s="230"/>
      <c r="Q59056" s="230"/>
      <c r="R59056" s="230"/>
      <c r="S59056" s="230"/>
    </row>
    <row r="59057" spans="16:19" x14ac:dyDescent="0.2">
      <c r="P59057" s="230"/>
      <c r="Q59057" s="230"/>
      <c r="R59057" s="230"/>
      <c r="S59057" s="230"/>
    </row>
    <row r="59058" spans="16:19" x14ac:dyDescent="0.2">
      <c r="P59058" s="230"/>
      <c r="Q59058" s="230"/>
      <c r="R59058" s="230"/>
      <c r="S59058" s="230"/>
    </row>
    <row r="59059" spans="16:19" x14ac:dyDescent="0.2">
      <c r="P59059" s="230"/>
      <c r="Q59059" s="230"/>
      <c r="R59059" s="230"/>
      <c r="S59059" s="230"/>
    </row>
    <row r="59060" spans="16:19" x14ac:dyDescent="0.2">
      <c r="P59060" s="230"/>
      <c r="Q59060" s="230"/>
      <c r="R59060" s="230"/>
      <c r="S59060" s="230"/>
    </row>
    <row r="59061" spans="16:19" x14ac:dyDescent="0.2">
      <c r="P59061" s="230"/>
      <c r="Q59061" s="230"/>
      <c r="R59061" s="230"/>
      <c r="S59061" s="230"/>
    </row>
    <row r="59062" spans="16:19" x14ac:dyDescent="0.2">
      <c r="P59062" s="230"/>
      <c r="Q59062" s="230"/>
      <c r="R59062" s="230"/>
      <c r="S59062" s="230"/>
    </row>
    <row r="59063" spans="16:19" x14ac:dyDescent="0.2">
      <c r="P59063" s="230"/>
      <c r="Q59063" s="230"/>
      <c r="R59063" s="230"/>
      <c r="S59063" s="230"/>
    </row>
    <row r="59064" spans="16:19" x14ac:dyDescent="0.2">
      <c r="P59064" s="230"/>
      <c r="Q59064" s="230"/>
      <c r="R59064" s="230"/>
      <c r="S59064" s="230"/>
    </row>
    <row r="59065" spans="16:19" x14ac:dyDescent="0.2">
      <c r="P59065" s="230"/>
      <c r="Q59065" s="230"/>
      <c r="R59065" s="230"/>
      <c r="S59065" s="230"/>
    </row>
    <row r="59066" spans="16:19" x14ac:dyDescent="0.2">
      <c r="P59066" s="230"/>
      <c r="Q59066" s="230"/>
      <c r="R59066" s="230"/>
      <c r="S59066" s="230"/>
    </row>
    <row r="59067" spans="16:19" x14ac:dyDescent="0.2">
      <c r="P59067" s="230"/>
      <c r="Q59067" s="230"/>
      <c r="R59067" s="230"/>
      <c r="S59067" s="230"/>
    </row>
    <row r="59068" spans="16:19" x14ac:dyDescent="0.2">
      <c r="P59068" s="230"/>
      <c r="Q59068" s="230"/>
      <c r="R59068" s="230"/>
      <c r="S59068" s="230"/>
    </row>
    <row r="59069" spans="16:19" x14ac:dyDescent="0.2">
      <c r="P59069" s="230"/>
      <c r="Q59069" s="230"/>
      <c r="R59069" s="230"/>
      <c r="S59069" s="230"/>
    </row>
    <row r="59070" spans="16:19" x14ac:dyDescent="0.2">
      <c r="P59070" s="230"/>
      <c r="Q59070" s="230"/>
      <c r="R59070" s="230"/>
      <c r="S59070" s="230"/>
    </row>
    <row r="59071" spans="16:19" x14ac:dyDescent="0.2">
      <c r="P59071" s="230"/>
      <c r="Q59071" s="230"/>
      <c r="R59071" s="230"/>
      <c r="S59071" s="230"/>
    </row>
    <row r="59072" spans="16:19" x14ac:dyDescent="0.2">
      <c r="P59072" s="230"/>
      <c r="Q59072" s="230"/>
      <c r="R59072" s="230"/>
      <c r="S59072" s="230"/>
    </row>
    <row r="59073" spans="16:19" x14ac:dyDescent="0.2">
      <c r="P59073" s="230"/>
      <c r="Q59073" s="230"/>
      <c r="R59073" s="230"/>
      <c r="S59073" s="230"/>
    </row>
    <row r="59074" spans="16:19" x14ac:dyDescent="0.2">
      <c r="P59074" s="230"/>
      <c r="Q59074" s="230"/>
      <c r="R59074" s="230"/>
      <c r="S59074" s="230"/>
    </row>
    <row r="59075" spans="16:19" x14ac:dyDescent="0.2">
      <c r="P59075" s="230"/>
      <c r="Q59075" s="230"/>
      <c r="R59075" s="230"/>
      <c r="S59075" s="230"/>
    </row>
    <row r="59076" spans="16:19" x14ac:dyDescent="0.2">
      <c r="P59076" s="230"/>
      <c r="Q59076" s="230"/>
      <c r="R59076" s="230"/>
      <c r="S59076" s="230"/>
    </row>
    <row r="59077" spans="16:19" x14ac:dyDescent="0.2">
      <c r="P59077" s="230"/>
      <c r="Q59077" s="230"/>
      <c r="R59077" s="230"/>
      <c r="S59077" s="230"/>
    </row>
    <row r="59078" spans="16:19" x14ac:dyDescent="0.2">
      <c r="P59078" s="230"/>
      <c r="Q59078" s="230"/>
      <c r="R59078" s="230"/>
      <c r="S59078" s="230"/>
    </row>
    <row r="59079" spans="16:19" x14ac:dyDescent="0.2">
      <c r="P59079" s="230"/>
      <c r="Q59079" s="230"/>
      <c r="R59079" s="230"/>
      <c r="S59079" s="230"/>
    </row>
    <row r="59080" spans="16:19" x14ac:dyDescent="0.2">
      <c r="P59080" s="230"/>
      <c r="Q59080" s="230"/>
      <c r="R59080" s="230"/>
      <c r="S59080" s="230"/>
    </row>
    <row r="59081" spans="16:19" x14ac:dyDescent="0.2">
      <c r="P59081" s="230"/>
      <c r="Q59081" s="230"/>
      <c r="R59081" s="230"/>
      <c r="S59081" s="230"/>
    </row>
    <row r="59082" spans="16:19" x14ac:dyDescent="0.2">
      <c r="P59082" s="230"/>
      <c r="Q59082" s="230"/>
      <c r="R59082" s="230"/>
      <c r="S59082" s="230"/>
    </row>
    <row r="59083" spans="16:19" x14ac:dyDescent="0.2">
      <c r="P59083" s="230"/>
      <c r="Q59083" s="230"/>
      <c r="R59083" s="230"/>
      <c r="S59083" s="230"/>
    </row>
    <row r="59084" spans="16:19" x14ac:dyDescent="0.2">
      <c r="P59084" s="230"/>
      <c r="Q59084" s="230"/>
      <c r="R59084" s="230"/>
      <c r="S59084" s="230"/>
    </row>
    <row r="59085" spans="16:19" x14ac:dyDescent="0.2">
      <c r="P59085" s="230"/>
      <c r="Q59085" s="230"/>
      <c r="R59085" s="230"/>
      <c r="S59085" s="230"/>
    </row>
    <row r="59086" spans="16:19" x14ac:dyDescent="0.2">
      <c r="P59086" s="230"/>
      <c r="Q59086" s="230"/>
      <c r="R59086" s="230"/>
      <c r="S59086" s="230"/>
    </row>
    <row r="59087" spans="16:19" x14ac:dyDescent="0.2">
      <c r="P59087" s="230"/>
      <c r="Q59087" s="230"/>
      <c r="R59087" s="230"/>
      <c r="S59087" s="230"/>
    </row>
    <row r="59088" spans="16:19" x14ac:dyDescent="0.2">
      <c r="P59088" s="230"/>
      <c r="Q59088" s="230"/>
      <c r="R59088" s="230"/>
      <c r="S59088" s="230"/>
    </row>
    <row r="59089" spans="16:19" x14ac:dyDescent="0.2">
      <c r="P59089" s="230"/>
      <c r="Q59089" s="230"/>
      <c r="R59089" s="230"/>
      <c r="S59089" s="230"/>
    </row>
    <row r="59090" spans="16:19" x14ac:dyDescent="0.2">
      <c r="P59090" s="230"/>
      <c r="Q59090" s="230"/>
      <c r="R59090" s="230"/>
      <c r="S59090" s="230"/>
    </row>
    <row r="59091" spans="16:19" x14ac:dyDescent="0.2">
      <c r="P59091" s="230"/>
      <c r="Q59091" s="230"/>
      <c r="R59091" s="230"/>
      <c r="S59091" s="230"/>
    </row>
    <row r="59092" spans="16:19" x14ac:dyDescent="0.2">
      <c r="P59092" s="230"/>
      <c r="Q59092" s="230"/>
      <c r="R59092" s="230"/>
      <c r="S59092" s="230"/>
    </row>
    <row r="59093" spans="16:19" x14ac:dyDescent="0.2">
      <c r="P59093" s="230"/>
      <c r="Q59093" s="230"/>
      <c r="R59093" s="230"/>
      <c r="S59093" s="230"/>
    </row>
    <row r="59094" spans="16:19" x14ac:dyDescent="0.2">
      <c r="P59094" s="230"/>
      <c r="Q59094" s="230"/>
      <c r="R59094" s="230"/>
      <c r="S59094" s="230"/>
    </row>
    <row r="59095" spans="16:19" x14ac:dyDescent="0.2">
      <c r="P59095" s="230"/>
      <c r="Q59095" s="230"/>
      <c r="R59095" s="230"/>
      <c r="S59095" s="230"/>
    </row>
    <row r="59096" spans="16:19" x14ac:dyDescent="0.2">
      <c r="P59096" s="230"/>
      <c r="Q59096" s="230"/>
      <c r="R59096" s="230"/>
      <c r="S59096" s="230"/>
    </row>
    <row r="59097" spans="16:19" x14ac:dyDescent="0.2">
      <c r="P59097" s="230"/>
      <c r="Q59097" s="230"/>
      <c r="R59097" s="230"/>
      <c r="S59097" s="230"/>
    </row>
    <row r="59098" spans="16:19" x14ac:dyDescent="0.2">
      <c r="P59098" s="230"/>
      <c r="Q59098" s="230"/>
      <c r="R59098" s="230"/>
      <c r="S59098" s="230"/>
    </row>
    <row r="59099" spans="16:19" x14ac:dyDescent="0.2">
      <c r="P59099" s="230"/>
      <c r="Q59099" s="230"/>
      <c r="R59099" s="230"/>
      <c r="S59099" s="230"/>
    </row>
    <row r="59100" spans="16:19" x14ac:dyDescent="0.2">
      <c r="P59100" s="230"/>
      <c r="Q59100" s="230"/>
      <c r="R59100" s="230"/>
      <c r="S59100" s="230"/>
    </row>
    <row r="59101" spans="16:19" x14ac:dyDescent="0.2">
      <c r="P59101" s="230"/>
      <c r="Q59101" s="230"/>
      <c r="R59101" s="230"/>
      <c r="S59101" s="230"/>
    </row>
    <row r="59102" spans="16:19" x14ac:dyDescent="0.2">
      <c r="P59102" s="230"/>
      <c r="Q59102" s="230"/>
      <c r="R59102" s="230"/>
      <c r="S59102" s="230"/>
    </row>
    <row r="59103" spans="16:19" x14ac:dyDescent="0.2">
      <c r="P59103" s="230"/>
      <c r="Q59103" s="230"/>
      <c r="R59103" s="230"/>
      <c r="S59103" s="230"/>
    </row>
    <row r="59104" spans="16:19" x14ac:dyDescent="0.2">
      <c r="P59104" s="230"/>
      <c r="Q59104" s="230"/>
      <c r="R59104" s="230"/>
      <c r="S59104" s="230"/>
    </row>
    <row r="59105" spans="16:19" x14ac:dyDescent="0.2">
      <c r="P59105" s="230"/>
      <c r="Q59105" s="230"/>
      <c r="R59105" s="230"/>
      <c r="S59105" s="230"/>
    </row>
    <row r="59106" spans="16:19" x14ac:dyDescent="0.2">
      <c r="P59106" s="230"/>
      <c r="Q59106" s="230"/>
      <c r="R59106" s="230"/>
      <c r="S59106" s="230"/>
    </row>
    <row r="59107" spans="16:19" x14ac:dyDescent="0.2">
      <c r="P59107" s="230"/>
      <c r="Q59107" s="230"/>
      <c r="R59107" s="230"/>
      <c r="S59107" s="230"/>
    </row>
    <row r="59108" spans="16:19" x14ac:dyDescent="0.2">
      <c r="P59108" s="230"/>
      <c r="Q59108" s="230"/>
      <c r="R59108" s="230"/>
      <c r="S59108" s="230"/>
    </row>
    <row r="59109" spans="16:19" x14ac:dyDescent="0.2">
      <c r="P59109" s="230"/>
      <c r="Q59109" s="230"/>
      <c r="R59109" s="230"/>
      <c r="S59109" s="230"/>
    </row>
    <row r="59110" spans="16:19" x14ac:dyDescent="0.2">
      <c r="P59110" s="230"/>
      <c r="Q59110" s="230"/>
      <c r="R59110" s="230"/>
      <c r="S59110" s="230"/>
    </row>
    <row r="59111" spans="16:19" x14ac:dyDescent="0.2">
      <c r="P59111" s="230"/>
      <c r="Q59111" s="230"/>
      <c r="R59111" s="230"/>
      <c r="S59111" s="230"/>
    </row>
    <row r="59112" spans="16:19" x14ac:dyDescent="0.2">
      <c r="P59112" s="230"/>
      <c r="Q59112" s="230"/>
      <c r="R59112" s="230"/>
      <c r="S59112" s="230"/>
    </row>
    <row r="59113" spans="16:19" x14ac:dyDescent="0.2">
      <c r="P59113" s="230"/>
      <c r="Q59113" s="230"/>
      <c r="R59113" s="230"/>
      <c r="S59113" s="230"/>
    </row>
    <row r="59114" spans="16:19" x14ac:dyDescent="0.2">
      <c r="P59114" s="230"/>
      <c r="Q59114" s="230"/>
      <c r="R59114" s="230"/>
      <c r="S59114" s="230"/>
    </row>
    <row r="59115" spans="16:19" x14ac:dyDescent="0.2">
      <c r="P59115" s="230"/>
      <c r="Q59115" s="230"/>
      <c r="R59115" s="230"/>
      <c r="S59115" s="230"/>
    </row>
    <row r="59116" spans="16:19" x14ac:dyDescent="0.2">
      <c r="P59116" s="230"/>
      <c r="Q59116" s="230"/>
      <c r="R59116" s="230"/>
      <c r="S59116" s="230"/>
    </row>
    <row r="59117" spans="16:19" x14ac:dyDescent="0.2">
      <c r="P59117" s="230"/>
      <c r="Q59117" s="230"/>
      <c r="R59117" s="230"/>
      <c r="S59117" s="230"/>
    </row>
    <row r="59118" spans="16:19" x14ac:dyDescent="0.2">
      <c r="P59118" s="230"/>
      <c r="Q59118" s="230"/>
      <c r="R59118" s="230"/>
      <c r="S59118" s="230"/>
    </row>
    <row r="59119" spans="16:19" x14ac:dyDescent="0.2">
      <c r="P59119" s="230"/>
      <c r="Q59119" s="230"/>
      <c r="R59119" s="230"/>
      <c r="S59119" s="230"/>
    </row>
    <row r="59120" spans="16:19" x14ac:dyDescent="0.2">
      <c r="P59120" s="230"/>
      <c r="Q59120" s="230"/>
      <c r="R59120" s="230"/>
      <c r="S59120" s="230"/>
    </row>
    <row r="59121" spans="16:19" x14ac:dyDescent="0.2">
      <c r="P59121" s="230"/>
      <c r="Q59121" s="230"/>
      <c r="R59121" s="230"/>
      <c r="S59121" s="230"/>
    </row>
    <row r="59122" spans="16:19" x14ac:dyDescent="0.2">
      <c r="P59122" s="230"/>
      <c r="Q59122" s="230"/>
      <c r="R59122" s="230"/>
      <c r="S59122" s="230"/>
    </row>
    <row r="59123" spans="16:19" x14ac:dyDescent="0.2">
      <c r="P59123" s="230"/>
      <c r="Q59123" s="230"/>
      <c r="R59123" s="230"/>
      <c r="S59123" s="230"/>
    </row>
    <row r="59124" spans="16:19" x14ac:dyDescent="0.2">
      <c r="P59124" s="230"/>
      <c r="Q59124" s="230"/>
      <c r="R59124" s="230"/>
      <c r="S59124" s="230"/>
    </row>
    <row r="59125" spans="16:19" x14ac:dyDescent="0.2">
      <c r="P59125" s="230"/>
      <c r="Q59125" s="230"/>
      <c r="R59125" s="230"/>
      <c r="S59125" s="230"/>
    </row>
    <row r="59126" spans="16:19" x14ac:dyDescent="0.2">
      <c r="P59126" s="230"/>
      <c r="Q59126" s="230"/>
      <c r="R59126" s="230"/>
      <c r="S59126" s="230"/>
    </row>
    <row r="59127" spans="16:19" x14ac:dyDescent="0.2">
      <c r="P59127" s="230"/>
      <c r="Q59127" s="230"/>
      <c r="R59127" s="230"/>
      <c r="S59127" s="230"/>
    </row>
    <row r="59128" spans="16:19" x14ac:dyDescent="0.2">
      <c r="P59128" s="230"/>
      <c r="Q59128" s="230"/>
      <c r="R59128" s="230"/>
      <c r="S59128" s="230"/>
    </row>
    <row r="59129" spans="16:19" x14ac:dyDescent="0.2">
      <c r="P59129" s="230"/>
      <c r="Q59129" s="230"/>
      <c r="R59129" s="230"/>
      <c r="S59129" s="230"/>
    </row>
    <row r="59130" spans="16:19" x14ac:dyDescent="0.2">
      <c r="P59130" s="230"/>
      <c r="Q59130" s="230"/>
      <c r="R59130" s="230"/>
      <c r="S59130" s="230"/>
    </row>
    <row r="59131" spans="16:19" x14ac:dyDescent="0.2">
      <c r="P59131" s="230"/>
      <c r="Q59131" s="230"/>
      <c r="R59131" s="230"/>
      <c r="S59131" s="230"/>
    </row>
    <row r="59132" spans="16:19" x14ac:dyDescent="0.2">
      <c r="P59132" s="230"/>
      <c r="Q59132" s="230"/>
      <c r="R59132" s="230"/>
      <c r="S59132" s="230"/>
    </row>
    <row r="59133" spans="16:19" x14ac:dyDescent="0.2">
      <c r="P59133" s="230"/>
      <c r="Q59133" s="230"/>
      <c r="R59133" s="230"/>
      <c r="S59133" s="230"/>
    </row>
    <row r="59134" spans="16:19" x14ac:dyDescent="0.2">
      <c r="P59134" s="230"/>
      <c r="Q59134" s="230"/>
      <c r="R59134" s="230"/>
      <c r="S59134" s="230"/>
    </row>
    <row r="59135" spans="16:19" x14ac:dyDescent="0.2">
      <c r="P59135" s="230"/>
      <c r="Q59135" s="230"/>
      <c r="R59135" s="230"/>
      <c r="S59135" s="230"/>
    </row>
    <row r="59136" spans="16:19" x14ac:dyDescent="0.2">
      <c r="P59136" s="230"/>
      <c r="Q59136" s="230"/>
      <c r="R59136" s="230"/>
      <c r="S59136" s="230"/>
    </row>
    <row r="59137" spans="16:19" x14ac:dyDescent="0.2">
      <c r="P59137" s="230"/>
      <c r="Q59137" s="230"/>
      <c r="R59137" s="230"/>
      <c r="S59137" s="230"/>
    </row>
    <row r="59138" spans="16:19" x14ac:dyDescent="0.2">
      <c r="P59138" s="230"/>
      <c r="Q59138" s="230"/>
      <c r="R59138" s="230"/>
      <c r="S59138" s="230"/>
    </row>
    <row r="59139" spans="16:19" x14ac:dyDescent="0.2">
      <c r="P59139" s="230"/>
      <c r="Q59139" s="230"/>
      <c r="R59139" s="230"/>
      <c r="S59139" s="230"/>
    </row>
    <row r="59140" spans="16:19" x14ac:dyDescent="0.2">
      <c r="P59140" s="230"/>
      <c r="Q59140" s="230"/>
      <c r="R59140" s="230"/>
      <c r="S59140" s="230"/>
    </row>
    <row r="59141" spans="16:19" x14ac:dyDescent="0.2">
      <c r="P59141" s="230"/>
      <c r="Q59141" s="230"/>
      <c r="R59141" s="230"/>
      <c r="S59141" s="230"/>
    </row>
    <row r="59142" spans="16:19" x14ac:dyDescent="0.2">
      <c r="P59142" s="230"/>
      <c r="Q59142" s="230"/>
      <c r="R59142" s="230"/>
      <c r="S59142" s="230"/>
    </row>
    <row r="59143" spans="16:19" x14ac:dyDescent="0.2">
      <c r="P59143" s="230"/>
      <c r="Q59143" s="230"/>
      <c r="R59143" s="230"/>
      <c r="S59143" s="230"/>
    </row>
    <row r="59144" spans="16:19" x14ac:dyDescent="0.2">
      <c r="P59144" s="230"/>
      <c r="Q59144" s="230"/>
      <c r="R59144" s="230"/>
      <c r="S59144" s="230"/>
    </row>
    <row r="59145" spans="16:19" x14ac:dyDescent="0.2">
      <c r="P59145" s="230"/>
      <c r="Q59145" s="230"/>
      <c r="R59145" s="230"/>
      <c r="S59145" s="230"/>
    </row>
    <row r="59146" spans="16:19" x14ac:dyDescent="0.2">
      <c r="P59146" s="230"/>
      <c r="Q59146" s="230"/>
      <c r="R59146" s="230"/>
      <c r="S59146" s="230"/>
    </row>
    <row r="59147" spans="16:19" x14ac:dyDescent="0.2">
      <c r="P59147" s="230"/>
      <c r="Q59147" s="230"/>
      <c r="R59147" s="230"/>
      <c r="S59147" s="230"/>
    </row>
    <row r="59148" spans="16:19" x14ac:dyDescent="0.2">
      <c r="P59148" s="230"/>
      <c r="Q59148" s="230"/>
      <c r="R59148" s="230"/>
      <c r="S59148" s="230"/>
    </row>
    <row r="59149" spans="16:19" x14ac:dyDescent="0.2">
      <c r="P59149" s="230"/>
      <c r="Q59149" s="230"/>
      <c r="R59149" s="230"/>
      <c r="S59149" s="230"/>
    </row>
    <row r="59150" spans="16:19" x14ac:dyDescent="0.2">
      <c r="P59150" s="230"/>
      <c r="Q59150" s="230"/>
      <c r="R59150" s="230"/>
      <c r="S59150" s="230"/>
    </row>
    <row r="59151" spans="16:19" x14ac:dyDescent="0.2">
      <c r="P59151" s="230"/>
      <c r="Q59151" s="230"/>
      <c r="R59151" s="230"/>
      <c r="S59151" s="230"/>
    </row>
    <row r="59152" spans="16:19" x14ac:dyDescent="0.2">
      <c r="P59152" s="230"/>
      <c r="Q59152" s="230"/>
      <c r="R59152" s="230"/>
      <c r="S59152" s="230"/>
    </row>
    <row r="59153" spans="16:19" x14ac:dyDescent="0.2">
      <c r="P59153" s="230"/>
      <c r="Q59153" s="230"/>
      <c r="R59153" s="230"/>
      <c r="S59153" s="230"/>
    </row>
    <row r="59154" spans="16:19" x14ac:dyDescent="0.2">
      <c r="P59154" s="230"/>
      <c r="Q59154" s="230"/>
      <c r="R59154" s="230"/>
      <c r="S59154" s="230"/>
    </row>
    <row r="59155" spans="16:19" x14ac:dyDescent="0.2">
      <c r="P59155" s="230"/>
      <c r="Q59155" s="230"/>
      <c r="R59155" s="230"/>
      <c r="S59155" s="230"/>
    </row>
    <row r="59156" spans="16:19" x14ac:dyDescent="0.2">
      <c r="P59156" s="230"/>
      <c r="Q59156" s="230"/>
      <c r="R59156" s="230"/>
      <c r="S59156" s="230"/>
    </row>
    <row r="59157" spans="16:19" x14ac:dyDescent="0.2">
      <c r="P59157" s="230"/>
      <c r="Q59157" s="230"/>
      <c r="R59157" s="230"/>
      <c r="S59157" s="230"/>
    </row>
    <row r="59158" spans="16:19" x14ac:dyDescent="0.2">
      <c r="P59158" s="230"/>
      <c r="Q59158" s="230"/>
      <c r="R59158" s="230"/>
      <c r="S59158" s="230"/>
    </row>
    <row r="59159" spans="16:19" x14ac:dyDescent="0.2">
      <c r="P59159" s="230"/>
      <c r="Q59159" s="230"/>
      <c r="R59159" s="230"/>
      <c r="S59159" s="230"/>
    </row>
    <row r="59160" spans="16:19" x14ac:dyDescent="0.2">
      <c r="P59160" s="230"/>
      <c r="Q59160" s="230"/>
      <c r="R59160" s="230"/>
      <c r="S59160" s="230"/>
    </row>
    <row r="59161" spans="16:19" x14ac:dyDescent="0.2">
      <c r="P59161" s="230"/>
      <c r="Q59161" s="230"/>
      <c r="R59161" s="230"/>
      <c r="S59161" s="230"/>
    </row>
    <row r="59162" spans="16:19" x14ac:dyDescent="0.2">
      <c r="P59162" s="230"/>
      <c r="Q59162" s="230"/>
      <c r="R59162" s="230"/>
      <c r="S59162" s="230"/>
    </row>
    <row r="59163" spans="16:19" x14ac:dyDescent="0.2">
      <c r="P59163" s="230"/>
      <c r="Q59163" s="230"/>
      <c r="R59163" s="230"/>
      <c r="S59163" s="230"/>
    </row>
    <row r="59164" spans="16:19" x14ac:dyDescent="0.2">
      <c r="P59164" s="230"/>
      <c r="Q59164" s="230"/>
      <c r="R59164" s="230"/>
      <c r="S59164" s="230"/>
    </row>
    <row r="59165" spans="16:19" x14ac:dyDescent="0.2">
      <c r="P59165" s="230"/>
      <c r="Q59165" s="230"/>
      <c r="R59165" s="230"/>
      <c r="S59165" s="230"/>
    </row>
    <row r="59166" spans="16:19" x14ac:dyDescent="0.2">
      <c r="P59166" s="230"/>
      <c r="Q59166" s="230"/>
      <c r="R59166" s="230"/>
      <c r="S59166" s="230"/>
    </row>
    <row r="59167" spans="16:19" x14ac:dyDescent="0.2">
      <c r="P59167" s="230"/>
      <c r="Q59167" s="230"/>
      <c r="R59167" s="230"/>
      <c r="S59167" s="230"/>
    </row>
    <row r="59168" spans="16:19" x14ac:dyDescent="0.2">
      <c r="P59168" s="230"/>
      <c r="Q59168" s="230"/>
      <c r="R59168" s="230"/>
      <c r="S59168" s="230"/>
    </row>
    <row r="59169" spans="16:19" x14ac:dyDescent="0.2">
      <c r="P59169" s="230"/>
      <c r="Q59169" s="230"/>
      <c r="R59169" s="230"/>
      <c r="S59169" s="230"/>
    </row>
    <row r="59170" spans="16:19" x14ac:dyDescent="0.2">
      <c r="P59170" s="230"/>
      <c r="Q59170" s="230"/>
      <c r="R59170" s="230"/>
      <c r="S59170" s="230"/>
    </row>
    <row r="59171" spans="16:19" x14ac:dyDescent="0.2">
      <c r="P59171" s="230"/>
      <c r="Q59171" s="230"/>
      <c r="R59171" s="230"/>
      <c r="S59171" s="230"/>
    </row>
    <row r="59172" spans="16:19" x14ac:dyDescent="0.2">
      <c r="P59172" s="230"/>
      <c r="Q59172" s="230"/>
      <c r="R59172" s="230"/>
      <c r="S59172" s="230"/>
    </row>
    <row r="59173" spans="16:19" x14ac:dyDescent="0.2">
      <c r="P59173" s="230"/>
      <c r="Q59173" s="230"/>
      <c r="R59173" s="230"/>
      <c r="S59173" s="230"/>
    </row>
    <row r="59174" spans="16:19" x14ac:dyDescent="0.2">
      <c r="P59174" s="230"/>
      <c r="Q59174" s="230"/>
      <c r="R59174" s="230"/>
      <c r="S59174" s="230"/>
    </row>
    <row r="59175" spans="16:19" x14ac:dyDescent="0.2">
      <c r="P59175" s="230"/>
      <c r="Q59175" s="230"/>
      <c r="R59175" s="230"/>
      <c r="S59175" s="230"/>
    </row>
    <row r="59176" spans="16:19" x14ac:dyDescent="0.2">
      <c r="P59176" s="230"/>
      <c r="Q59176" s="230"/>
      <c r="R59176" s="230"/>
      <c r="S59176" s="230"/>
    </row>
    <row r="59177" spans="16:19" x14ac:dyDescent="0.2">
      <c r="P59177" s="230"/>
      <c r="Q59177" s="230"/>
      <c r="R59177" s="230"/>
      <c r="S59177" s="230"/>
    </row>
    <row r="59178" spans="16:19" x14ac:dyDescent="0.2">
      <c r="P59178" s="230"/>
      <c r="Q59178" s="230"/>
      <c r="R59178" s="230"/>
      <c r="S59178" s="230"/>
    </row>
    <row r="59179" spans="16:19" x14ac:dyDescent="0.2">
      <c r="P59179" s="230"/>
      <c r="Q59179" s="230"/>
      <c r="R59179" s="230"/>
      <c r="S59179" s="230"/>
    </row>
    <row r="59180" spans="16:19" x14ac:dyDescent="0.2">
      <c r="P59180" s="230"/>
      <c r="Q59180" s="230"/>
      <c r="R59180" s="230"/>
      <c r="S59180" s="230"/>
    </row>
    <row r="59181" spans="16:19" x14ac:dyDescent="0.2">
      <c r="P59181" s="230"/>
      <c r="Q59181" s="230"/>
      <c r="R59181" s="230"/>
      <c r="S59181" s="230"/>
    </row>
    <row r="59182" spans="16:19" x14ac:dyDescent="0.2">
      <c r="P59182" s="230"/>
      <c r="Q59182" s="230"/>
      <c r="R59182" s="230"/>
      <c r="S59182" s="230"/>
    </row>
    <row r="59183" spans="16:19" x14ac:dyDescent="0.2">
      <c r="P59183" s="230"/>
      <c r="Q59183" s="230"/>
      <c r="R59183" s="230"/>
      <c r="S59183" s="230"/>
    </row>
    <row r="59184" spans="16:19" x14ac:dyDescent="0.2">
      <c r="P59184" s="230"/>
      <c r="Q59184" s="230"/>
      <c r="R59184" s="230"/>
      <c r="S59184" s="230"/>
    </row>
    <row r="59185" spans="16:19" x14ac:dyDescent="0.2">
      <c r="P59185" s="230"/>
      <c r="Q59185" s="230"/>
      <c r="R59185" s="230"/>
      <c r="S59185" s="230"/>
    </row>
    <row r="59186" spans="16:19" x14ac:dyDescent="0.2">
      <c r="P59186" s="230"/>
      <c r="Q59186" s="230"/>
      <c r="R59186" s="230"/>
      <c r="S59186" s="230"/>
    </row>
    <row r="59187" spans="16:19" x14ac:dyDescent="0.2">
      <c r="P59187" s="230"/>
      <c r="Q59187" s="230"/>
      <c r="R59187" s="230"/>
      <c r="S59187" s="230"/>
    </row>
    <row r="59188" spans="16:19" x14ac:dyDescent="0.2">
      <c r="P59188" s="230"/>
      <c r="Q59188" s="230"/>
      <c r="R59188" s="230"/>
      <c r="S59188" s="230"/>
    </row>
    <row r="59189" spans="16:19" x14ac:dyDescent="0.2">
      <c r="P59189" s="230"/>
      <c r="Q59189" s="230"/>
      <c r="R59189" s="230"/>
      <c r="S59189" s="230"/>
    </row>
    <row r="59190" spans="16:19" x14ac:dyDescent="0.2">
      <c r="P59190" s="230"/>
      <c r="Q59190" s="230"/>
      <c r="R59190" s="230"/>
      <c r="S59190" s="230"/>
    </row>
    <row r="59191" spans="16:19" x14ac:dyDescent="0.2">
      <c r="P59191" s="230"/>
      <c r="Q59191" s="230"/>
      <c r="R59191" s="230"/>
      <c r="S59191" s="230"/>
    </row>
    <row r="59192" spans="16:19" x14ac:dyDescent="0.2">
      <c r="P59192" s="230"/>
      <c r="Q59192" s="230"/>
      <c r="R59192" s="230"/>
      <c r="S59192" s="230"/>
    </row>
    <row r="59193" spans="16:19" x14ac:dyDescent="0.2">
      <c r="P59193" s="230"/>
      <c r="Q59193" s="230"/>
      <c r="R59193" s="230"/>
      <c r="S59193" s="230"/>
    </row>
    <row r="59194" spans="16:19" x14ac:dyDescent="0.2">
      <c r="P59194" s="230"/>
      <c r="Q59194" s="230"/>
      <c r="R59194" s="230"/>
      <c r="S59194" s="230"/>
    </row>
    <row r="59195" spans="16:19" x14ac:dyDescent="0.2">
      <c r="P59195" s="230"/>
      <c r="Q59195" s="230"/>
      <c r="R59195" s="230"/>
      <c r="S59195" s="230"/>
    </row>
    <row r="59196" spans="16:19" x14ac:dyDescent="0.2">
      <c r="P59196" s="230"/>
      <c r="Q59196" s="230"/>
      <c r="R59196" s="230"/>
      <c r="S59196" s="230"/>
    </row>
    <row r="59197" spans="16:19" x14ac:dyDescent="0.2">
      <c r="P59197" s="230"/>
      <c r="Q59197" s="230"/>
      <c r="R59197" s="230"/>
      <c r="S59197" s="230"/>
    </row>
    <row r="59198" spans="16:19" x14ac:dyDescent="0.2">
      <c r="P59198" s="230"/>
      <c r="Q59198" s="230"/>
      <c r="R59198" s="230"/>
      <c r="S59198" s="230"/>
    </row>
    <row r="59199" spans="16:19" x14ac:dyDescent="0.2">
      <c r="P59199" s="230"/>
      <c r="Q59199" s="230"/>
      <c r="R59199" s="230"/>
      <c r="S59199" s="230"/>
    </row>
    <row r="59200" spans="16:19" x14ac:dyDescent="0.2">
      <c r="P59200" s="230"/>
      <c r="Q59200" s="230"/>
      <c r="R59200" s="230"/>
      <c r="S59200" s="230"/>
    </row>
    <row r="59201" spans="16:19" x14ac:dyDescent="0.2">
      <c r="P59201" s="230"/>
      <c r="Q59201" s="230"/>
      <c r="R59201" s="230"/>
      <c r="S59201" s="230"/>
    </row>
    <row r="59202" spans="16:19" x14ac:dyDescent="0.2">
      <c r="P59202" s="230"/>
      <c r="Q59202" s="230"/>
      <c r="R59202" s="230"/>
      <c r="S59202" s="230"/>
    </row>
    <row r="59203" spans="16:19" x14ac:dyDescent="0.2">
      <c r="P59203" s="230"/>
      <c r="Q59203" s="230"/>
      <c r="R59203" s="230"/>
      <c r="S59203" s="230"/>
    </row>
    <row r="59204" spans="16:19" x14ac:dyDescent="0.2">
      <c r="P59204" s="230"/>
      <c r="Q59204" s="230"/>
      <c r="R59204" s="230"/>
      <c r="S59204" s="230"/>
    </row>
    <row r="59205" spans="16:19" x14ac:dyDescent="0.2">
      <c r="P59205" s="230"/>
      <c r="Q59205" s="230"/>
      <c r="R59205" s="230"/>
      <c r="S59205" s="230"/>
    </row>
    <row r="59206" spans="16:19" x14ac:dyDescent="0.2">
      <c r="P59206" s="230"/>
      <c r="Q59206" s="230"/>
      <c r="R59206" s="230"/>
      <c r="S59206" s="230"/>
    </row>
    <row r="59207" spans="16:19" x14ac:dyDescent="0.2">
      <c r="P59207" s="230"/>
      <c r="Q59207" s="230"/>
      <c r="R59207" s="230"/>
      <c r="S59207" s="230"/>
    </row>
    <row r="59208" spans="16:19" x14ac:dyDescent="0.2">
      <c r="P59208" s="230"/>
      <c r="Q59208" s="230"/>
      <c r="R59208" s="230"/>
      <c r="S59208" s="230"/>
    </row>
    <row r="59209" spans="16:19" x14ac:dyDescent="0.2">
      <c r="P59209" s="230"/>
      <c r="Q59209" s="230"/>
      <c r="R59209" s="230"/>
      <c r="S59209" s="230"/>
    </row>
    <row r="59210" spans="16:19" x14ac:dyDescent="0.2">
      <c r="P59210" s="230"/>
      <c r="Q59210" s="230"/>
      <c r="R59210" s="230"/>
      <c r="S59210" s="230"/>
    </row>
    <row r="59211" spans="16:19" x14ac:dyDescent="0.2">
      <c r="P59211" s="230"/>
      <c r="Q59211" s="230"/>
      <c r="R59211" s="230"/>
      <c r="S59211" s="230"/>
    </row>
    <row r="59212" spans="16:19" x14ac:dyDescent="0.2">
      <c r="P59212" s="230"/>
      <c r="Q59212" s="230"/>
      <c r="R59212" s="230"/>
      <c r="S59212" s="230"/>
    </row>
    <row r="59213" spans="16:19" x14ac:dyDescent="0.2">
      <c r="P59213" s="230"/>
      <c r="Q59213" s="230"/>
      <c r="R59213" s="230"/>
      <c r="S59213" s="230"/>
    </row>
    <row r="59214" spans="16:19" x14ac:dyDescent="0.2">
      <c r="P59214" s="230"/>
      <c r="Q59214" s="230"/>
      <c r="R59214" s="230"/>
      <c r="S59214" s="230"/>
    </row>
    <row r="59215" spans="16:19" x14ac:dyDescent="0.2">
      <c r="P59215" s="230"/>
      <c r="Q59215" s="230"/>
      <c r="R59215" s="230"/>
      <c r="S59215" s="230"/>
    </row>
    <row r="59216" spans="16:19" x14ac:dyDescent="0.2">
      <c r="P59216" s="230"/>
      <c r="Q59216" s="230"/>
      <c r="R59216" s="230"/>
      <c r="S59216" s="230"/>
    </row>
    <row r="59217" spans="16:19" x14ac:dyDescent="0.2">
      <c r="P59217" s="230"/>
      <c r="Q59217" s="230"/>
      <c r="R59217" s="230"/>
      <c r="S59217" s="230"/>
    </row>
    <row r="59218" spans="16:19" x14ac:dyDescent="0.2">
      <c r="P59218" s="230"/>
      <c r="Q59218" s="230"/>
      <c r="R59218" s="230"/>
      <c r="S59218" s="230"/>
    </row>
    <row r="59219" spans="16:19" x14ac:dyDescent="0.2">
      <c r="P59219" s="230"/>
      <c r="Q59219" s="230"/>
      <c r="R59219" s="230"/>
      <c r="S59219" s="230"/>
    </row>
    <row r="59220" spans="16:19" x14ac:dyDescent="0.2">
      <c r="P59220" s="230"/>
      <c r="Q59220" s="230"/>
      <c r="R59220" s="230"/>
      <c r="S59220" s="230"/>
    </row>
    <row r="59221" spans="16:19" x14ac:dyDescent="0.2">
      <c r="P59221" s="230"/>
      <c r="Q59221" s="230"/>
      <c r="R59221" s="230"/>
      <c r="S59221" s="230"/>
    </row>
    <row r="59222" spans="16:19" x14ac:dyDescent="0.2">
      <c r="P59222" s="230"/>
      <c r="Q59222" s="230"/>
      <c r="R59222" s="230"/>
      <c r="S59222" s="230"/>
    </row>
    <row r="59223" spans="16:19" x14ac:dyDescent="0.2">
      <c r="P59223" s="230"/>
      <c r="Q59223" s="230"/>
      <c r="R59223" s="230"/>
      <c r="S59223" s="230"/>
    </row>
    <row r="59224" spans="16:19" x14ac:dyDescent="0.2">
      <c r="P59224" s="230"/>
      <c r="Q59224" s="230"/>
      <c r="R59224" s="230"/>
      <c r="S59224" s="230"/>
    </row>
    <row r="59225" spans="16:19" x14ac:dyDescent="0.2">
      <c r="P59225" s="230"/>
      <c r="Q59225" s="230"/>
      <c r="R59225" s="230"/>
      <c r="S59225" s="230"/>
    </row>
    <row r="59226" spans="16:19" x14ac:dyDescent="0.2">
      <c r="P59226" s="230"/>
      <c r="Q59226" s="230"/>
      <c r="R59226" s="230"/>
      <c r="S59226" s="230"/>
    </row>
    <row r="59227" spans="16:19" x14ac:dyDescent="0.2">
      <c r="P59227" s="230"/>
      <c r="Q59227" s="230"/>
      <c r="R59227" s="230"/>
      <c r="S59227" s="230"/>
    </row>
    <row r="59228" spans="16:19" x14ac:dyDescent="0.2">
      <c r="P59228" s="230"/>
      <c r="Q59228" s="230"/>
      <c r="R59228" s="230"/>
      <c r="S59228" s="230"/>
    </row>
    <row r="59229" spans="16:19" x14ac:dyDescent="0.2">
      <c r="P59229" s="230"/>
      <c r="Q59229" s="230"/>
      <c r="R59229" s="230"/>
      <c r="S59229" s="230"/>
    </row>
    <row r="59230" spans="16:19" x14ac:dyDescent="0.2">
      <c r="P59230" s="230"/>
      <c r="Q59230" s="230"/>
      <c r="R59230" s="230"/>
      <c r="S59230" s="230"/>
    </row>
    <row r="59231" spans="16:19" x14ac:dyDescent="0.2">
      <c r="P59231" s="230"/>
      <c r="Q59231" s="230"/>
      <c r="R59231" s="230"/>
      <c r="S59231" s="230"/>
    </row>
    <row r="59232" spans="16:19" x14ac:dyDescent="0.2">
      <c r="P59232" s="230"/>
      <c r="Q59232" s="230"/>
      <c r="R59232" s="230"/>
      <c r="S59232" s="230"/>
    </row>
    <row r="59233" spans="16:19" x14ac:dyDescent="0.2">
      <c r="P59233" s="230"/>
      <c r="Q59233" s="230"/>
      <c r="R59233" s="230"/>
      <c r="S59233" s="230"/>
    </row>
    <row r="59234" spans="16:19" x14ac:dyDescent="0.2">
      <c r="P59234" s="230"/>
      <c r="Q59234" s="230"/>
      <c r="R59234" s="230"/>
      <c r="S59234" s="230"/>
    </row>
    <row r="59235" spans="16:19" x14ac:dyDescent="0.2">
      <c r="P59235" s="230"/>
      <c r="Q59235" s="230"/>
      <c r="R59235" s="230"/>
      <c r="S59235" s="230"/>
    </row>
    <row r="59236" spans="16:19" x14ac:dyDescent="0.2">
      <c r="P59236" s="230"/>
      <c r="Q59236" s="230"/>
      <c r="R59236" s="230"/>
      <c r="S59236" s="230"/>
    </row>
    <row r="59237" spans="16:19" x14ac:dyDescent="0.2">
      <c r="P59237" s="230"/>
      <c r="Q59237" s="230"/>
      <c r="R59237" s="230"/>
      <c r="S59237" s="230"/>
    </row>
    <row r="59238" spans="16:19" x14ac:dyDescent="0.2">
      <c r="P59238" s="230"/>
      <c r="Q59238" s="230"/>
      <c r="R59238" s="230"/>
      <c r="S59238" s="230"/>
    </row>
    <row r="59239" spans="16:19" x14ac:dyDescent="0.2">
      <c r="P59239" s="230"/>
      <c r="Q59239" s="230"/>
      <c r="R59239" s="230"/>
      <c r="S59239" s="230"/>
    </row>
    <row r="59240" spans="16:19" x14ac:dyDescent="0.2">
      <c r="P59240" s="230"/>
      <c r="Q59240" s="230"/>
      <c r="R59240" s="230"/>
      <c r="S59240" s="230"/>
    </row>
    <row r="59241" spans="16:19" x14ac:dyDescent="0.2">
      <c r="P59241" s="230"/>
      <c r="Q59241" s="230"/>
      <c r="R59241" s="230"/>
      <c r="S59241" s="230"/>
    </row>
    <row r="59242" spans="16:19" x14ac:dyDescent="0.2">
      <c r="P59242" s="230"/>
      <c r="Q59242" s="230"/>
      <c r="R59242" s="230"/>
      <c r="S59242" s="230"/>
    </row>
    <row r="59243" spans="16:19" x14ac:dyDescent="0.2">
      <c r="P59243" s="230"/>
      <c r="Q59243" s="230"/>
      <c r="R59243" s="230"/>
      <c r="S59243" s="230"/>
    </row>
    <row r="59244" spans="16:19" x14ac:dyDescent="0.2">
      <c r="P59244" s="230"/>
      <c r="Q59244" s="230"/>
      <c r="R59244" s="230"/>
      <c r="S59244" s="230"/>
    </row>
    <row r="59245" spans="16:19" x14ac:dyDescent="0.2">
      <c r="P59245" s="230"/>
      <c r="Q59245" s="230"/>
      <c r="R59245" s="230"/>
      <c r="S59245" s="230"/>
    </row>
    <row r="59246" spans="16:19" x14ac:dyDescent="0.2">
      <c r="P59246" s="230"/>
      <c r="Q59246" s="230"/>
      <c r="R59246" s="230"/>
      <c r="S59246" s="230"/>
    </row>
    <row r="59247" spans="16:19" x14ac:dyDescent="0.2">
      <c r="P59247" s="230"/>
      <c r="Q59247" s="230"/>
      <c r="R59247" s="230"/>
      <c r="S59247" s="230"/>
    </row>
    <row r="59248" spans="16:19" x14ac:dyDescent="0.2">
      <c r="P59248" s="230"/>
      <c r="Q59248" s="230"/>
      <c r="R59248" s="230"/>
      <c r="S59248" s="230"/>
    </row>
    <row r="59249" spans="16:19" x14ac:dyDescent="0.2">
      <c r="P59249" s="230"/>
      <c r="Q59249" s="230"/>
      <c r="R59249" s="230"/>
      <c r="S59249" s="230"/>
    </row>
    <row r="59250" spans="16:19" x14ac:dyDescent="0.2">
      <c r="P59250" s="230"/>
      <c r="Q59250" s="230"/>
      <c r="R59250" s="230"/>
      <c r="S59250" s="230"/>
    </row>
    <row r="59251" spans="16:19" x14ac:dyDescent="0.2">
      <c r="P59251" s="230"/>
      <c r="Q59251" s="230"/>
      <c r="R59251" s="230"/>
      <c r="S59251" s="230"/>
    </row>
    <row r="59252" spans="16:19" x14ac:dyDescent="0.2">
      <c r="P59252" s="230"/>
      <c r="Q59252" s="230"/>
      <c r="R59252" s="230"/>
      <c r="S59252" s="230"/>
    </row>
    <row r="59253" spans="16:19" x14ac:dyDescent="0.2">
      <c r="P59253" s="230"/>
      <c r="Q59253" s="230"/>
      <c r="R59253" s="230"/>
      <c r="S59253" s="230"/>
    </row>
    <row r="59254" spans="16:19" x14ac:dyDescent="0.2">
      <c r="P59254" s="230"/>
      <c r="Q59254" s="230"/>
      <c r="R59254" s="230"/>
      <c r="S59254" s="230"/>
    </row>
    <row r="59255" spans="16:19" x14ac:dyDescent="0.2">
      <c r="P59255" s="230"/>
      <c r="Q59255" s="230"/>
      <c r="R59255" s="230"/>
      <c r="S59255" s="230"/>
    </row>
    <row r="59256" spans="16:19" x14ac:dyDescent="0.2">
      <c r="P59256" s="230"/>
      <c r="Q59256" s="230"/>
      <c r="R59256" s="230"/>
      <c r="S59256" s="230"/>
    </row>
    <row r="59257" spans="16:19" x14ac:dyDescent="0.2">
      <c r="P59257" s="230"/>
      <c r="Q59257" s="230"/>
      <c r="R59257" s="230"/>
      <c r="S59257" s="230"/>
    </row>
    <row r="59258" spans="16:19" x14ac:dyDescent="0.2">
      <c r="P59258" s="230"/>
      <c r="Q59258" s="230"/>
      <c r="R59258" s="230"/>
      <c r="S59258" s="230"/>
    </row>
    <row r="59259" spans="16:19" x14ac:dyDescent="0.2">
      <c r="P59259" s="230"/>
      <c r="Q59259" s="230"/>
      <c r="R59259" s="230"/>
      <c r="S59259" s="230"/>
    </row>
    <row r="59260" spans="16:19" x14ac:dyDescent="0.2">
      <c r="P59260" s="230"/>
      <c r="Q59260" s="230"/>
      <c r="R59260" s="230"/>
      <c r="S59260" s="230"/>
    </row>
    <row r="59261" spans="16:19" x14ac:dyDescent="0.2">
      <c r="P59261" s="230"/>
      <c r="Q59261" s="230"/>
      <c r="R59261" s="230"/>
      <c r="S59261" s="230"/>
    </row>
    <row r="59262" spans="16:19" x14ac:dyDescent="0.2">
      <c r="P59262" s="230"/>
      <c r="Q59262" s="230"/>
      <c r="R59262" s="230"/>
      <c r="S59262" s="230"/>
    </row>
    <row r="59263" spans="16:19" x14ac:dyDescent="0.2">
      <c r="P59263" s="230"/>
      <c r="Q59263" s="230"/>
      <c r="R59263" s="230"/>
      <c r="S59263" s="230"/>
    </row>
    <row r="59264" spans="16:19" x14ac:dyDescent="0.2">
      <c r="P59264" s="230"/>
      <c r="Q59264" s="230"/>
      <c r="R59264" s="230"/>
      <c r="S59264" s="230"/>
    </row>
    <row r="59265" spans="16:19" x14ac:dyDescent="0.2">
      <c r="P59265" s="230"/>
      <c r="Q59265" s="230"/>
      <c r="R59265" s="230"/>
      <c r="S59265" s="230"/>
    </row>
    <row r="59266" spans="16:19" x14ac:dyDescent="0.2">
      <c r="P59266" s="230"/>
      <c r="Q59266" s="230"/>
      <c r="R59266" s="230"/>
      <c r="S59266" s="230"/>
    </row>
    <row r="59267" spans="16:19" x14ac:dyDescent="0.2">
      <c r="P59267" s="230"/>
      <c r="Q59267" s="230"/>
      <c r="R59267" s="230"/>
      <c r="S59267" s="230"/>
    </row>
    <row r="59268" spans="16:19" x14ac:dyDescent="0.2">
      <c r="P59268" s="230"/>
      <c r="Q59268" s="230"/>
      <c r="R59268" s="230"/>
      <c r="S59268" s="230"/>
    </row>
    <row r="59269" spans="16:19" x14ac:dyDescent="0.2">
      <c r="P59269" s="230"/>
      <c r="Q59269" s="230"/>
      <c r="R59269" s="230"/>
      <c r="S59269" s="230"/>
    </row>
    <row r="59270" spans="16:19" x14ac:dyDescent="0.2">
      <c r="P59270" s="230"/>
      <c r="Q59270" s="230"/>
      <c r="R59270" s="230"/>
      <c r="S59270" s="230"/>
    </row>
    <row r="59271" spans="16:19" x14ac:dyDescent="0.2">
      <c r="P59271" s="230"/>
      <c r="Q59271" s="230"/>
      <c r="R59271" s="230"/>
      <c r="S59271" s="230"/>
    </row>
    <row r="59272" spans="16:19" x14ac:dyDescent="0.2">
      <c r="P59272" s="230"/>
      <c r="Q59272" s="230"/>
      <c r="R59272" s="230"/>
      <c r="S59272" s="230"/>
    </row>
    <row r="59273" spans="16:19" x14ac:dyDescent="0.2">
      <c r="P59273" s="230"/>
      <c r="Q59273" s="230"/>
      <c r="R59273" s="230"/>
      <c r="S59273" s="230"/>
    </row>
    <row r="59274" spans="16:19" x14ac:dyDescent="0.2">
      <c r="P59274" s="230"/>
      <c r="Q59274" s="230"/>
      <c r="R59274" s="230"/>
      <c r="S59274" s="230"/>
    </row>
    <row r="59275" spans="16:19" x14ac:dyDescent="0.2">
      <c r="P59275" s="230"/>
      <c r="Q59275" s="230"/>
      <c r="R59275" s="230"/>
      <c r="S59275" s="230"/>
    </row>
    <row r="59276" spans="16:19" x14ac:dyDescent="0.2">
      <c r="P59276" s="230"/>
      <c r="Q59276" s="230"/>
      <c r="R59276" s="230"/>
      <c r="S59276" s="230"/>
    </row>
    <row r="59277" spans="16:19" x14ac:dyDescent="0.2">
      <c r="P59277" s="230"/>
      <c r="Q59277" s="230"/>
      <c r="R59277" s="230"/>
      <c r="S59277" s="230"/>
    </row>
    <row r="59278" spans="16:19" x14ac:dyDescent="0.2">
      <c r="P59278" s="230"/>
      <c r="Q59278" s="230"/>
      <c r="R59278" s="230"/>
      <c r="S59278" s="230"/>
    </row>
    <row r="59279" spans="16:19" x14ac:dyDescent="0.2">
      <c r="P59279" s="230"/>
      <c r="Q59279" s="230"/>
      <c r="R59279" s="230"/>
      <c r="S59279" s="230"/>
    </row>
    <row r="59280" spans="16:19" x14ac:dyDescent="0.2">
      <c r="P59280" s="230"/>
      <c r="Q59280" s="230"/>
      <c r="R59280" s="230"/>
      <c r="S59280" s="230"/>
    </row>
    <row r="59281" spans="16:19" x14ac:dyDescent="0.2">
      <c r="P59281" s="230"/>
      <c r="Q59281" s="230"/>
      <c r="R59281" s="230"/>
      <c r="S59281" s="230"/>
    </row>
    <row r="59282" spans="16:19" x14ac:dyDescent="0.2">
      <c r="P59282" s="230"/>
      <c r="Q59282" s="230"/>
      <c r="R59282" s="230"/>
      <c r="S59282" s="230"/>
    </row>
    <row r="59283" spans="16:19" x14ac:dyDescent="0.2">
      <c r="P59283" s="230"/>
      <c r="Q59283" s="230"/>
      <c r="R59283" s="230"/>
      <c r="S59283" s="230"/>
    </row>
    <row r="59284" spans="16:19" x14ac:dyDescent="0.2">
      <c r="P59284" s="230"/>
      <c r="Q59284" s="230"/>
      <c r="R59284" s="230"/>
      <c r="S59284" s="230"/>
    </row>
    <row r="59285" spans="16:19" x14ac:dyDescent="0.2">
      <c r="P59285" s="230"/>
      <c r="Q59285" s="230"/>
      <c r="R59285" s="230"/>
      <c r="S59285" s="230"/>
    </row>
    <row r="59286" spans="16:19" x14ac:dyDescent="0.2">
      <c r="P59286" s="230"/>
      <c r="Q59286" s="230"/>
      <c r="R59286" s="230"/>
      <c r="S59286" s="230"/>
    </row>
    <row r="59287" spans="16:19" x14ac:dyDescent="0.2">
      <c r="P59287" s="230"/>
      <c r="Q59287" s="230"/>
      <c r="R59287" s="230"/>
      <c r="S59287" s="230"/>
    </row>
    <row r="59288" spans="16:19" x14ac:dyDescent="0.2">
      <c r="P59288" s="230"/>
      <c r="Q59288" s="230"/>
      <c r="R59288" s="230"/>
      <c r="S59288" s="230"/>
    </row>
    <row r="59289" spans="16:19" x14ac:dyDescent="0.2">
      <c r="P59289" s="230"/>
      <c r="Q59289" s="230"/>
      <c r="R59289" s="230"/>
      <c r="S59289" s="230"/>
    </row>
    <row r="59290" spans="16:19" x14ac:dyDescent="0.2">
      <c r="P59290" s="230"/>
      <c r="Q59290" s="230"/>
      <c r="R59290" s="230"/>
      <c r="S59290" s="230"/>
    </row>
    <row r="59291" spans="16:19" x14ac:dyDescent="0.2">
      <c r="P59291" s="230"/>
      <c r="Q59291" s="230"/>
      <c r="R59291" s="230"/>
      <c r="S59291" s="230"/>
    </row>
    <row r="59292" spans="16:19" x14ac:dyDescent="0.2">
      <c r="P59292" s="230"/>
      <c r="Q59292" s="230"/>
      <c r="R59292" s="230"/>
      <c r="S59292" s="230"/>
    </row>
    <row r="59293" spans="16:19" x14ac:dyDescent="0.2">
      <c r="P59293" s="230"/>
      <c r="Q59293" s="230"/>
      <c r="R59293" s="230"/>
      <c r="S59293" s="230"/>
    </row>
    <row r="59294" spans="16:19" x14ac:dyDescent="0.2">
      <c r="P59294" s="230"/>
      <c r="Q59294" s="230"/>
      <c r="R59294" s="230"/>
      <c r="S59294" s="230"/>
    </row>
    <row r="59295" spans="16:19" x14ac:dyDescent="0.2">
      <c r="P59295" s="230"/>
      <c r="Q59295" s="230"/>
      <c r="R59295" s="230"/>
      <c r="S59295" s="230"/>
    </row>
    <row r="59296" spans="16:19" x14ac:dyDescent="0.2">
      <c r="P59296" s="230"/>
      <c r="Q59296" s="230"/>
      <c r="R59296" s="230"/>
      <c r="S59296" s="230"/>
    </row>
    <row r="59297" spans="16:19" x14ac:dyDescent="0.2">
      <c r="P59297" s="230"/>
      <c r="Q59297" s="230"/>
      <c r="R59297" s="230"/>
      <c r="S59297" s="230"/>
    </row>
    <row r="59298" spans="16:19" x14ac:dyDescent="0.2">
      <c r="P59298" s="230"/>
      <c r="Q59298" s="230"/>
      <c r="R59298" s="230"/>
      <c r="S59298" s="230"/>
    </row>
    <row r="59299" spans="16:19" x14ac:dyDescent="0.2">
      <c r="P59299" s="230"/>
      <c r="Q59299" s="230"/>
      <c r="R59299" s="230"/>
      <c r="S59299" s="230"/>
    </row>
    <row r="59300" spans="16:19" x14ac:dyDescent="0.2">
      <c r="P59300" s="230"/>
      <c r="Q59300" s="230"/>
      <c r="R59300" s="230"/>
      <c r="S59300" s="230"/>
    </row>
    <row r="59301" spans="16:19" x14ac:dyDescent="0.2">
      <c r="P59301" s="230"/>
      <c r="Q59301" s="230"/>
      <c r="R59301" s="230"/>
      <c r="S59301" s="230"/>
    </row>
    <row r="59302" spans="16:19" x14ac:dyDescent="0.2">
      <c r="P59302" s="230"/>
      <c r="Q59302" s="230"/>
      <c r="R59302" s="230"/>
      <c r="S59302" s="230"/>
    </row>
    <row r="59303" spans="16:19" x14ac:dyDescent="0.2">
      <c r="P59303" s="230"/>
      <c r="Q59303" s="230"/>
      <c r="R59303" s="230"/>
      <c r="S59303" s="230"/>
    </row>
    <row r="59304" spans="16:19" x14ac:dyDescent="0.2">
      <c r="P59304" s="230"/>
      <c r="Q59304" s="230"/>
      <c r="R59304" s="230"/>
      <c r="S59304" s="230"/>
    </row>
    <row r="59305" spans="16:19" x14ac:dyDescent="0.2">
      <c r="P59305" s="230"/>
      <c r="Q59305" s="230"/>
      <c r="R59305" s="230"/>
      <c r="S59305" s="230"/>
    </row>
    <row r="59306" spans="16:19" x14ac:dyDescent="0.2">
      <c r="P59306" s="230"/>
      <c r="Q59306" s="230"/>
      <c r="R59306" s="230"/>
      <c r="S59306" s="230"/>
    </row>
    <row r="59307" spans="16:19" x14ac:dyDescent="0.2">
      <c r="P59307" s="230"/>
      <c r="Q59307" s="230"/>
      <c r="R59307" s="230"/>
      <c r="S59307" s="230"/>
    </row>
    <row r="59308" spans="16:19" x14ac:dyDescent="0.2">
      <c r="P59308" s="230"/>
      <c r="Q59308" s="230"/>
      <c r="R59308" s="230"/>
      <c r="S59308" s="230"/>
    </row>
    <row r="59309" spans="16:19" x14ac:dyDescent="0.2">
      <c r="P59309" s="230"/>
      <c r="Q59309" s="230"/>
      <c r="R59309" s="230"/>
      <c r="S59309" s="230"/>
    </row>
    <row r="59310" spans="16:19" x14ac:dyDescent="0.2">
      <c r="P59310" s="230"/>
      <c r="Q59310" s="230"/>
      <c r="R59310" s="230"/>
      <c r="S59310" s="230"/>
    </row>
    <row r="59311" spans="16:19" x14ac:dyDescent="0.2">
      <c r="P59311" s="230"/>
      <c r="Q59311" s="230"/>
      <c r="R59311" s="230"/>
      <c r="S59311" s="230"/>
    </row>
    <row r="59312" spans="16:19" x14ac:dyDescent="0.2">
      <c r="P59312" s="230"/>
      <c r="Q59312" s="230"/>
      <c r="R59312" s="230"/>
      <c r="S59312" s="230"/>
    </row>
    <row r="59313" spans="16:19" x14ac:dyDescent="0.2">
      <c r="P59313" s="230"/>
      <c r="Q59313" s="230"/>
      <c r="R59313" s="230"/>
      <c r="S59313" s="230"/>
    </row>
    <row r="59314" spans="16:19" x14ac:dyDescent="0.2">
      <c r="P59314" s="230"/>
      <c r="Q59314" s="230"/>
      <c r="R59314" s="230"/>
      <c r="S59314" s="230"/>
    </row>
    <row r="59315" spans="16:19" x14ac:dyDescent="0.2">
      <c r="P59315" s="230"/>
      <c r="Q59315" s="230"/>
      <c r="R59315" s="230"/>
      <c r="S59315" s="230"/>
    </row>
    <row r="59316" spans="16:19" x14ac:dyDescent="0.2">
      <c r="P59316" s="230"/>
      <c r="Q59316" s="230"/>
      <c r="R59316" s="230"/>
      <c r="S59316" s="230"/>
    </row>
    <row r="59317" spans="16:19" x14ac:dyDescent="0.2">
      <c r="P59317" s="230"/>
      <c r="Q59317" s="230"/>
      <c r="R59317" s="230"/>
      <c r="S59317" s="230"/>
    </row>
    <row r="59318" spans="16:19" x14ac:dyDescent="0.2">
      <c r="P59318" s="230"/>
      <c r="Q59318" s="230"/>
      <c r="R59318" s="230"/>
      <c r="S59318" s="230"/>
    </row>
    <row r="59319" spans="16:19" x14ac:dyDescent="0.2">
      <c r="P59319" s="230"/>
      <c r="Q59319" s="230"/>
      <c r="R59319" s="230"/>
      <c r="S59319" s="230"/>
    </row>
    <row r="59320" spans="16:19" x14ac:dyDescent="0.2">
      <c r="P59320" s="230"/>
      <c r="Q59320" s="230"/>
      <c r="R59320" s="230"/>
      <c r="S59320" s="230"/>
    </row>
    <row r="59321" spans="16:19" x14ac:dyDescent="0.2">
      <c r="P59321" s="230"/>
      <c r="Q59321" s="230"/>
      <c r="R59321" s="230"/>
      <c r="S59321" s="230"/>
    </row>
    <row r="59322" spans="16:19" x14ac:dyDescent="0.2">
      <c r="P59322" s="230"/>
      <c r="Q59322" s="230"/>
      <c r="R59322" s="230"/>
      <c r="S59322" s="230"/>
    </row>
    <row r="59323" spans="16:19" x14ac:dyDescent="0.2">
      <c r="P59323" s="230"/>
      <c r="Q59323" s="230"/>
      <c r="R59323" s="230"/>
      <c r="S59323" s="230"/>
    </row>
    <row r="59324" spans="16:19" x14ac:dyDescent="0.2">
      <c r="P59324" s="230"/>
      <c r="Q59324" s="230"/>
      <c r="R59324" s="230"/>
      <c r="S59324" s="230"/>
    </row>
    <row r="59325" spans="16:19" x14ac:dyDescent="0.2">
      <c r="P59325" s="230"/>
      <c r="Q59325" s="230"/>
      <c r="R59325" s="230"/>
      <c r="S59325" s="230"/>
    </row>
    <row r="59326" spans="16:19" x14ac:dyDescent="0.2">
      <c r="P59326" s="230"/>
      <c r="Q59326" s="230"/>
      <c r="R59326" s="230"/>
      <c r="S59326" s="230"/>
    </row>
    <row r="59327" spans="16:19" x14ac:dyDescent="0.2">
      <c r="P59327" s="230"/>
      <c r="Q59327" s="230"/>
      <c r="R59327" s="230"/>
      <c r="S59327" s="230"/>
    </row>
    <row r="59328" spans="16:19" x14ac:dyDescent="0.2">
      <c r="P59328" s="230"/>
      <c r="Q59328" s="230"/>
      <c r="R59328" s="230"/>
      <c r="S59328" s="230"/>
    </row>
    <row r="59329" spans="16:19" x14ac:dyDescent="0.2">
      <c r="P59329" s="230"/>
      <c r="Q59329" s="230"/>
      <c r="R59329" s="230"/>
      <c r="S59329" s="230"/>
    </row>
    <row r="59330" spans="16:19" x14ac:dyDescent="0.2">
      <c r="P59330" s="230"/>
      <c r="Q59330" s="230"/>
      <c r="R59330" s="230"/>
      <c r="S59330" s="230"/>
    </row>
    <row r="59331" spans="16:19" x14ac:dyDescent="0.2">
      <c r="P59331" s="230"/>
      <c r="Q59331" s="230"/>
      <c r="R59331" s="230"/>
      <c r="S59331" s="230"/>
    </row>
    <row r="59332" spans="16:19" x14ac:dyDescent="0.2">
      <c r="P59332" s="230"/>
      <c r="Q59332" s="230"/>
      <c r="R59332" s="230"/>
      <c r="S59332" s="230"/>
    </row>
    <row r="59333" spans="16:19" x14ac:dyDescent="0.2">
      <c r="P59333" s="230"/>
      <c r="Q59333" s="230"/>
      <c r="R59333" s="230"/>
      <c r="S59333" s="230"/>
    </row>
    <row r="59334" spans="16:19" x14ac:dyDescent="0.2">
      <c r="P59334" s="230"/>
      <c r="Q59334" s="230"/>
      <c r="R59334" s="230"/>
      <c r="S59334" s="230"/>
    </row>
    <row r="59335" spans="16:19" x14ac:dyDescent="0.2">
      <c r="P59335" s="230"/>
      <c r="Q59335" s="230"/>
      <c r="R59335" s="230"/>
      <c r="S59335" s="230"/>
    </row>
    <row r="59336" spans="16:19" x14ac:dyDescent="0.2">
      <c r="P59336" s="230"/>
      <c r="Q59336" s="230"/>
      <c r="R59336" s="230"/>
      <c r="S59336" s="230"/>
    </row>
    <row r="59337" spans="16:19" x14ac:dyDescent="0.2">
      <c r="P59337" s="230"/>
      <c r="Q59337" s="230"/>
      <c r="R59337" s="230"/>
      <c r="S59337" s="230"/>
    </row>
    <row r="59338" spans="16:19" x14ac:dyDescent="0.2">
      <c r="P59338" s="230"/>
      <c r="Q59338" s="230"/>
      <c r="R59338" s="230"/>
      <c r="S59338" s="230"/>
    </row>
    <row r="59339" spans="16:19" x14ac:dyDescent="0.2">
      <c r="P59339" s="230"/>
      <c r="Q59339" s="230"/>
      <c r="R59339" s="230"/>
      <c r="S59339" s="230"/>
    </row>
    <row r="59340" spans="16:19" x14ac:dyDescent="0.2">
      <c r="P59340" s="230"/>
      <c r="Q59340" s="230"/>
      <c r="R59340" s="230"/>
      <c r="S59340" s="230"/>
    </row>
    <row r="59341" spans="16:19" x14ac:dyDescent="0.2">
      <c r="P59341" s="230"/>
      <c r="Q59341" s="230"/>
      <c r="R59341" s="230"/>
      <c r="S59341" s="230"/>
    </row>
    <row r="59342" spans="16:19" x14ac:dyDescent="0.2">
      <c r="P59342" s="230"/>
      <c r="Q59342" s="230"/>
      <c r="R59342" s="230"/>
      <c r="S59342" s="230"/>
    </row>
    <row r="59343" spans="16:19" x14ac:dyDescent="0.2">
      <c r="P59343" s="230"/>
      <c r="Q59343" s="230"/>
      <c r="R59343" s="230"/>
      <c r="S59343" s="230"/>
    </row>
    <row r="59344" spans="16:19" x14ac:dyDescent="0.2">
      <c r="P59344" s="230"/>
      <c r="Q59344" s="230"/>
      <c r="R59344" s="230"/>
      <c r="S59344" s="230"/>
    </row>
    <row r="59345" spans="16:19" x14ac:dyDescent="0.2">
      <c r="P59345" s="230"/>
      <c r="Q59345" s="230"/>
      <c r="R59345" s="230"/>
      <c r="S59345" s="230"/>
    </row>
    <row r="59346" spans="16:19" x14ac:dyDescent="0.2">
      <c r="P59346" s="230"/>
      <c r="Q59346" s="230"/>
      <c r="R59346" s="230"/>
      <c r="S59346" s="230"/>
    </row>
    <row r="59347" spans="16:19" x14ac:dyDescent="0.2">
      <c r="P59347" s="230"/>
      <c r="Q59347" s="230"/>
      <c r="R59347" s="230"/>
      <c r="S59347" s="230"/>
    </row>
    <row r="59348" spans="16:19" x14ac:dyDescent="0.2">
      <c r="P59348" s="230"/>
      <c r="Q59348" s="230"/>
      <c r="R59348" s="230"/>
      <c r="S59348" s="230"/>
    </row>
    <row r="59349" spans="16:19" x14ac:dyDescent="0.2">
      <c r="P59349" s="230"/>
      <c r="Q59349" s="230"/>
      <c r="R59349" s="230"/>
      <c r="S59349" s="230"/>
    </row>
    <row r="59350" spans="16:19" x14ac:dyDescent="0.2">
      <c r="P59350" s="230"/>
      <c r="Q59350" s="230"/>
      <c r="R59350" s="230"/>
      <c r="S59350" s="230"/>
    </row>
    <row r="59351" spans="16:19" x14ac:dyDescent="0.2">
      <c r="P59351" s="230"/>
      <c r="Q59351" s="230"/>
      <c r="R59351" s="230"/>
      <c r="S59351" s="230"/>
    </row>
    <row r="59352" spans="16:19" x14ac:dyDescent="0.2">
      <c r="P59352" s="230"/>
      <c r="Q59352" s="230"/>
      <c r="R59352" s="230"/>
      <c r="S59352" s="230"/>
    </row>
    <row r="59353" spans="16:19" x14ac:dyDescent="0.2">
      <c r="P59353" s="230"/>
      <c r="Q59353" s="230"/>
      <c r="R59353" s="230"/>
      <c r="S59353" s="230"/>
    </row>
    <row r="59354" spans="16:19" x14ac:dyDescent="0.2">
      <c r="P59354" s="230"/>
      <c r="Q59354" s="230"/>
      <c r="R59354" s="230"/>
      <c r="S59354" s="230"/>
    </row>
    <row r="59355" spans="16:19" x14ac:dyDescent="0.2">
      <c r="P59355" s="230"/>
      <c r="Q59355" s="230"/>
      <c r="R59355" s="230"/>
      <c r="S59355" s="230"/>
    </row>
    <row r="59356" spans="16:19" x14ac:dyDescent="0.2">
      <c r="P59356" s="230"/>
      <c r="Q59356" s="230"/>
      <c r="R59356" s="230"/>
      <c r="S59356" s="230"/>
    </row>
    <row r="59357" spans="16:19" x14ac:dyDescent="0.2">
      <c r="P59357" s="230"/>
      <c r="Q59357" s="230"/>
      <c r="R59357" s="230"/>
      <c r="S59357" s="230"/>
    </row>
    <row r="59358" spans="16:19" x14ac:dyDescent="0.2">
      <c r="P59358" s="230"/>
      <c r="Q59358" s="230"/>
      <c r="R59358" s="230"/>
      <c r="S59358" s="230"/>
    </row>
    <row r="59359" spans="16:19" x14ac:dyDescent="0.2">
      <c r="P59359" s="230"/>
      <c r="Q59359" s="230"/>
      <c r="R59359" s="230"/>
      <c r="S59359" s="230"/>
    </row>
    <row r="59360" spans="16:19" x14ac:dyDescent="0.2">
      <c r="P59360" s="230"/>
      <c r="Q59360" s="230"/>
      <c r="R59360" s="230"/>
      <c r="S59360" s="230"/>
    </row>
    <row r="59361" spans="16:19" x14ac:dyDescent="0.2">
      <c r="P59361" s="230"/>
      <c r="Q59361" s="230"/>
      <c r="R59361" s="230"/>
      <c r="S59361" s="230"/>
    </row>
    <row r="59362" spans="16:19" x14ac:dyDescent="0.2">
      <c r="P59362" s="230"/>
      <c r="Q59362" s="230"/>
      <c r="R59362" s="230"/>
      <c r="S59362" s="230"/>
    </row>
    <row r="59363" spans="16:19" x14ac:dyDescent="0.2">
      <c r="P59363" s="230"/>
      <c r="Q59363" s="230"/>
      <c r="R59363" s="230"/>
      <c r="S59363" s="230"/>
    </row>
    <row r="59364" spans="16:19" x14ac:dyDescent="0.2">
      <c r="P59364" s="230"/>
      <c r="Q59364" s="230"/>
      <c r="R59364" s="230"/>
      <c r="S59364" s="230"/>
    </row>
    <row r="59365" spans="16:19" x14ac:dyDescent="0.2">
      <c r="P59365" s="230"/>
      <c r="Q59365" s="230"/>
      <c r="R59365" s="230"/>
      <c r="S59365" s="230"/>
    </row>
    <row r="59366" spans="16:19" x14ac:dyDescent="0.2">
      <c r="P59366" s="230"/>
      <c r="Q59366" s="230"/>
      <c r="R59366" s="230"/>
      <c r="S59366" s="230"/>
    </row>
    <row r="59367" spans="16:19" x14ac:dyDescent="0.2">
      <c r="P59367" s="230"/>
      <c r="Q59367" s="230"/>
      <c r="R59367" s="230"/>
      <c r="S59367" s="230"/>
    </row>
    <row r="59368" spans="16:19" x14ac:dyDescent="0.2">
      <c r="P59368" s="230"/>
      <c r="Q59368" s="230"/>
      <c r="R59368" s="230"/>
      <c r="S59368" s="230"/>
    </row>
    <row r="59369" spans="16:19" x14ac:dyDescent="0.2">
      <c r="P59369" s="230"/>
      <c r="Q59369" s="230"/>
      <c r="R59369" s="230"/>
      <c r="S59369" s="230"/>
    </row>
    <row r="59370" spans="16:19" x14ac:dyDescent="0.2">
      <c r="P59370" s="230"/>
      <c r="Q59370" s="230"/>
      <c r="R59370" s="230"/>
      <c r="S59370" s="230"/>
    </row>
    <row r="59371" spans="16:19" x14ac:dyDescent="0.2">
      <c r="P59371" s="230"/>
      <c r="Q59371" s="230"/>
      <c r="R59371" s="230"/>
      <c r="S59371" s="230"/>
    </row>
    <row r="59372" spans="16:19" x14ac:dyDescent="0.2">
      <c r="P59372" s="230"/>
      <c r="Q59372" s="230"/>
      <c r="R59372" s="230"/>
      <c r="S59372" s="230"/>
    </row>
    <row r="59373" spans="16:19" x14ac:dyDescent="0.2">
      <c r="P59373" s="230"/>
      <c r="Q59373" s="230"/>
      <c r="R59373" s="230"/>
      <c r="S59373" s="230"/>
    </row>
    <row r="59374" spans="16:19" x14ac:dyDescent="0.2">
      <c r="P59374" s="230"/>
      <c r="Q59374" s="230"/>
      <c r="R59374" s="230"/>
      <c r="S59374" s="230"/>
    </row>
    <row r="59375" spans="16:19" x14ac:dyDescent="0.2">
      <c r="P59375" s="230"/>
      <c r="Q59375" s="230"/>
      <c r="R59375" s="230"/>
      <c r="S59375" s="230"/>
    </row>
    <row r="59376" spans="16:19" x14ac:dyDescent="0.2">
      <c r="P59376" s="230"/>
      <c r="Q59376" s="230"/>
      <c r="R59376" s="230"/>
      <c r="S59376" s="230"/>
    </row>
    <row r="59377" spans="16:19" x14ac:dyDescent="0.2">
      <c r="P59377" s="230"/>
      <c r="Q59377" s="230"/>
      <c r="R59377" s="230"/>
      <c r="S59377" s="230"/>
    </row>
    <row r="59378" spans="16:19" x14ac:dyDescent="0.2">
      <c r="P59378" s="230"/>
      <c r="Q59378" s="230"/>
      <c r="R59378" s="230"/>
      <c r="S59378" s="230"/>
    </row>
    <row r="59379" spans="16:19" x14ac:dyDescent="0.2">
      <c r="P59379" s="230"/>
      <c r="Q59379" s="230"/>
      <c r="R59379" s="230"/>
      <c r="S59379" s="230"/>
    </row>
    <row r="59380" spans="16:19" x14ac:dyDescent="0.2">
      <c r="P59380" s="230"/>
      <c r="Q59380" s="230"/>
      <c r="R59380" s="230"/>
      <c r="S59380" s="230"/>
    </row>
    <row r="59381" spans="16:19" x14ac:dyDescent="0.2">
      <c r="P59381" s="230"/>
      <c r="Q59381" s="230"/>
      <c r="R59381" s="230"/>
      <c r="S59381" s="230"/>
    </row>
    <row r="59382" spans="16:19" x14ac:dyDescent="0.2">
      <c r="P59382" s="230"/>
      <c r="Q59382" s="230"/>
      <c r="R59382" s="230"/>
      <c r="S59382" s="230"/>
    </row>
    <row r="59383" spans="16:19" x14ac:dyDescent="0.2">
      <c r="P59383" s="230"/>
      <c r="Q59383" s="230"/>
      <c r="R59383" s="230"/>
      <c r="S59383" s="230"/>
    </row>
    <row r="59384" spans="16:19" x14ac:dyDescent="0.2">
      <c r="P59384" s="230"/>
      <c r="Q59384" s="230"/>
      <c r="R59384" s="230"/>
      <c r="S59384" s="230"/>
    </row>
    <row r="59385" spans="16:19" x14ac:dyDescent="0.2">
      <c r="P59385" s="230"/>
      <c r="Q59385" s="230"/>
      <c r="R59385" s="230"/>
      <c r="S59385" s="230"/>
    </row>
    <row r="59386" spans="16:19" x14ac:dyDescent="0.2">
      <c r="P59386" s="230"/>
      <c r="Q59386" s="230"/>
      <c r="R59386" s="230"/>
      <c r="S59386" s="230"/>
    </row>
    <row r="59387" spans="16:19" x14ac:dyDescent="0.2">
      <c r="P59387" s="230"/>
      <c r="Q59387" s="230"/>
      <c r="R59387" s="230"/>
      <c r="S59387" s="230"/>
    </row>
    <row r="59388" spans="16:19" x14ac:dyDescent="0.2">
      <c r="P59388" s="230"/>
      <c r="Q59388" s="230"/>
      <c r="R59388" s="230"/>
      <c r="S59388" s="230"/>
    </row>
    <row r="59389" spans="16:19" x14ac:dyDescent="0.2">
      <c r="P59389" s="230"/>
      <c r="Q59389" s="230"/>
      <c r="R59389" s="230"/>
      <c r="S59389" s="230"/>
    </row>
    <row r="59390" spans="16:19" x14ac:dyDescent="0.2">
      <c r="P59390" s="230"/>
      <c r="Q59390" s="230"/>
      <c r="R59390" s="230"/>
      <c r="S59390" s="230"/>
    </row>
    <row r="59391" spans="16:19" x14ac:dyDescent="0.2">
      <c r="P59391" s="230"/>
      <c r="Q59391" s="230"/>
      <c r="R59391" s="230"/>
      <c r="S59391" s="230"/>
    </row>
    <row r="59392" spans="16:19" x14ac:dyDescent="0.2">
      <c r="P59392" s="230"/>
      <c r="Q59392" s="230"/>
      <c r="R59392" s="230"/>
      <c r="S59392" s="230"/>
    </row>
    <row r="59393" spans="16:19" x14ac:dyDescent="0.2">
      <c r="P59393" s="230"/>
      <c r="Q59393" s="230"/>
      <c r="R59393" s="230"/>
      <c r="S59393" s="230"/>
    </row>
    <row r="59394" spans="16:19" x14ac:dyDescent="0.2">
      <c r="P59394" s="230"/>
      <c r="Q59394" s="230"/>
      <c r="R59394" s="230"/>
      <c r="S59394" s="230"/>
    </row>
    <row r="59395" spans="16:19" x14ac:dyDescent="0.2">
      <c r="P59395" s="230"/>
      <c r="Q59395" s="230"/>
      <c r="R59395" s="230"/>
      <c r="S59395" s="230"/>
    </row>
    <row r="59396" spans="16:19" x14ac:dyDescent="0.2">
      <c r="P59396" s="230"/>
      <c r="Q59396" s="230"/>
      <c r="R59396" s="230"/>
      <c r="S59396" s="230"/>
    </row>
    <row r="59397" spans="16:19" x14ac:dyDescent="0.2">
      <c r="P59397" s="230"/>
      <c r="Q59397" s="230"/>
      <c r="R59397" s="230"/>
      <c r="S59397" s="230"/>
    </row>
    <row r="59398" spans="16:19" x14ac:dyDescent="0.2">
      <c r="P59398" s="230"/>
      <c r="Q59398" s="230"/>
      <c r="R59398" s="230"/>
      <c r="S59398" s="230"/>
    </row>
    <row r="59399" spans="16:19" x14ac:dyDescent="0.2">
      <c r="P59399" s="230"/>
      <c r="Q59399" s="230"/>
      <c r="R59399" s="230"/>
      <c r="S59399" s="230"/>
    </row>
    <row r="59400" spans="16:19" x14ac:dyDescent="0.2">
      <c r="P59400" s="230"/>
      <c r="Q59400" s="230"/>
      <c r="R59400" s="230"/>
      <c r="S59400" s="230"/>
    </row>
    <row r="59401" spans="16:19" x14ac:dyDescent="0.2">
      <c r="P59401" s="230"/>
      <c r="Q59401" s="230"/>
      <c r="R59401" s="230"/>
      <c r="S59401" s="230"/>
    </row>
    <row r="59402" spans="16:19" x14ac:dyDescent="0.2">
      <c r="P59402" s="230"/>
      <c r="Q59402" s="230"/>
      <c r="R59402" s="230"/>
      <c r="S59402" s="230"/>
    </row>
    <row r="59403" spans="16:19" x14ac:dyDescent="0.2">
      <c r="P59403" s="230"/>
      <c r="Q59403" s="230"/>
      <c r="R59403" s="230"/>
      <c r="S59403" s="230"/>
    </row>
    <row r="59404" spans="16:19" x14ac:dyDescent="0.2">
      <c r="P59404" s="230"/>
      <c r="Q59404" s="230"/>
      <c r="R59404" s="230"/>
      <c r="S59404" s="230"/>
    </row>
    <row r="59405" spans="16:19" x14ac:dyDescent="0.2">
      <c r="P59405" s="230"/>
      <c r="Q59405" s="230"/>
      <c r="R59405" s="230"/>
      <c r="S59405" s="230"/>
    </row>
    <row r="59406" spans="16:19" x14ac:dyDescent="0.2">
      <c r="P59406" s="230"/>
      <c r="Q59406" s="230"/>
      <c r="R59406" s="230"/>
      <c r="S59406" s="230"/>
    </row>
    <row r="59407" spans="16:19" x14ac:dyDescent="0.2">
      <c r="P59407" s="230"/>
      <c r="Q59407" s="230"/>
      <c r="R59407" s="230"/>
      <c r="S59407" s="230"/>
    </row>
    <row r="59408" spans="16:19" x14ac:dyDescent="0.2">
      <c r="P59408" s="230"/>
      <c r="Q59408" s="230"/>
      <c r="R59408" s="230"/>
      <c r="S59408" s="230"/>
    </row>
    <row r="59409" spans="16:19" x14ac:dyDescent="0.2">
      <c r="P59409" s="230"/>
      <c r="Q59409" s="230"/>
      <c r="R59409" s="230"/>
      <c r="S59409" s="230"/>
    </row>
    <row r="59410" spans="16:19" x14ac:dyDescent="0.2">
      <c r="P59410" s="230"/>
      <c r="Q59410" s="230"/>
      <c r="R59410" s="230"/>
      <c r="S59410" s="230"/>
    </row>
    <row r="59411" spans="16:19" x14ac:dyDescent="0.2">
      <c r="P59411" s="230"/>
      <c r="Q59411" s="230"/>
      <c r="R59411" s="230"/>
      <c r="S59411" s="230"/>
    </row>
    <row r="59412" spans="16:19" x14ac:dyDescent="0.2">
      <c r="P59412" s="230"/>
      <c r="Q59412" s="230"/>
      <c r="R59412" s="230"/>
      <c r="S59412" s="230"/>
    </row>
    <row r="59413" spans="16:19" x14ac:dyDescent="0.2">
      <c r="P59413" s="230"/>
      <c r="Q59413" s="230"/>
      <c r="R59413" s="230"/>
      <c r="S59413" s="230"/>
    </row>
    <row r="59414" spans="16:19" x14ac:dyDescent="0.2">
      <c r="P59414" s="230"/>
      <c r="Q59414" s="230"/>
      <c r="R59414" s="230"/>
      <c r="S59414" s="230"/>
    </row>
    <row r="59415" spans="16:19" x14ac:dyDescent="0.2">
      <c r="P59415" s="230"/>
      <c r="Q59415" s="230"/>
      <c r="R59415" s="230"/>
      <c r="S59415" s="230"/>
    </row>
    <row r="59416" spans="16:19" x14ac:dyDescent="0.2">
      <c r="P59416" s="230"/>
      <c r="Q59416" s="230"/>
      <c r="R59416" s="230"/>
      <c r="S59416" s="230"/>
    </row>
    <row r="59417" spans="16:19" x14ac:dyDescent="0.2">
      <c r="P59417" s="230"/>
      <c r="Q59417" s="230"/>
      <c r="R59417" s="230"/>
      <c r="S59417" s="230"/>
    </row>
    <row r="59418" spans="16:19" x14ac:dyDescent="0.2">
      <c r="P59418" s="230"/>
      <c r="Q59418" s="230"/>
      <c r="R59418" s="230"/>
      <c r="S59418" s="230"/>
    </row>
    <row r="59419" spans="16:19" x14ac:dyDescent="0.2">
      <c r="P59419" s="230"/>
      <c r="Q59419" s="230"/>
      <c r="R59419" s="230"/>
      <c r="S59419" s="230"/>
    </row>
    <row r="59420" spans="16:19" x14ac:dyDescent="0.2">
      <c r="P59420" s="230"/>
      <c r="Q59420" s="230"/>
      <c r="R59420" s="230"/>
      <c r="S59420" s="230"/>
    </row>
    <row r="59421" spans="16:19" x14ac:dyDescent="0.2">
      <c r="P59421" s="230"/>
      <c r="Q59421" s="230"/>
      <c r="R59421" s="230"/>
      <c r="S59421" s="230"/>
    </row>
    <row r="59422" spans="16:19" x14ac:dyDescent="0.2">
      <c r="P59422" s="230"/>
      <c r="Q59422" s="230"/>
      <c r="R59422" s="230"/>
      <c r="S59422" s="230"/>
    </row>
    <row r="59423" spans="16:19" x14ac:dyDescent="0.2">
      <c r="P59423" s="230"/>
      <c r="Q59423" s="230"/>
      <c r="R59423" s="230"/>
      <c r="S59423" s="230"/>
    </row>
    <row r="59424" spans="16:19" x14ac:dyDescent="0.2">
      <c r="P59424" s="230"/>
      <c r="Q59424" s="230"/>
      <c r="R59424" s="230"/>
      <c r="S59424" s="230"/>
    </row>
    <row r="59425" spans="16:19" x14ac:dyDescent="0.2">
      <c r="P59425" s="230"/>
      <c r="Q59425" s="230"/>
      <c r="R59425" s="230"/>
      <c r="S59425" s="230"/>
    </row>
    <row r="59426" spans="16:19" x14ac:dyDescent="0.2">
      <c r="P59426" s="230"/>
      <c r="Q59426" s="230"/>
      <c r="R59426" s="230"/>
      <c r="S59426" s="230"/>
    </row>
    <row r="59427" spans="16:19" x14ac:dyDescent="0.2">
      <c r="P59427" s="230"/>
      <c r="Q59427" s="230"/>
      <c r="R59427" s="230"/>
      <c r="S59427" s="230"/>
    </row>
    <row r="59428" spans="16:19" x14ac:dyDescent="0.2">
      <c r="P59428" s="230"/>
      <c r="Q59428" s="230"/>
      <c r="R59428" s="230"/>
      <c r="S59428" s="230"/>
    </row>
    <row r="59429" spans="16:19" x14ac:dyDescent="0.2">
      <c r="P59429" s="230"/>
      <c r="Q59429" s="230"/>
      <c r="R59429" s="230"/>
      <c r="S59429" s="230"/>
    </row>
    <row r="59430" spans="16:19" x14ac:dyDescent="0.2">
      <c r="P59430" s="230"/>
      <c r="Q59430" s="230"/>
      <c r="R59430" s="230"/>
      <c r="S59430" s="230"/>
    </row>
    <row r="59431" spans="16:19" x14ac:dyDescent="0.2">
      <c r="P59431" s="230"/>
      <c r="Q59431" s="230"/>
      <c r="R59431" s="230"/>
      <c r="S59431" s="230"/>
    </row>
    <row r="59432" spans="16:19" x14ac:dyDescent="0.2">
      <c r="P59432" s="230"/>
      <c r="Q59432" s="230"/>
      <c r="R59432" s="230"/>
      <c r="S59432" s="230"/>
    </row>
    <row r="59433" spans="16:19" x14ac:dyDescent="0.2">
      <c r="P59433" s="230"/>
      <c r="Q59433" s="230"/>
      <c r="R59433" s="230"/>
      <c r="S59433" s="230"/>
    </row>
    <row r="59434" spans="16:19" x14ac:dyDescent="0.2">
      <c r="P59434" s="230"/>
      <c r="Q59434" s="230"/>
      <c r="R59434" s="230"/>
      <c r="S59434" s="230"/>
    </row>
    <row r="59435" spans="16:19" x14ac:dyDescent="0.2">
      <c r="P59435" s="230"/>
      <c r="Q59435" s="230"/>
      <c r="R59435" s="230"/>
      <c r="S59435" s="230"/>
    </row>
    <row r="59436" spans="16:19" x14ac:dyDescent="0.2">
      <c r="P59436" s="230"/>
      <c r="Q59436" s="230"/>
      <c r="R59436" s="230"/>
      <c r="S59436" s="230"/>
    </row>
    <row r="59437" spans="16:19" x14ac:dyDescent="0.2">
      <c r="P59437" s="230"/>
      <c r="Q59437" s="230"/>
      <c r="R59437" s="230"/>
      <c r="S59437" s="230"/>
    </row>
    <row r="59438" spans="16:19" x14ac:dyDescent="0.2">
      <c r="P59438" s="230"/>
      <c r="Q59438" s="230"/>
      <c r="R59438" s="230"/>
      <c r="S59438" s="230"/>
    </row>
    <row r="59439" spans="16:19" x14ac:dyDescent="0.2">
      <c r="P59439" s="230"/>
      <c r="Q59439" s="230"/>
      <c r="R59439" s="230"/>
      <c r="S59439" s="230"/>
    </row>
    <row r="59440" spans="16:19" x14ac:dyDescent="0.2">
      <c r="P59440" s="230"/>
      <c r="Q59440" s="230"/>
      <c r="R59440" s="230"/>
      <c r="S59440" s="230"/>
    </row>
    <row r="59441" spans="16:19" x14ac:dyDescent="0.2">
      <c r="P59441" s="230"/>
      <c r="Q59441" s="230"/>
      <c r="R59441" s="230"/>
      <c r="S59441" s="230"/>
    </row>
    <row r="59442" spans="16:19" x14ac:dyDescent="0.2">
      <c r="P59442" s="230"/>
      <c r="Q59442" s="230"/>
      <c r="R59442" s="230"/>
      <c r="S59442" s="230"/>
    </row>
    <row r="59443" spans="16:19" x14ac:dyDescent="0.2">
      <c r="P59443" s="230"/>
      <c r="Q59443" s="230"/>
      <c r="R59443" s="230"/>
      <c r="S59443" s="230"/>
    </row>
    <row r="59444" spans="16:19" x14ac:dyDescent="0.2">
      <c r="P59444" s="230"/>
      <c r="Q59444" s="230"/>
      <c r="R59444" s="230"/>
      <c r="S59444" s="230"/>
    </row>
    <row r="59445" spans="16:19" x14ac:dyDescent="0.2">
      <c r="P59445" s="230"/>
      <c r="Q59445" s="230"/>
      <c r="R59445" s="230"/>
      <c r="S59445" s="230"/>
    </row>
    <row r="59446" spans="16:19" x14ac:dyDescent="0.2">
      <c r="P59446" s="230"/>
      <c r="Q59446" s="230"/>
      <c r="R59446" s="230"/>
      <c r="S59446" s="230"/>
    </row>
    <row r="59447" spans="16:19" x14ac:dyDescent="0.2">
      <c r="P59447" s="230"/>
      <c r="Q59447" s="230"/>
      <c r="R59447" s="230"/>
      <c r="S59447" s="230"/>
    </row>
    <row r="59448" spans="16:19" x14ac:dyDescent="0.2">
      <c r="P59448" s="230"/>
      <c r="Q59448" s="230"/>
      <c r="R59448" s="230"/>
      <c r="S59448" s="230"/>
    </row>
    <row r="59449" spans="16:19" x14ac:dyDescent="0.2">
      <c r="P59449" s="230"/>
      <c r="Q59449" s="230"/>
      <c r="R59449" s="230"/>
      <c r="S59449" s="230"/>
    </row>
    <row r="59450" spans="16:19" x14ac:dyDescent="0.2">
      <c r="P59450" s="230"/>
      <c r="Q59450" s="230"/>
      <c r="R59450" s="230"/>
      <c r="S59450" s="230"/>
    </row>
    <row r="59451" spans="16:19" x14ac:dyDescent="0.2">
      <c r="P59451" s="230"/>
      <c r="Q59451" s="230"/>
      <c r="R59451" s="230"/>
      <c r="S59451" s="230"/>
    </row>
    <row r="59452" spans="16:19" x14ac:dyDescent="0.2">
      <c r="P59452" s="230"/>
      <c r="Q59452" s="230"/>
      <c r="R59452" s="230"/>
      <c r="S59452" s="230"/>
    </row>
    <row r="59453" spans="16:19" x14ac:dyDescent="0.2">
      <c r="P59453" s="230"/>
      <c r="Q59453" s="230"/>
      <c r="R59453" s="230"/>
      <c r="S59453" s="230"/>
    </row>
    <row r="59454" spans="16:19" x14ac:dyDescent="0.2">
      <c r="P59454" s="230"/>
      <c r="Q59454" s="230"/>
      <c r="R59454" s="230"/>
      <c r="S59454" s="230"/>
    </row>
    <row r="59455" spans="16:19" x14ac:dyDescent="0.2">
      <c r="P59455" s="230"/>
      <c r="Q59455" s="230"/>
      <c r="R59455" s="230"/>
      <c r="S59455" s="230"/>
    </row>
    <row r="59456" spans="16:19" x14ac:dyDescent="0.2">
      <c r="P59456" s="230"/>
      <c r="Q59456" s="230"/>
      <c r="R59456" s="230"/>
      <c r="S59456" s="230"/>
    </row>
    <row r="59457" spans="16:19" x14ac:dyDescent="0.2">
      <c r="P59457" s="230"/>
      <c r="Q59457" s="230"/>
      <c r="R59457" s="230"/>
      <c r="S59457" s="230"/>
    </row>
    <row r="59458" spans="16:19" x14ac:dyDescent="0.2">
      <c r="P59458" s="230"/>
      <c r="Q59458" s="230"/>
      <c r="R59458" s="230"/>
      <c r="S59458" s="230"/>
    </row>
    <row r="59459" spans="16:19" x14ac:dyDescent="0.2">
      <c r="P59459" s="230"/>
      <c r="Q59459" s="230"/>
      <c r="R59459" s="230"/>
      <c r="S59459" s="230"/>
    </row>
    <row r="59460" spans="16:19" x14ac:dyDescent="0.2">
      <c r="P59460" s="230"/>
      <c r="Q59460" s="230"/>
      <c r="R59460" s="230"/>
      <c r="S59460" s="230"/>
    </row>
    <row r="59461" spans="16:19" x14ac:dyDescent="0.2">
      <c r="P59461" s="230"/>
      <c r="Q59461" s="230"/>
      <c r="R59461" s="230"/>
      <c r="S59461" s="230"/>
    </row>
    <row r="59462" spans="16:19" x14ac:dyDescent="0.2">
      <c r="P59462" s="230"/>
      <c r="Q59462" s="230"/>
      <c r="R59462" s="230"/>
      <c r="S59462" s="230"/>
    </row>
    <row r="59463" spans="16:19" x14ac:dyDescent="0.2">
      <c r="P59463" s="230"/>
      <c r="Q59463" s="230"/>
      <c r="R59463" s="230"/>
      <c r="S59463" s="230"/>
    </row>
    <row r="59464" spans="16:19" x14ac:dyDescent="0.2">
      <c r="P59464" s="230"/>
      <c r="Q59464" s="230"/>
      <c r="R59464" s="230"/>
      <c r="S59464" s="230"/>
    </row>
    <row r="59465" spans="16:19" x14ac:dyDescent="0.2">
      <c r="P59465" s="230"/>
      <c r="Q59465" s="230"/>
      <c r="R59465" s="230"/>
      <c r="S59465" s="230"/>
    </row>
    <row r="59466" spans="16:19" x14ac:dyDescent="0.2">
      <c r="P59466" s="230"/>
      <c r="Q59466" s="230"/>
      <c r="R59466" s="230"/>
      <c r="S59466" s="230"/>
    </row>
    <row r="59467" spans="16:19" x14ac:dyDescent="0.2">
      <c r="P59467" s="230"/>
      <c r="Q59467" s="230"/>
      <c r="R59467" s="230"/>
      <c r="S59467" s="230"/>
    </row>
    <row r="59468" spans="16:19" x14ac:dyDescent="0.2">
      <c r="P59468" s="230"/>
      <c r="Q59468" s="230"/>
      <c r="R59468" s="230"/>
      <c r="S59468" s="230"/>
    </row>
    <row r="59469" spans="16:19" x14ac:dyDescent="0.2">
      <c r="P59469" s="230"/>
      <c r="Q59469" s="230"/>
      <c r="R59469" s="230"/>
      <c r="S59469" s="230"/>
    </row>
    <row r="59470" spans="16:19" x14ac:dyDescent="0.2">
      <c r="P59470" s="230"/>
      <c r="Q59470" s="230"/>
      <c r="R59470" s="230"/>
      <c r="S59470" s="230"/>
    </row>
    <row r="59471" spans="16:19" x14ac:dyDescent="0.2">
      <c r="P59471" s="230"/>
      <c r="Q59471" s="230"/>
      <c r="R59471" s="230"/>
      <c r="S59471" s="230"/>
    </row>
    <row r="59472" spans="16:19" x14ac:dyDescent="0.2">
      <c r="P59472" s="230"/>
      <c r="Q59472" s="230"/>
      <c r="R59472" s="230"/>
      <c r="S59472" s="230"/>
    </row>
    <row r="59473" spans="16:19" x14ac:dyDescent="0.2">
      <c r="P59473" s="230"/>
      <c r="Q59473" s="230"/>
      <c r="R59473" s="230"/>
      <c r="S59473" s="230"/>
    </row>
    <row r="59474" spans="16:19" x14ac:dyDescent="0.2">
      <c r="P59474" s="230"/>
      <c r="Q59474" s="230"/>
      <c r="R59474" s="230"/>
      <c r="S59474" s="230"/>
    </row>
    <row r="59475" spans="16:19" x14ac:dyDescent="0.2">
      <c r="P59475" s="230"/>
      <c r="Q59475" s="230"/>
      <c r="R59475" s="230"/>
      <c r="S59475" s="230"/>
    </row>
    <row r="59476" spans="16:19" x14ac:dyDescent="0.2">
      <c r="P59476" s="230"/>
      <c r="Q59476" s="230"/>
      <c r="R59476" s="230"/>
      <c r="S59476" s="230"/>
    </row>
    <row r="59477" spans="16:19" x14ac:dyDescent="0.2">
      <c r="P59477" s="230"/>
      <c r="Q59477" s="230"/>
      <c r="R59477" s="230"/>
      <c r="S59477" s="230"/>
    </row>
    <row r="59478" spans="16:19" x14ac:dyDescent="0.2">
      <c r="P59478" s="230"/>
      <c r="Q59478" s="230"/>
      <c r="R59478" s="230"/>
      <c r="S59478" s="230"/>
    </row>
    <row r="59479" spans="16:19" x14ac:dyDescent="0.2">
      <c r="P59479" s="230"/>
      <c r="Q59479" s="230"/>
      <c r="R59479" s="230"/>
      <c r="S59479" s="230"/>
    </row>
    <row r="59480" spans="16:19" x14ac:dyDescent="0.2">
      <c r="P59480" s="230"/>
      <c r="Q59480" s="230"/>
      <c r="R59480" s="230"/>
      <c r="S59480" s="230"/>
    </row>
    <row r="59481" spans="16:19" x14ac:dyDescent="0.2">
      <c r="P59481" s="230"/>
      <c r="Q59481" s="230"/>
      <c r="R59481" s="230"/>
      <c r="S59481" s="230"/>
    </row>
    <row r="59482" spans="16:19" x14ac:dyDescent="0.2">
      <c r="P59482" s="230"/>
      <c r="Q59482" s="230"/>
      <c r="R59482" s="230"/>
      <c r="S59482" s="230"/>
    </row>
    <row r="59483" spans="16:19" x14ac:dyDescent="0.2">
      <c r="P59483" s="230"/>
      <c r="Q59483" s="230"/>
      <c r="R59483" s="230"/>
      <c r="S59483" s="230"/>
    </row>
    <row r="59484" spans="16:19" x14ac:dyDescent="0.2">
      <c r="P59484" s="230"/>
      <c r="Q59484" s="230"/>
      <c r="R59484" s="230"/>
      <c r="S59484" s="230"/>
    </row>
    <row r="59485" spans="16:19" x14ac:dyDescent="0.2">
      <c r="P59485" s="230"/>
      <c r="Q59485" s="230"/>
      <c r="R59485" s="230"/>
      <c r="S59485" s="230"/>
    </row>
    <row r="59486" spans="16:19" x14ac:dyDescent="0.2">
      <c r="P59486" s="230"/>
      <c r="Q59486" s="230"/>
      <c r="R59486" s="230"/>
      <c r="S59486" s="230"/>
    </row>
    <row r="59487" spans="16:19" x14ac:dyDescent="0.2">
      <c r="P59487" s="230"/>
      <c r="Q59487" s="230"/>
      <c r="R59487" s="230"/>
      <c r="S59487" s="230"/>
    </row>
    <row r="59488" spans="16:19" x14ac:dyDescent="0.2">
      <c r="P59488" s="230"/>
      <c r="Q59488" s="230"/>
      <c r="R59488" s="230"/>
      <c r="S59488" s="230"/>
    </row>
    <row r="59489" spans="16:19" x14ac:dyDescent="0.2">
      <c r="P59489" s="230"/>
      <c r="Q59489" s="230"/>
      <c r="R59489" s="230"/>
      <c r="S59489" s="230"/>
    </row>
    <row r="59490" spans="16:19" x14ac:dyDescent="0.2">
      <c r="P59490" s="230"/>
      <c r="Q59490" s="230"/>
      <c r="R59490" s="230"/>
      <c r="S59490" s="230"/>
    </row>
    <row r="59491" spans="16:19" x14ac:dyDescent="0.2">
      <c r="P59491" s="230"/>
      <c r="Q59491" s="230"/>
      <c r="R59491" s="230"/>
      <c r="S59491" s="230"/>
    </row>
    <row r="59492" spans="16:19" x14ac:dyDescent="0.2">
      <c r="P59492" s="230"/>
      <c r="Q59492" s="230"/>
      <c r="R59492" s="230"/>
      <c r="S59492" s="230"/>
    </row>
    <row r="59493" spans="16:19" x14ac:dyDescent="0.2">
      <c r="P59493" s="230"/>
      <c r="Q59493" s="230"/>
      <c r="R59493" s="230"/>
      <c r="S59493" s="230"/>
    </row>
    <row r="59494" spans="16:19" x14ac:dyDescent="0.2">
      <c r="P59494" s="230"/>
      <c r="Q59494" s="230"/>
      <c r="R59494" s="230"/>
      <c r="S59494" s="230"/>
    </row>
    <row r="59495" spans="16:19" x14ac:dyDescent="0.2">
      <c r="P59495" s="230"/>
      <c r="Q59495" s="230"/>
      <c r="R59495" s="230"/>
      <c r="S59495" s="230"/>
    </row>
    <row r="59496" spans="16:19" x14ac:dyDescent="0.2">
      <c r="P59496" s="230"/>
      <c r="Q59496" s="230"/>
      <c r="R59496" s="230"/>
      <c r="S59496" s="230"/>
    </row>
    <row r="59497" spans="16:19" x14ac:dyDescent="0.2">
      <c r="P59497" s="230"/>
      <c r="Q59497" s="230"/>
      <c r="R59497" s="230"/>
      <c r="S59497" s="230"/>
    </row>
    <row r="59498" spans="16:19" x14ac:dyDescent="0.2">
      <c r="P59498" s="230"/>
      <c r="Q59498" s="230"/>
      <c r="R59498" s="230"/>
      <c r="S59498" s="230"/>
    </row>
    <row r="59499" spans="16:19" x14ac:dyDescent="0.2">
      <c r="P59499" s="230"/>
      <c r="Q59499" s="230"/>
      <c r="R59499" s="230"/>
      <c r="S59499" s="230"/>
    </row>
    <row r="59500" spans="16:19" x14ac:dyDescent="0.2">
      <c r="P59500" s="230"/>
      <c r="Q59500" s="230"/>
      <c r="R59500" s="230"/>
      <c r="S59500" s="230"/>
    </row>
    <row r="59501" spans="16:19" x14ac:dyDescent="0.2">
      <c r="P59501" s="230"/>
      <c r="Q59501" s="230"/>
      <c r="R59501" s="230"/>
      <c r="S59501" s="230"/>
    </row>
    <row r="59502" spans="16:19" x14ac:dyDescent="0.2">
      <c r="P59502" s="230"/>
      <c r="Q59502" s="230"/>
      <c r="R59502" s="230"/>
      <c r="S59502" s="230"/>
    </row>
    <row r="59503" spans="16:19" x14ac:dyDescent="0.2">
      <c r="P59503" s="230"/>
      <c r="Q59503" s="230"/>
      <c r="R59503" s="230"/>
      <c r="S59503" s="230"/>
    </row>
    <row r="59504" spans="16:19" x14ac:dyDescent="0.2">
      <c r="P59504" s="230"/>
      <c r="Q59504" s="230"/>
      <c r="R59504" s="230"/>
      <c r="S59504" s="230"/>
    </row>
    <row r="59505" spans="16:19" x14ac:dyDescent="0.2">
      <c r="P59505" s="230"/>
      <c r="Q59505" s="230"/>
      <c r="R59505" s="230"/>
      <c r="S59505" s="230"/>
    </row>
    <row r="59506" spans="16:19" x14ac:dyDescent="0.2">
      <c r="P59506" s="230"/>
      <c r="Q59506" s="230"/>
      <c r="R59506" s="230"/>
      <c r="S59506" s="230"/>
    </row>
    <row r="59507" spans="16:19" x14ac:dyDescent="0.2">
      <c r="P59507" s="230"/>
      <c r="Q59507" s="230"/>
      <c r="R59507" s="230"/>
      <c r="S59507" s="230"/>
    </row>
    <row r="59508" spans="16:19" x14ac:dyDescent="0.2">
      <c r="P59508" s="230"/>
      <c r="Q59508" s="230"/>
      <c r="R59508" s="230"/>
      <c r="S59508" s="230"/>
    </row>
    <row r="59509" spans="16:19" x14ac:dyDescent="0.2">
      <c r="P59509" s="230"/>
      <c r="Q59509" s="230"/>
      <c r="R59509" s="230"/>
      <c r="S59509" s="230"/>
    </row>
    <row r="59510" spans="16:19" x14ac:dyDescent="0.2">
      <c r="P59510" s="230"/>
      <c r="Q59510" s="230"/>
      <c r="R59510" s="230"/>
      <c r="S59510" s="230"/>
    </row>
    <row r="59511" spans="16:19" x14ac:dyDescent="0.2">
      <c r="P59511" s="230"/>
      <c r="Q59511" s="230"/>
      <c r="R59511" s="230"/>
      <c r="S59511" s="230"/>
    </row>
    <row r="59512" spans="16:19" x14ac:dyDescent="0.2">
      <c r="P59512" s="230"/>
      <c r="Q59512" s="230"/>
      <c r="R59512" s="230"/>
      <c r="S59512" s="230"/>
    </row>
    <row r="59513" spans="16:19" x14ac:dyDescent="0.2">
      <c r="P59513" s="230"/>
      <c r="Q59513" s="230"/>
      <c r="R59513" s="230"/>
      <c r="S59513" s="230"/>
    </row>
    <row r="59514" spans="16:19" x14ac:dyDescent="0.2">
      <c r="P59514" s="230"/>
      <c r="Q59514" s="230"/>
      <c r="R59514" s="230"/>
      <c r="S59514" s="230"/>
    </row>
    <row r="59515" spans="16:19" x14ac:dyDescent="0.2">
      <c r="P59515" s="230"/>
      <c r="Q59515" s="230"/>
      <c r="R59515" s="230"/>
      <c r="S59515" s="230"/>
    </row>
    <row r="59516" spans="16:19" x14ac:dyDescent="0.2">
      <c r="P59516" s="230"/>
      <c r="Q59516" s="230"/>
      <c r="R59516" s="230"/>
      <c r="S59516" s="230"/>
    </row>
    <row r="59517" spans="16:19" x14ac:dyDescent="0.2">
      <c r="P59517" s="230"/>
      <c r="Q59517" s="230"/>
      <c r="R59517" s="230"/>
      <c r="S59517" s="230"/>
    </row>
    <row r="59518" spans="16:19" x14ac:dyDescent="0.2">
      <c r="P59518" s="230"/>
      <c r="Q59518" s="230"/>
      <c r="R59518" s="230"/>
      <c r="S59518" s="230"/>
    </row>
    <row r="59519" spans="16:19" x14ac:dyDescent="0.2">
      <c r="P59519" s="230"/>
      <c r="Q59519" s="230"/>
      <c r="R59519" s="230"/>
      <c r="S59519" s="230"/>
    </row>
    <row r="59520" spans="16:19" x14ac:dyDescent="0.2">
      <c r="P59520" s="230"/>
      <c r="Q59520" s="230"/>
      <c r="R59520" s="230"/>
      <c r="S59520" s="230"/>
    </row>
    <row r="59521" spans="16:19" x14ac:dyDescent="0.2">
      <c r="P59521" s="230"/>
      <c r="Q59521" s="230"/>
      <c r="R59521" s="230"/>
      <c r="S59521" s="230"/>
    </row>
    <row r="59522" spans="16:19" x14ac:dyDescent="0.2">
      <c r="P59522" s="230"/>
      <c r="Q59522" s="230"/>
      <c r="R59522" s="230"/>
      <c r="S59522" s="230"/>
    </row>
    <row r="59523" spans="16:19" x14ac:dyDescent="0.2">
      <c r="P59523" s="230"/>
      <c r="Q59523" s="230"/>
      <c r="R59523" s="230"/>
      <c r="S59523" s="230"/>
    </row>
    <row r="59524" spans="16:19" x14ac:dyDescent="0.2">
      <c r="P59524" s="230"/>
      <c r="Q59524" s="230"/>
      <c r="R59524" s="230"/>
      <c r="S59524" s="230"/>
    </row>
    <row r="59525" spans="16:19" x14ac:dyDescent="0.2">
      <c r="P59525" s="230"/>
      <c r="Q59525" s="230"/>
      <c r="R59525" s="230"/>
      <c r="S59525" s="230"/>
    </row>
    <row r="59526" spans="16:19" x14ac:dyDescent="0.2">
      <c r="P59526" s="230"/>
      <c r="Q59526" s="230"/>
      <c r="R59526" s="230"/>
      <c r="S59526" s="230"/>
    </row>
    <row r="59527" spans="16:19" x14ac:dyDescent="0.2">
      <c r="P59527" s="230"/>
      <c r="Q59527" s="230"/>
      <c r="R59527" s="230"/>
      <c r="S59527" s="230"/>
    </row>
    <row r="59528" spans="16:19" x14ac:dyDescent="0.2">
      <c r="P59528" s="230"/>
      <c r="Q59528" s="230"/>
      <c r="R59528" s="230"/>
      <c r="S59528" s="230"/>
    </row>
    <row r="59529" spans="16:19" x14ac:dyDescent="0.2">
      <c r="P59529" s="230"/>
      <c r="Q59529" s="230"/>
      <c r="R59529" s="230"/>
      <c r="S59529" s="230"/>
    </row>
    <row r="59530" spans="16:19" x14ac:dyDescent="0.2">
      <c r="P59530" s="230"/>
      <c r="Q59530" s="230"/>
      <c r="R59530" s="230"/>
      <c r="S59530" s="230"/>
    </row>
    <row r="59531" spans="16:19" x14ac:dyDescent="0.2">
      <c r="P59531" s="230"/>
      <c r="Q59531" s="230"/>
      <c r="R59531" s="230"/>
      <c r="S59531" s="230"/>
    </row>
    <row r="59532" spans="16:19" x14ac:dyDescent="0.2">
      <c r="P59532" s="230"/>
      <c r="Q59532" s="230"/>
      <c r="R59532" s="230"/>
      <c r="S59532" s="230"/>
    </row>
    <row r="59533" spans="16:19" x14ac:dyDescent="0.2">
      <c r="P59533" s="230"/>
      <c r="Q59533" s="230"/>
      <c r="R59533" s="230"/>
      <c r="S59533" s="230"/>
    </row>
    <row r="59534" spans="16:19" x14ac:dyDescent="0.2">
      <c r="P59534" s="230"/>
      <c r="Q59534" s="230"/>
      <c r="R59534" s="230"/>
      <c r="S59534" s="230"/>
    </row>
    <row r="59535" spans="16:19" x14ac:dyDescent="0.2">
      <c r="P59535" s="230"/>
      <c r="Q59535" s="230"/>
      <c r="R59535" s="230"/>
      <c r="S59535" s="230"/>
    </row>
    <row r="59536" spans="16:19" x14ac:dyDescent="0.2">
      <c r="P59536" s="230"/>
      <c r="Q59536" s="230"/>
      <c r="R59536" s="230"/>
      <c r="S59536" s="230"/>
    </row>
    <row r="59537" spans="16:19" x14ac:dyDescent="0.2">
      <c r="P59537" s="230"/>
      <c r="Q59537" s="230"/>
      <c r="R59537" s="230"/>
      <c r="S59537" s="230"/>
    </row>
    <row r="59538" spans="16:19" x14ac:dyDescent="0.2">
      <c r="P59538" s="230"/>
      <c r="Q59538" s="230"/>
      <c r="R59538" s="230"/>
      <c r="S59538" s="230"/>
    </row>
    <row r="59539" spans="16:19" x14ac:dyDescent="0.2">
      <c r="P59539" s="230"/>
      <c r="Q59539" s="230"/>
      <c r="R59539" s="230"/>
      <c r="S59539" s="230"/>
    </row>
    <row r="59540" spans="16:19" x14ac:dyDescent="0.2">
      <c r="P59540" s="230"/>
      <c r="Q59540" s="230"/>
      <c r="R59540" s="230"/>
      <c r="S59540" s="230"/>
    </row>
    <row r="59541" spans="16:19" x14ac:dyDescent="0.2">
      <c r="P59541" s="230"/>
      <c r="Q59541" s="230"/>
      <c r="R59541" s="230"/>
      <c r="S59541" s="230"/>
    </row>
    <row r="59542" spans="16:19" x14ac:dyDescent="0.2">
      <c r="P59542" s="230"/>
      <c r="Q59542" s="230"/>
      <c r="R59542" s="230"/>
      <c r="S59542" s="230"/>
    </row>
    <row r="59543" spans="16:19" x14ac:dyDescent="0.2">
      <c r="P59543" s="230"/>
      <c r="Q59543" s="230"/>
      <c r="R59543" s="230"/>
      <c r="S59543" s="230"/>
    </row>
    <row r="59544" spans="16:19" x14ac:dyDescent="0.2">
      <c r="P59544" s="230"/>
      <c r="Q59544" s="230"/>
      <c r="R59544" s="230"/>
      <c r="S59544" s="230"/>
    </row>
    <row r="59545" spans="16:19" x14ac:dyDescent="0.2">
      <c r="P59545" s="230"/>
      <c r="Q59545" s="230"/>
      <c r="R59545" s="230"/>
      <c r="S59545" s="230"/>
    </row>
    <row r="59546" spans="16:19" x14ac:dyDescent="0.2">
      <c r="P59546" s="230"/>
      <c r="Q59546" s="230"/>
      <c r="R59546" s="230"/>
      <c r="S59546" s="230"/>
    </row>
    <row r="59547" spans="16:19" x14ac:dyDescent="0.2">
      <c r="P59547" s="230"/>
      <c r="Q59547" s="230"/>
      <c r="R59547" s="230"/>
      <c r="S59547" s="230"/>
    </row>
    <row r="59548" spans="16:19" x14ac:dyDescent="0.2">
      <c r="P59548" s="230"/>
      <c r="Q59548" s="230"/>
      <c r="R59548" s="230"/>
      <c r="S59548" s="230"/>
    </row>
    <row r="59549" spans="16:19" x14ac:dyDescent="0.2">
      <c r="P59549" s="230"/>
      <c r="Q59549" s="230"/>
      <c r="R59549" s="230"/>
      <c r="S59549" s="230"/>
    </row>
    <row r="59550" spans="16:19" x14ac:dyDescent="0.2">
      <c r="P59550" s="230"/>
      <c r="Q59550" s="230"/>
      <c r="R59550" s="230"/>
      <c r="S59550" s="230"/>
    </row>
    <row r="59551" spans="16:19" x14ac:dyDescent="0.2">
      <c r="P59551" s="230"/>
      <c r="Q59551" s="230"/>
      <c r="R59551" s="230"/>
      <c r="S59551" s="230"/>
    </row>
    <row r="59552" spans="16:19" x14ac:dyDescent="0.2">
      <c r="P59552" s="230"/>
      <c r="Q59552" s="230"/>
      <c r="R59552" s="230"/>
      <c r="S59552" s="230"/>
    </row>
    <row r="59553" spans="16:19" x14ac:dyDescent="0.2">
      <c r="P59553" s="230"/>
      <c r="Q59553" s="230"/>
      <c r="R59553" s="230"/>
      <c r="S59553" s="230"/>
    </row>
    <row r="59554" spans="16:19" x14ac:dyDescent="0.2">
      <c r="P59554" s="230"/>
      <c r="Q59554" s="230"/>
      <c r="R59554" s="230"/>
      <c r="S59554" s="230"/>
    </row>
    <row r="59555" spans="16:19" x14ac:dyDescent="0.2">
      <c r="P59555" s="230"/>
      <c r="Q59555" s="230"/>
      <c r="R59555" s="230"/>
      <c r="S59555" s="230"/>
    </row>
    <row r="59556" spans="16:19" x14ac:dyDescent="0.2">
      <c r="P59556" s="230"/>
      <c r="Q59556" s="230"/>
      <c r="R59556" s="230"/>
      <c r="S59556" s="230"/>
    </row>
    <row r="59557" spans="16:19" x14ac:dyDescent="0.2">
      <c r="P59557" s="230"/>
      <c r="Q59557" s="230"/>
      <c r="R59557" s="230"/>
      <c r="S59557" s="230"/>
    </row>
    <row r="59558" spans="16:19" x14ac:dyDescent="0.2">
      <c r="P59558" s="230"/>
      <c r="Q59558" s="230"/>
      <c r="R59558" s="230"/>
      <c r="S59558" s="230"/>
    </row>
    <row r="59559" spans="16:19" x14ac:dyDescent="0.2">
      <c r="P59559" s="230"/>
      <c r="Q59559" s="230"/>
      <c r="R59559" s="230"/>
      <c r="S59559" s="230"/>
    </row>
    <row r="59560" spans="16:19" x14ac:dyDescent="0.2">
      <c r="P59560" s="230"/>
      <c r="Q59560" s="230"/>
      <c r="R59560" s="230"/>
      <c r="S59560" s="230"/>
    </row>
    <row r="59561" spans="16:19" x14ac:dyDescent="0.2">
      <c r="P59561" s="230"/>
      <c r="Q59561" s="230"/>
      <c r="R59561" s="230"/>
      <c r="S59561" s="230"/>
    </row>
    <row r="59562" spans="16:19" x14ac:dyDescent="0.2">
      <c r="P59562" s="230"/>
      <c r="Q59562" s="230"/>
      <c r="R59562" s="230"/>
      <c r="S59562" s="230"/>
    </row>
    <row r="59563" spans="16:19" x14ac:dyDescent="0.2">
      <c r="P59563" s="230"/>
      <c r="Q59563" s="230"/>
      <c r="R59563" s="230"/>
      <c r="S59563" s="230"/>
    </row>
    <row r="59564" spans="16:19" x14ac:dyDescent="0.2">
      <c r="P59564" s="230"/>
      <c r="Q59564" s="230"/>
      <c r="R59564" s="230"/>
      <c r="S59564" s="230"/>
    </row>
    <row r="59565" spans="16:19" x14ac:dyDescent="0.2">
      <c r="P59565" s="230"/>
      <c r="Q59565" s="230"/>
      <c r="R59565" s="230"/>
      <c r="S59565" s="230"/>
    </row>
    <row r="59566" spans="16:19" x14ac:dyDescent="0.2">
      <c r="P59566" s="230"/>
      <c r="Q59566" s="230"/>
      <c r="R59566" s="230"/>
      <c r="S59566" s="230"/>
    </row>
    <row r="59567" spans="16:19" x14ac:dyDescent="0.2">
      <c r="P59567" s="230"/>
      <c r="Q59567" s="230"/>
      <c r="R59567" s="230"/>
      <c r="S59567" s="230"/>
    </row>
    <row r="59568" spans="16:19" x14ac:dyDescent="0.2">
      <c r="P59568" s="230"/>
      <c r="Q59568" s="230"/>
      <c r="R59568" s="230"/>
      <c r="S59568" s="230"/>
    </row>
    <row r="59569" spans="16:19" x14ac:dyDescent="0.2">
      <c r="P59569" s="230"/>
      <c r="Q59569" s="230"/>
      <c r="R59569" s="230"/>
      <c r="S59569" s="230"/>
    </row>
    <row r="59570" spans="16:19" x14ac:dyDescent="0.2">
      <c r="P59570" s="230"/>
      <c r="Q59570" s="230"/>
      <c r="R59570" s="230"/>
      <c r="S59570" s="230"/>
    </row>
    <row r="59571" spans="16:19" x14ac:dyDescent="0.2">
      <c r="P59571" s="230"/>
      <c r="Q59571" s="230"/>
      <c r="R59571" s="230"/>
      <c r="S59571" s="230"/>
    </row>
    <row r="59572" spans="16:19" x14ac:dyDescent="0.2">
      <c r="P59572" s="230"/>
      <c r="Q59572" s="230"/>
      <c r="R59572" s="230"/>
      <c r="S59572" s="230"/>
    </row>
    <row r="59573" spans="16:19" x14ac:dyDescent="0.2">
      <c r="P59573" s="230"/>
      <c r="Q59573" s="230"/>
      <c r="R59573" s="230"/>
      <c r="S59573" s="230"/>
    </row>
    <row r="59574" spans="16:19" x14ac:dyDescent="0.2">
      <c r="P59574" s="230"/>
      <c r="Q59574" s="230"/>
      <c r="R59574" s="230"/>
      <c r="S59574" s="230"/>
    </row>
    <row r="59575" spans="16:19" x14ac:dyDescent="0.2">
      <c r="P59575" s="230"/>
      <c r="Q59575" s="230"/>
      <c r="R59575" s="230"/>
      <c r="S59575" s="230"/>
    </row>
    <row r="59576" spans="16:19" x14ac:dyDescent="0.2">
      <c r="P59576" s="230"/>
      <c r="Q59576" s="230"/>
      <c r="R59576" s="230"/>
      <c r="S59576" s="230"/>
    </row>
    <row r="59577" spans="16:19" x14ac:dyDescent="0.2">
      <c r="P59577" s="230"/>
      <c r="Q59577" s="230"/>
      <c r="R59577" s="230"/>
      <c r="S59577" s="230"/>
    </row>
    <row r="59578" spans="16:19" x14ac:dyDescent="0.2">
      <c r="P59578" s="230"/>
      <c r="Q59578" s="230"/>
      <c r="R59578" s="230"/>
      <c r="S59578" s="230"/>
    </row>
    <row r="59579" spans="16:19" x14ac:dyDescent="0.2">
      <c r="P59579" s="230"/>
      <c r="Q59579" s="230"/>
      <c r="R59579" s="230"/>
      <c r="S59579" s="230"/>
    </row>
    <row r="59580" spans="16:19" x14ac:dyDescent="0.2">
      <c r="P59580" s="230"/>
      <c r="Q59580" s="230"/>
      <c r="R59580" s="230"/>
      <c r="S59580" s="230"/>
    </row>
    <row r="59581" spans="16:19" x14ac:dyDescent="0.2">
      <c r="P59581" s="230"/>
      <c r="Q59581" s="230"/>
      <c r="R59581" s="230"/>
      <c r="S59581" s="230"/>
    </row>
    <row r="59582" spans="16:19" x14ac:dyDescent="0.2">
      <c r="P59582" s="230"/>
      <c r="Q59582" s="230"/>
      <c r="R59582" s="230"/>
      <c r="S59582" s="230"/>
    </row>
    <row r="59583" spans="16:19" x14ac:dyDescent="0.2">
      <c r="P59583" s="230"/>
      <c r="Q59583" s="230"/>
      <c r="R59583" s="230"/>
      <c r="S59583" s="230"/>
    </row>
    <row r="59584" spans="16:19" x14ac:dyDescent="0.2">
      <c r="P59584" s="230"/>
      <c r="Q59584" s="230"/>
      <c r="R59584" s="230"/>
      <c r="S59584" s="230"/>
    </row>
    <row r="59585" spans="16:19" x14ac:dyDescent="0.2">
      <c r="P59585" s="230"/>
      <c r="Q59585" s="230"/>
      <c r="R59585" s="230"/>
      <c r="S59585" s="230"/>
    </row>
    <row r="59586" spans="16:19" x14ac:dyDescent="0.2">
      <c r="P59586" s="230"/>
      <c r="Q59586" s="230"/>
      <c r="R59586" s="230"/>
      <c r="S59586" s="230"/>
    </row>
    <row r="59587" spans="16:19" x14ac:dyDescent="0.2">
      <c r="P59587" s="230"/>
      <c r="Q59587" s="230"/>
      <c r="R59587" s="230"/>
      <c r="S59587" s="230"/>
    </row>
    <row r="59588" spans="16:19" x14ac:dyDescent="0.2">
      <c r="P59588" s="230"/>
      <c r="Q59588" s="230"/>
      <c r="R59588" s="230"/>
      <c r="S59588" s="230"/>
    </row>
    <row r="59589" spans="16:19" x14ac:dyDescent="0.2">
      <c r="P59589" s="230"/>
      <c r="Q59589" s="230"/>
      <c r="R59589" s="230"/>
      <c r="S59589" s="230"/>
    </row>
    <row r="59590" spans="16:19" x14ac:dyDescent="0.2">
      <c r="P59590" s="230"/>
      <c r="Q59590" s="230"/>
      <c r="R59590" s="230"/>
      <c r="S59590" s="230"/>
    </row>
    <row r="59591" spans="16:19" x14ac:dyDescent="0.2">
      <c r="P59591" s="230"/>
      <c r="Q59591" s="230"/>
      <c r="R59591" s="230"/>
      <c r="S59591" s="230"/>
    </row>
    <row r="59592" spans="16:19" x14ac:dyDescent="0.2">
      <c r="P59592" s="230"/>
      <c r="Q59592" s="230"/>
      <c r="R59592" s="230"/>
      <c r="S59592" s="230"/>
    </row>
    <row r="59593" spans="16:19" x14ac:dyDescent="0.2">
      <c r="P59593" s="230"/>
      <c r="Q59593" s="230"/>
      <c r="R59593" s="230"/>
      <c r="S59593" s="230"/>
    </row>
    <row r="59594" spans="16:19" x14ac:dyDescent="0.2">
      <c r="P59594" s="230"/>
      <c r="Q59594" s="230"/>
      <c r="R59594" s="230"/>
      <c r="S59594" s="230"/>
    </row>
    <row r="59595" spans="16:19" x14ac:dyDescent="0.2">
      <c r="P59595" s="230"/>
      <c r="Q59595" s="230"/>
      <c r="R59595" s="230"/>
      <c r="S59595" s="230"/>
    </row>
    <row r="59596" spans="16:19" x14ac:dyDescent="0.2">
      <c r="P59596" s="230"/>
      <c r="Q59596" s="230"/>
      <c r="R59596" s="230"/>
      <c r="S59596" s="230"/>
    </row>
    <row r="59597" spans="16:19" x14ac:dyDescent="0.2">
      <c r="P59597" s="230"/>
      <c r="Q59597" s="230"/>
      <c r="R59597" s="230"/>
      <c r="S59597" s="230"/>
    </row>
    <row r="59598" spans="16:19" x14ac:dyDescent="0.2">
      <c r="P59598" s="230"/>
      <c r="Q59598" s="230"/>
      <c r="R59598" s="230"/>
      <c r="S59598" s="230"/>
    </row>
    <row r="59599" spans="16:19" x14ac:dyDescent="0.2">
      <c r="P59599" s="230"/>
      <c r="Q59599" s="230"/>
      <c r="R59599" s="230"/>
      <c r="S59599" s="230"/>
    </row>
    <row r="59600" spans="16:19" x14ac:dyDescent="0.2">
      <c r="P59600" s="230"/>
      <c r="Q59600" s="230"/>
      <c r="R59600" s="230"/>
      <c r="S59600" s="230"/>
    </row>
    <row r="59601" spans="16:19" x14ac:dyDescent="0.2">
      <c r="P59601" s="230"/>
      <c r="Q59601" s="230"/>
      <c r="R59601" s="230"/>
      <c r="S59601" s="230"/>
    </row>
    <row r="59602" spans="16:19" x14ac:dyDescent="0.2">
      <c r="P59602" s="230"/>
      <c r="Q59602" s="230"/>
      <c r="R59602" s="230"/>
      <c r="S59602" s="230"/>
    </row>
    <row r="59603" spans="16:19" x14ac:dyDescent="0.2">
      <c r="P59603" s="230"/>
      <c r="Q59603" s="230"/>
      <c r="R59603" s="230"/>
      <c r="S59603" s="230"/>
    </row>
    <row r="59604" spans="16:19" x14ac:dyDescent="0.2">
      <c r="P59604" s="230"/>
      <c r="Q59604" s="230"/>
      <c r="R59604" s="230"/>
      <c r="S59604" s="230"/>
    </row>
    <row r="59605" spans="16:19" x14ac:dyDescent="0.2">
      <c r="P59605" s="230"/>
      <c r="Q59605" s="230"/>
      <c r="R59605" s="230"/>
      <c r="S59605" s="230"/>
    </row>
    <row r="59606" spans="16:19" x14ac:dyDescent="0.2">
      <c r="P59606" s="230"/>
      <c r="Q59606" s="230"/>
      <c r="R59606" s="230"/>
      <c r="S59606" s="230"/>
    </row>
    <row r="59607" spans="16:19" x14ac:dyDescent="0.2">
      <c r="P59607" s="230"/>
      <c r="Q59607" s="230"/>
      <c r="R59607" s="230"/>
      <c r="S59607" s="230"/>
    </row>
    <row r="59608" spans="16:19" x14ac:dyDescent="0.2">
      <c r="P59608" s="230"/>
      <c r="Q59608" s="230"/>
      <c r="R59608" s="230"/>
      <c r="S59608" s="230"/>
    </row>
    <row r="59609" spans="16:19" x14ac:dyDescent="0.2">
      <c r="P59609" s="230"/>
      <c r="Q59609" s="230"/>
      <c r="R59609" s="230"/>
      <c r="S59609" s="230"/>
    </row>
    <row r="59610" spans="16:19" x14ac:dyDescent="0.2">
      <c r="P59610" s="230"/>
      <c r="Q59610" s="230"/>
      <c r="R59610" s="230"/>
      <c r="S59610" s="230"/>
    </row>
    <row r="59611" spans="16:19" x14ac:dyDescent="0.2">
      <c r="P59611" s="230"/>
      <c r="Q59611" s="230"/>
      <c r="R59611" s="230"/>
      <c r="S59611" s="230"/>
    </row>
    <row r="59612" spans="16:19" x14ac:dyDescent="0.2">
      <c r="P59612" s="230"/>
      <c r="Q59612" s="230"/>
      <c r="R59612" s="230"/>
      <c r="S59612" s="230"/>
    </row>
    <row r="59613" spans="16:19" x14ac:dyDescent="0.2">
      <c r="P59613" s="230"/>
      <c r="Q59613" s="230"/>
      <c r="R59613" s="230"/>
      <c r="S59613" s="230"/>
    </row>
    <row r="59614" spans="16:19" x14ac:dyDescent="0.2">
      <c r="P59614" s="230"/>
      <c r="Q59614" s="230"/>
      <c r="R59614" s="230"/>
      <c r="S59614" s="230"/>
    </row>
    <row r="59615" spans="16:19" x14ac:dyDescent="0.2">
      <c r="P59615" s="230"/>
      <c r="Q59615" s="230"/>
      <c r="R59615" s="230"/>
      <c r="S59615" s="230"/>
    </row>
    <row r="59616" spans="16:19" x14ac:dyDescent="0.2">
      <c r="P59616" s="230"/>
      <c r="Q59616" s="230"/>
      <c r="R59616" s="230"/>
      <c r="S59616" s="230"/>
    </row>
    <row r="59617" spans="16:19" x14ac:dyDescent="0.2">
      <c r="P59617" s="230"/>
      <c r="Q59617" s="230"/>
      <c r="R59617" s="230"/>
      <c r="S59617" s="230"/>
    </row>
    <row r="59618" spans="16:19" x14ac:dyDescent="0.2">
      <c r="P59618" s="230"/>
      <c r="Q59618" s="230"/>
      <c r="R59618" s="230"/>
      <c r="S59618" s="230"/>
    </row>
    <row r="59619" spans="16:19" x14ac:dyDescent="0.2">
      <c r="P59619" s="230"/>
      <c r="Q59619" s="230"/>
      <c r="R59619" s="230"/>
      <c r="S59619" s="230"/>
    </row>
    <row r="59620" spans="16:19" x14ac:dyDescent="0.2">
      <c r="P59620" s="230"/>
      <c r="Q59620" s="230"/>
      <c r="R59620" s="230"/>
      <c r="S59620" s="230"/>
    </row>
    <row r="59621" spans="16:19" x14ac:dyDescent="0.2">
      <c r="P59621" s="230"/>
      <c r="Q59621" s="230"/>
      <c r="R59621" s="230"/>
      <c r="S59621" s="230"/>
    </row>
    <row r="59622" spans="16:19" x14ac:dyDescent="0.2">
      <c r="P59622" s="230"/>
      <c r="Q59622" s="230"/>
      <c r="R59622" s="230"/>
      <c r="S59622" s="230"/>
    </row>
    <row r="59623" spans="16:19" x14ac:dyDescent="0.2">
      <c r="P59623" s="230"/>
      <c r="Q59623" s="230"/>
      <c r="R59623" s="230"/>
      <c r="S59623" s="230"/>
    </row>
    <row r="59624" spans="16:19" x14ac:dyDescent="0.2">
      <c r="P59624" s="230"/>
      <c r="Q59624" s="230"/>
      <c r="R59624" s="230"/>
      <c r="S59624" s="230"/>
    </row>
    <row r="59625" spans="16:19" x14ac:dyDescent="0.2">
      <c r="P59625" s="230"/>
      <c r="Q59625" s="230"/>
      <c r="R59625" s="230"/>
      <c r="S59625" s="230"/>
    </row>
    <row r="59626" spans="16:19" x14ac:dyDescent="0.2">
      <c r="P59626" s="230"/>
      <c r="Q59626" s="230"/>
      <c r="R59626" s="230"/>
      <c r="S59626" s="230"/>
    </row>
    <row r="59627" spans="16:19" x14ac:dyDescent="0.2">
      <c r="P59627" s="230"/>
      <c r="Q59627" s="230"/>
      <c r="R59627" s="230"/>
      <c r="S59627" s="230"/>
    </row>
    <row r="59628" spans="16:19" x14ac:dyDescent="0.2">
      <c r="P59628" s="230"/>
      <c r="Q59628" s="230"/>
      <c r="R59628" s="230"/>
      <c r="S59628" s="230"/>
    </row>
    <row r="59629" spans="16:19" x14ac:dyDescent="0.2">
      <c r="P59629" s="230"/>
      <c r="Q59629" s="230"/>
      <c r="R59629" s="230"/>
      <c r="S59629" s="230"/>
    </row>
    <row r="59630" spans="16:19" x14ac:dyDescent="0.2">
      <c r="P59630" s="230"/>
      <c r="Q59630" s="230"/>
      <c r="R59630" s="230"/>
      <c r="S59630" s="230"/>
    </row>
    <row r="59631" spans="16:19" x14ac:dyDescent="0.2">
      <c r="P59631" s="230"/>
      <c r="Q59631" s="230"/>
      <c r="R59631" s="230"/>
      <c r="S59631" s="230"/>
    </row>
    <row r="59632" spans="16:19" x14ac:dyDescent="0.2">
      <c r="P59632" s="230"/>
      <c r="Q59632" s="230"/>
      <c r="R59632" s="230"/>
      <c r="S59632" s="230"/>
    </row>
    <row r="59633" spans="16:19" x14ac:dyDescent="0.2">
      <c r="P59633" s="230"/>
      <c r="Q59633" s="230"/>
      <c r="R59633" s="230"/>
      <c r="S59633" s="230"/>
    </row>
    <row r="59634" spans="16:19" x14ac:dyDescent="0.2">
      <c r="P59634" s="230"/>
      <c r="Q59634" s="230"/>
      <c r="R59634" s="230"/>
      <c r="S59634" s="230"/>
    </row>
    <row r="59635" spans="16:19" x14ac:dyDescent="0.2">
      <c r="P59635" s="230"/>
      <c r="Q59635" s="230"/>
      <c r="R59635" s="230"/>
      <c r="S59635" s="230"/>
    </row>
    <row r="59636" spans="16:19" x14ac:dyDescent="0.2">
      <c r="P59636" s="230"/>
      <c r="Q59636" s="230"/>
      <c r="R59636" s="230"/>
      <c r="S59636" s="230"/>
    </row>
    <row r="59637" spans="16:19" x14ac:dyDescent="0.2">
      <c r="P59637" s="230"/>
      <c r="Q59637" s="230"/>
      <c r="R59637" s="230"/>
      <c r="S59637" s="230"/>
    </row>
    <row r="59638" spans="16:19" x14ac:dyDescent="0.2">
      <c r="P59638" s="230"/>
      <c r="Q59638" s="230"/>
      <c r="R59638" s="230"/>
      <c r="S59638" s="230"/>
    </row>
    <row r="59639" spans="16:19" x14ac:dyDescent="0.2">
      <c r="P59639" s="230"/>
      <c r="Q59639" s="230"/>
      <c r="R59639" s="230"/>
      <c r="S59639" s="230"/>
    </row>
    <row r="59640" spans="16:19" x14ac:dyDescent="0.2">
      <c r="P59640" s="230"/>
      <c r="Q59640" s="230"/>
      <c r="R59640" s="230"/>
      <c r="S59640" s="230"/>
    </row>
    <row r="59641" spans="16:19" x14ac:dyDescent="0.2">
      <c r="P59641" s="230"/>
      <c r="Q59641" s="230"/>
      <c r="R59641" s="230"/>
      <c r="S59641" s="230"/>
    </row>
    <row r="59642" spans="16:19" x14ac:dyDescent="0.2">
      <c r="P59642" s="230"/>
      <c r="Q59642" s="230"/>
      <c r="R59642" s="230"/>
      <c r="S59642" s="230"/>
    </row>
    <row r="59643" spans="16:19" x14ac:dyDescent="0.2">
      <c r="P59643" s="230"/>
      <c r="Q59643" s="230"/>
      <c r="R59643" s="230"/>
      <c r="S59643" s="230"/>
    </row>
    <row r="59644" spans="16:19" x14ac:dyDescent="0.2">
      <c r="P59644" s="230"/>
      <c r="Q59644" s="230"/>
      <c r="R59644" s="230"/>
      <c r="S59644" s="230"/>
    </row>
    <row r="59645" spans="16:19" x14ac:dyDescent="0.2">
      <c r="P59645" s="230"/>
      <c r="Q59645" s="230"/>
      <c r="R59645" s="230"/>
      <c r="S59645" s="230"/>
    </row>
    <row r="59646" spans="16:19" x14ac:dyDescent="0.2">
      <c r="P59646" s="230"/>
      <c r="Q59646" s="230"/>
      <c r="R59646" s="230"/>
      <c r="S59646" s="230"/>
    </row>
    <row r="59647" spans="16:19" x14ac:dyDescent="0.2">
      <c r="P59647" s="230"/>
      <c r="Q59647" s="230"/>
      <c r="R59647" s="230"/>
      <c r="S59647" s="230"/>
    </row>
    <row r="59648" spans="16:19" x14ac:dyDescent="0.2">
      <c r="P59648" s="230"/>
      <c r="Q59648" s="230"/>
      <c r="R59648" s="230"/>
      <c r="S59648" s="230"/>
    </row>
    <row r="59649" spans="16:19" x14ac:dyDescent="0.2">
      <c r="P59649" s="230"/>
      <c r="Q59649" s="230"/>
      <c r="R59649" s="230"/>
      <c r="S59649" s="230"/>
    </row>
    <row r="59650" spans="16:19" x14ac:dyDescent="0.2">
      <c r="P59650" s="230"/>
      <c r="Q59650" s="230"/>
      <c r="R59650" s="230"/>
      <c r="S59650" s="230"/>
    </row>
    <row r="59651" spans="16:19" x14ac:dyDescent="0.2">
      <c r="P59651" s="230"/>
      <c r="Q59651" s="230"/>
      <c r="R59651" s="230"/>
      <c r="S59651" s="230"/>
    </row>
    <row r="59652" spans="16:19" x14ac:dyDescent="0.2">
      <c r="P59652" s="230"/>
      <c r="Q59652" s="230"/>
      <c r="R59652" s="230"/>
      <c r="S59652" s="230"/>
    </row>
    <row r="59653" spans="16:19" x14ac:dyDescent="0.2">
      <c r="P59653" s="230"/>
      <c r="Q59653" s="230"/>
      <c r="R59653" s="230"/>
      <c r="S59653" s="230"/>
    </row>
    <row r="59654" spans="16:19" x14ac:dyDescent="0.2">
      <c r="P59654" s="230"/>
      <c r="Q59654" s="230"/>
      <c r="R59654" s="230"/>
      <c r="S59654" s="230"/>
    </row>
    <row r="59655" spans="16:19" x14ac:dyDescent="0.2">
      <c r="P59655" s="230"/>
      <c r="Q59655" s="230"/>
      <c r="R59655" s="230"/>
      <c r="S59655" s="230"/>
    </row>
    <row r="59656" spans="16:19" x14ac:dyDescent="0.2">
      <c r="P59656" s="230"/>
      <c r="Q59656" s="230"/>
      <c r="R59656" s="230"/>
      <c r="S59656" s="230"/>
    </row>
    <row r="59657" spans="16:19" x14ac:dyDescent="0.2">
      <c r="P59657" s="230"/>
      <c r="Q59657" s="230"/>
      <c r="R59657" s="230"/>
      <c r="S59657" s="230"/>
    </row>
    <row r="59658" spans="16:19" x14ac:dyDescent="0.2">
      <c r="P59658" s="230"/>
      <c r="Q59658" s="230"/>
      <c r="R59658" s="230"/>
      <c r="S59658" s="230"/>
    </row>
    <row r="59659" spans="16:19" x14ac:dyDescent="0.2">
      <c r="P59659" s="230"/>
      <c r="Q59659" s="230"/>
      <c r="R59659" s="230"/>
      <c r="S59659" s="230"/>
    </row>
    <row r="59660" spans="16:19" x14ac:dyDescent="0.2">
      <c r="P59660" s="230"/>
      <c r="Q59660" s="230"/>
      <c r="R59660" s="230"/>
      <c r="S59660" s="230"/>
    </row>
    <row r="59661" spans="16:19" x14ac:dyDescent="0.2">
      <c r="P59661" s="230"/>
      <c r="Q59661" s="230"/>
      <c r="R59661" s="230"/>
      <c r="S59661" s="230"/>
    </row>
    <row r="59662" spans="16:19" x14ac:dyDescent="0.2">
      <c r="P59662" s="230"/>
      <c r="Q59662" s="230"/>
      <c r="R59662" s="230"/>
      <c r="S59662" s="230"/>
    </row>
    <row r="59663" spans="16:19" x14ac:dyDescent="0.2">
      <c r="P59663" s="230"/>
      <c r="Q59663" s="230"/>
      <c r="R59663" s="230"/>
      <c r="S59663" s="230"/>
    </row>
    <row r="59664" spans="16:19" x14ac:dyDescent="0.2">
      <c r="P59664" s="230"/>
      <c r="Q59664" s="230"/>
      <c r="R59664" s="230"/>
      <c r="S59664" s="230"/>
    </row>
    <row r="59665" spans="16:19" x14ac:dyDescent="0.2">
      <c r="P59665" s="230"/>
      <c r="Q59665" s="230"/>
      <c r="R59665" s="230"/>
      <c r="S59665" s="230"/>
    </row>
    <row r="59666" spans="16:19" x14ac:dyDescent="0.2">
      <c r="P59666" s="230"/>
      <c r="Q59666" s="230"/>
      <c r="R59666" s="230"/>
      <c r="S59666" s="230"/>
    </row>
    <row r="59667" spans="16:19" x14ac:dyDescent="0.2">
      <c r="P59667" s="230"/>
      <c r="Q59667" s="230"/>
      <c r="R59667" s="230"/>
      <c r="S59667" s="230"/>
    </row>
    <row r="59668" spans="16:19" x14ac:dyDescent="0.2">
      <c r="P59668" s="230"/>
      <c r="Q59668" s="230"/>
      <c r="R59668" s="230"/>
      <c r="S59668" s="230"/>
    </row>
    <row r="59669" spans="16:19" x14ac:dyDescent="0.2">
      <c r="P59669" s="230"/>
      <c r="Q59669" s="230"/>
      <c r="R59669" s="230"/>
      <c r="S59669" s="230"/>
    </row>
    <row r="59670" spans="16:19" x14ac:dyDescent="0.2">
      <c r="P59670" s="230"/>
      <c r="Q59670" s="230"/>
      <c r="R59670" s="230"/>
      <c r="S59670" s="230"/>
    </row>
    <row r="59671" spans="16:19" x14ac:dyDescent="0.2">
      <c r="P59671" s="230"/>
      <c r="Q59671" s="230"/>
      <c r="R59671" s="230"/>
      <c r="S59671" s="230"/>
    </row>
    <row r="59672" spans="16:19" x14ac:dyDescent="0.2">
      <c r="P59672" s="230"/>
      <c r="Q59672" s="230"/>
      <c r="R59672" s="230"/>
      <c r="S59672" s="230"/>
    </row>
    <row r="59673" spans="16:19" x14ac:dyDescent="0.2">
      <c r="P59673" s="230"/>
      <c r="Q59673" s="230"/>
      <c r="R59673" s="230"/>
      <c r="S59673" s="230"/>
    </row>
    <row r="59674" spans="16:19" x14ac:dyDescent="0.2">
      <c r="P59674" s="230"/>
      <c r="Q59674" s="230"/>
      <c r="R59674" s="230"/>
      <c r="S59674" s="230"/>
    </row>
    <row r="59675" spans="16:19" x14ac:dyDescent="0.2">
      <c r="P59675" s="230"/>
      <c r="Q59675" s="230"/>
      <c r="R59675" s="230"/>
      <c r="S59675" s="230"/>
    </row>
    <row r="59676" spans="16:19" x14ac:dyDescent="0.2">
      <c r="P59676" s="230"/>
      <c r="Q59676" s="230"/>
      <c r="R59676" s="230"/>
      <c r="S59676" s="230"/>
    </row>
    <row r="59677" spans="16:19" x14ac:dyDescent="0.2">
      <c r="P59677" s="230"/>
      <c r="Q59677" s="230"/>
      <c r="R59677" s="230"/>
      <c r="S59677" s="230"/>
    </row>
    <row r="59678" spans="16:19" x14ac:dyDescent="0.2">
      <c r="P59678" s="230"/>
      <c r="Q59678" s="230"/>
      <c r="R59678" s="230"/>
      <c r="S59678" s="230"/>
    </row>
    <row r="59679" spans="16:19" x14ac:dyDescent="0.2">
      <c r="P59679" s="230"/>
      <c r="Q59679" s="230"/>
      <c r="R59679" s="230"/>
      <c r="S59679" s="230"/>
    </row>
    <row r="59680" spans="16:19" x14ac:dyDescent="0.2">
      <c r="P59680" s="230"/>
      <c r="Q59680" s="230"/>
      <c r="R59680" s="230"/>
      <c r="S59680" s="230"/>
    </row>
    <row r="59681" spans="16:19" x14ac:dyDescent="0.2">
      <c r="P59681" s="230"/>
      <c r="Q59681" s="230"/>
      <c r="R59681" s="230"/>
      <c r="S59681" s="230"/>
    </row>
    <row r="59682" spans="16:19" x14ac:dyDescent="0.2">
      <c r="P59682" s="230"/>
      <c r="Q59682" s="230"/>
      <c r="R59682" s="230"/>
      <c r="S59682" s="230"/>
    </row>
    <row r="59683" spans="16:19" x14ac:dyDescent="0.2">
      <c r="P59683" s="230"/>
      <c r="Q59683" s="230"/>
      <c r="R59683" s="230"/>
      <c r="S59683" s="230"/>
    </row>
    <row r="59684" spans="16:19" x14ac:dyDescent="0.2">
      <c r="P59684" s="230"/>
      <c r="Q59684" s="230"/>
      <c r="R59684" s="230"/>
      <c r="S59684" s="230"/>
    </row>
    <row r="59685" spans="16:19" x14ac:dyDescent="0.2">
      <c r="P59685" s="230"/>
      <c r="Q59685" s="230"/>
      <c r="R59685" s="230"/>
      <c r="S59685" s="230"/>
    </row>
    <row r="59686" spans="16:19" x14ac:dyDescent="0.2">
      <c r="P59686" s="230"/>
      <c r="Q59686" s="230"/>
      <c r="R59686" s="230"/>
      <c r="S59686" s="230"/>
    </row>
    <row r="59687" spans="16:19" x14ac:dyDescent="0.2">
      <c r="P59687" s="230"/>
      <c r="Q59687" s="230"/>
      <c r="R59687" s="230"/>
      <c r="S59687" s="230"/>
    </row>
    <row r="59688" spans="16:19" x14ac:dyDescent="0.2">
      <c r="P59688" s="230"/>
      <c r="Q59688" s="230"/>
      <c r="R59688" s="230"/>
      <c r="S59688" s="230"/>
    </row>
    <row r="59689" spans="16:19" x14ac:dyDescent="0.2">
      <c r="P59689" s="230"/>
      <c r="Q59689" s="230"/>
      <c r="R59689" s="230"/>
      <c r="S59689" s="230"/>
    </row>
    <row r="59690" spans="16:19" x14ac:dyDescent="0.2">
      <c r="P59690" s="230"/>
      <c r="Q59690" s="230"/>
      <c r="R59690" s="230"/>
      <c r="S59690" s="230"/>
    </row>
    <row r="59691" spans="16:19" x14ac:dyDescent="0.2">
      <c r="P59691" s="230"/>
      <c r="Q59691" s="230"/>
      <c r="R59691" s="230"/>
      <c r="S59691" s="230"/>
    </row>
    <row r="59692" spans="16:19" x14ac:dyDescent="0.2">
      <c r="P59692" s="230"/>
      <c r="Q59692" s="230"/>
      <c r="R59692" s="230"/>
      <c r="S59692" s="230"/>
    </row>
    <row r="59693" spans="16:19" x14ac:dyDescent="0.2">
      <c r="P59693" s="230"/>
      <c r="Q59693" s="230"/>
      <c r="R59693" s="230"/>
      <c r="S59693" s="230"/>
    </row>
    <row r="59694" spans="16:19" x14ac:dyDescent="0.2">
      <c r="P59694" s="230"/>
      <c r="Q59694" s="230"/>
      <c r="R59694" s="230"/>
      <c r="S59694" s="230"/>
    </row>
    <row r="59695" spans="16:19" x14ac:dyDescent="0.2">
      <c r="P59695" s="230"/>
      <c r="Q59695" s="230"/>
      <c r="R59695" s="230"/>
      <c r="S59695" s="230"/>
    </row>
    <row r="59696" spans="16:19" x14ac:dyDescent="0.2">
      <c r="P59696" s="230"/>
      <c r="Q59696" s="230"/>
      <c r="R59696" s="230"/>
      <c r="S59696" s="230"/>
    </row>
    <row r="59697" spans="16:19" x14ac:dyDescent="0.2">
      <c r="P59697" s="230"/>
      <c r="Q59697" s="230"/>
      <c r="R59697" s="230"/>
      <c r="S59697" s="230"/>
    </row>
    <row r="59698" spans="16:19" x14ac:dyDescent="0.2">
      <c r="P59698" s="230"/>
      <c r="Q59698" s="230"/>
      <c r="R59698" s="230"/>
      <c r="S59698" s="230"/>
    </row>
    <row r="59699" spans="16:19" x14ac:dyDescent="0.2">
      <c r="P59699" s="230"/>
      <c r="Q59699" s="230"/>
      <c r="R59699" s="230"/>
      <c r="S59699" s="230"/>
    </row>
    <row r="59700" spans="16:19" x14ac:dyDescent="0.2">
      <c r="P59700" s="230"/>
      <c r="Q59700" s="230"/>
      <c r="R59700" s="230"/>
      <c r="S59700" s="230"/>
    </row>
    <row r="59701" spans="16:19" x14ac:dyDescent="0.2">
      <c r="P59701" s="230"/>
      <c r="Q59701" s="230"/>
      <c r="R59701" s="230"/>
      <c r="S59701" s="230"/>
    </row>
    <row r="59702" spans="16:19" x14ac:dyDescent="0.2">
      <c r="P59702" s="230"/>
      <c r="Q59702" s="230"/>
      <c r="R59702" s="230"/>
      <c r="S59702" s="230"/>
    </row>
    <row r="59703" spans="16:19" x14ac:dyDescent="0.2">
      <c r="P59703" s="230"/>
      <c r="Q59703" s="230"/>
      <c r="R59703" s="230"/>
      <c r="S59703" s="230"/>
    </row>
    <row r="59704" spans="16:19" x14ac:dyDescent="0.2">
      <c r="P59704" s="230"/>
      <c r="Q59704" s="230"/>
      <c r="R59704" s="230"/>
      <c r="S59704" s="230"/>
    </row>
    <row r="59705" spans="16:19" x14ac:dyDescent="0.2">
      <c r="P59705" s="230"/>
      <c r="Q59705" s="230"/>
      <c r="R59705" s="230"/>
      <c r="S59705" s="230"/>
    </row>
    <row r="59706" spans="16:19" x14ac:dyDescent="0.2">
      <c r="P59706" s="230"/>
      <c r="Q59706" s="230"/>
      <c r="R59706" s="230"/>
      <c r="S59706" s="230"/>
    </row>
    <row r="59707" spans="16:19" x14ac:dyDescent="0.2">
      <c r="P59707" s="230"/>
      <c r="Q59707" s="230"/>
      <c r="R59707" s="230"/>
      <c r="S59707" s="230"/>
    </row>
    <row r="59708" spans="16:19" x14ac:dyDescent="0.2">
      <c r="P59708" s="230"/>
      <c r="Q59708" s="230"/>
      <c r="R59708" s="230"/>
      <c r="S59708" s="230"/>
    </row>
    <row r="59709" spans="16:19" x14ac:dyDescent="0.2">
      <c r="P59709" s="230"/>
      <c r="Q59709" s="230"/>
      <c r="R59709" s="230"/>
      <c r="S59709" s="230"/>
    </row>
    <row r="59710" spans="16:19" x14ac:dyDescent="0.2">
      <c r="P59710" s="230"/>
      <c r="Q59710" s="230"/>
      <c r="R59710" s="230"/>
      <c r="S59710" s="230"/>
    </row>
    <row r="59711" spans="16:19" x14ac:dyDescent="0.2">
      <c r="P59711" s="230"/>
      <c r="Q59711" s="230"/>
      <c r="R59711" s="230"/>
      <c r="S59711" s="230"/>
    </row>
    <row r="59712" spans="16:19" x14ac:dyDescent="0.2">
      <c r="P59712" s="230"/>
      <c r="Q59712" s="230"/>
      <c r="R59712" s="230"/>
      <c r="S59712" s="230"/>
    </row>
    <row r="59713" spans="16:19" x14ac:dyDescent="0.2">
      <c r="P59713" s="230"/>
      <c r="Q59713" s="230"/>
      <c r="R59713" s="230"/>
      <c r="S59713" s="230"/>
    </row>
    <row r="59714" spans="16:19" x14ac:dyDescent="0.2">
      <c r="P59714" s="230"/>
      <c r="Q59714" s="230"/>
      <c r="R59714" s="230"/>
      <c r="S59714" s="230"/>
    </row>
    <row r="59715" spans="16:19" x14ac:dyDescent="0.2">
      <c r="P59715" s="230"/>
      <c r="Q59715" s="230"/>
      <c r="R59715" s="230"/>
      <c r="S59715" s="230"/>
    </row>
    <row r="59716" spans="16:19" x14ac:dyDescent="0.2">
      <c r="P59716" s="230"/>
      <c r="Q59716" s="230"/>
      <c r="R59716" s="230"/>
      <c r="S59716" s="230"/>
    </row>
    <row r="59717" spans="16:19" x14ac:dyDescent="0.2">
      <c r="P59717" s="230"/>
      <c r="Q59717" s="230"/>
      <c r="R59717" s="230"/>
      <c r="S59717" s="230"/>
    </row>
    <row r="59718" spans="16:19" x14ac:dyDescent="0.2">
      <c r="P59718" s="230"/>
      <c r="Q59718" s="230"/>
      <c r="R59718" s="230"/>
      <c r="S59718" s="230"/>
    </row>
    <row r="59719" spans="16:19" x14ac:dyDescent="0.2">
      <c r="P59719" s="230"/>
      <c r="Q59719" s="230"/>
      <c r="R59719" s="230"/>
      <c r="S59719" s="230"/>
    </row>
    <row r="59720" spans="16:19" x14ac:dyDescent="0.2">
      <c r="P59720" s="230"/>
      <c r="Q59720" s="230"/>
      <c r="R59720" s="230"/>
      <c r="S59720" s="230"/>
    </row>
    <row r="59721" spans="16:19" x14ac:dyDescent="0.2">
      <c r="P59721" s="230"/>
      <c r="Q59721" s="230"/>
      <c r="R59721" s="230"/>
      <c r="S59721" s="230"/>
    </row>
    <row r="59722" spans="16:19" x14ac:dyDescent="0.2">
      <c r="P59722" s="230"/>
      <c r="Q59722" s="230"/>
      <c r="R59722" s="230"/>
      <c r="S59722" s="230"/>
    </row>
    <row r="59723" spans="16:19" x14ac:dyDescent="0.2">
      <c r="P59723" s="230"/>
      <c r="Q59723" s="230"/>
      <c r="R59723" s="230"/>
      <c r="S59723" s="230"/>
    </row>
    <row r="59724" spans="16:19" x14ac:dyDescent="0.2">
      <c r="P59724" s="230"/>
      <c r="Q59724" s="230"/>
      <c r="R59724" s="230"/>
      <c r="S59724" s="230"/>
    </row>
    <row r="59725" spans="16:19" x14ac:dyDescent="0.2">
      <c r="P59725" s="230"/>
      <c r="Q59725" s="230"/>
      <c r="R59725" s="230"/>
      <c r="S59725" s="230"/>
    </row>
    <row r="59726" spans="16:19" x14ac:dyDescent="0.2">
      <c r="P59726" s="230"/>
      <c r="Q59726" s="230"/>
      <c r="R59726" s="230"/>
      <c r="S59726" s="230"/>
    </row>
    <row r="59727" spans="16:19" x14ac:dyDescent="0.2">
      <c r="P59727" s="230"/>
      <c r="Q59727" s="230"/>
      <c r="R59727" s="230"/>
      <c r="S59727" s="230"/>
    </row>
    <row r="59728" spans="16:19" x14ac:dyDescent="0.2">
      <c r="P59728" s="230"/>
      <c r="Q59728" s="230"/>
      <c r="R59728" s="230"/>
      <c r="S59728" s="230"/>
    </row>
    <row r="59729" spans="16:19" x14ac:dyDescent="0.2">
      <c r="P59729" s="230"/>
      <c r="Q59729" s="230"/>
      <c r="R59729" s="230"/>
      <c r="S59729" s="230"/>
    </row>
    <row r="59730" spans="16:19" x14ac:dyDescent="0.2">
      <c r="P59730" s="230"/>
      <c r="Q59730" s="230"/>
      <c r="R59730" s="230"/>
      <c r="S59730" s="230"/>
    </row>
    <row r="59731" spans="16:19" x14ac:dyDescent="0.2">
      <c r="P59731" s="230"/>
      <c r="Q59731" s="230"/>
      <c r="R59731" s="230"/>
      <c r="S59731" s="230"/>
    </row>
    <row r="59732" spans="16:19" x14ac:dyDescent="0.2">
      <c r="P59732" s="230"/>
      <c r="Q59732" s="230"/>
      <c r="R59732" s="230"/>
      <c r="S59732" s="230"/>
    </row>
    <row r="59733" spans="16:19" x14ac:dyDescent="0.2">
      <c r="P59733" s="230"/>
      <c r="Q59733" s="230"/>
      <c r="R59733" s="230"/>
      <c r="S59733" s="230"/>
    </row>
    <row r="59734" spans="16:19" x14ac:dyDescent="0.2">
      <c r="P59734" s="230"/>
      <c r="Q59734" s="230"/>
      <c r="R59734" s="230"/>
      <c r="S59734" s="230"/>
    </row>
    <row r="59735" spans="16:19" x14ac:dyDescent="0.2">
      <c r="P59735" s="230"/>
      <c r="Q59735" s="230"/>
      <c r="R59735" s="230"/>
      <c r="S59735" s="230"/>
    </row>
    <row r="59736" spans="16:19" x14ac:dyDescent="0.2">
      <c r="P59736" s="230"/>
      <c r="Q59736" s="230"/>
      <c r="R59736" s="230"/>
      <c r="S59736" s="230"/>
    </row>
    <row r="59737" spans="16:19" x14ac:dyDescent="0.2">
      <c r="P59737" s="230"/>
      <c r="Q59737" s="230"/>
      <c r="R59737" s="230"/>
      <c r="S59737" s="230"/>
    </row>
    <row r="59738" spans="16:19" x14ac:dyDescent="0.2">
      <c r="P59738" s="230"/>
      <c r="Q59738" s="230"/>
      <c r="R59738" s="230"/>
      <c r="S59738" s="230"/>
    </row>
    <row r="59739" spans="16:19" x14ac:dyDescent="0.2">
      <c r="P59739" s="230"/>
      <c r="Q59739" s="230"/>
      <c r="R59739" s="230"/>
      <c r="S59739" s="230"/>
    </row>
    <row r="59740" spans="16:19" x14ac:dyDescent="0.2">
      <c r="P59740" s="230"/>
      <c r="Q59740" s="230"/>
      <c r="R59740" s="230"/>
      <c r="S59740" s="230"/>
    </row>
    <row r="59741" spans="16:19" x14ac:dyDescent="0.2">
      <c r="P59741" s="230"/>
      <c r="Q59741" s="230"/>
      <c r="R59741" s="230"/>
      <c r="S59741" s="230"/>
    </row>
    <row r="59742" spans="16:19" x14ac:dyDescent="0.2">
      <c r="P59742" s="230"/>
      <c r="Q59742" s="230"/>
      <c r="R59742" s="230"/>
      <c r="S59742" s="230"/>
    </row>
    <row r="59743" spans="16:19" x14ac:dyDescent="0.2">
      <c r="P59743" s="230"/>
      <c r="Q59743" s="230"/>
      <c r="R59743" s="230"/>
      <c r="S59743" s="230"/>
    </row>
    <row r="59744" spans="16:19" x14ac:dyDescent="0.2">
      <c r="P59744" s="230"/>
      <c r="Q59744" s="230"/>
      <c r="R59744" s="230"/>
      <c r="S59744" s="230"/>
    </row>
    <row r="59745" spans="16:19" x14ac:dyDescent="0.2">
      <c r="P59745" s="230"/>
      <c r="Q59745" s="230"/>
      <c r="R59745" s="230"/>
      <c r="S59745" s="230"/>
    </row>
    <row r="59746" spans="16:19" x14ac:dyDescent="0.2">
      <c r="P59746" s="230"/>
      <c r="Q59746" s="230"/>
      <c r="R59746" s="230"/>
      <c r="S59746" s="230"/>
    </row>
    <row r="59747" spans="16:19" x14ac:dyDescent="0.2">
      <c r="P59747" s="230"/>
      <c r="Q59747" s="230"/>
      <c r="R59747" s="230"/>
      <c r="S59747" s="230"/>
    </row>
    <row r="59748" spans="16:19" x14ac:dyDescent="0.2">
      <c r="P59748" s="230"/>
      <c r="Q59748" s="230"/>
      <c r="R59748" s="230"/>
      <c r="S59748" s="230"/>
    </row>
    <row r="59749" spans="16:19" x14ac:dyDescent="0.2">
      <c r="P59749" s="230"/>
      <c r="Q59749" s="230"/>
      <c r="R59749" s="230"/>
      <c r="S59749" s="230"/>
    </row>
    <row r="59750" spans="16:19" x14ac:dyDescent="0.2">
      <c r="P59750" s="230"/>
      <c r="Q59750" s="230"/>
      <c r="R59750" s="230"/>
      <c r="S59750" s="230"/>
    </row>
    <row r="59751" spans="16:19" x14ac:dyDescent="0.2">
      <c r="P59751" s="230"/>
      <c r="Q59751" s="230"/>
      <c r="R59751" s="230"/>
      <c r="S59751" s="230"/>
    </row>
    <row r="59752" spans="16:19" x14ac:dyDescent="0.2">
      <c r="P59752" s="230"/>
      <c r="Q59752" s="230"/>
      <c r="R59752" s="230"/>
      <c r="S59752" s="230"/>
    </row>
    <row r="59753" spans="16:19" x14ac:dyDescent="0.2">
      <c r="P59753" s="230"/>
      <c r="Q59753" s="230"/>
      <c r="R59753" s="230"/>
      <c r="S59753" s="230"/>
    </row>
    <row r="59754" spans="16:19" x14ac:dyDescent="0.2">
      <c r="P59754" s="230"/>
      <c r="Q59754" s="230"/>
      <c r="R59754" s="230"/>
      <c r="S59754" s="230"/>
    </row>
    <row r="59755" spans="16:19" x14ac:dyDescent="0.2">
      <c r="P59755" s="230"/>
      <c r="Q59755" s="230"/>
      <c r="R59755" s="230"/>
      <c r="S59755" s="230"/>
    </row>
    <row r="59756" spans="16:19" x14ac:dyDescent="0.2">
      <c r="P59756" s="230"/>
      <c r="Q59756" s="230"/>
      <c r="R59756" s="230"/>
      <c r="S59756" s="230"/>
    </row>
    <row r="59757" spans="16:19" x14ac:dyDescent="0.2">
      <c r="P59757" s="230"/>
      <c r="Q59757" s="230"/>
      <c r="R59757" s="230"/>
      <c r="S59757" s="230"/>
    </row>
    <row r="59758" spans="16:19" x14ac:dyDescent="0.2">
      <c r="P59758" s="230"/>
      <c r="Q59758" s="230"/>
      <c r="R59758" s="230"/>
      <c r="S59758" s="230"/>
    </row>
    <row r="59759" spans="16:19" x14ac:dyDescent="0.2">
      <c r="P59759" s="230"/>
      <c r="Q59759" s="230"/>
      <c r="R59759" s="230"/>
      <c r="S59759" s="230"/>
    </row>
    <row r="59760" spans="16:19" x14ac:dyDescent="0.2">
      <c r="P59760" s="230"/>
      <c r="Q59760" s="230"/>
      <c r="R59760" s="230"/>
      <c r="S59760" s="230"/>
    </row>
    <row r="59761" spans="16:19" x14ac:dyDescent="0.2">
      <c r="P59761" s="230"/>
      <c r="Q59761" s="230"/>
      <c r="R59761" s="230"/>
      <c r="S59761" s="230"/>
    </row>
    <row r="59762" spans="16:19" x14ac:dyDescent="0.2">
      <c r="P59762" s="230"/>
      <c r="Q59762" s="230"/>
      <c r="R59762" s="230"/>
      <c r="S59762" s="230"/>
    </row>
    <row r="59763" spans="16:19" x14ac:dyDescent="0.2">
      <c r="P59763" s="230"/>
      <c r="Q59763" s="230"/>
      <c r="R59763" s="230"/>
      <c r="S59763" s="230"/>
    </row>
    <row r="59764" spans="16:19" x14ac:dyDescent="0.2">
      <c r="P59764" s="230"/>
      <c r="Q59764" s="230"/>
      <c r="R59764" s="230"/>
      <c r="S59764" s="230"/>
    </row>
    <row r="59765" spans="16:19" x14ac:dyDescent="0.2">
      <c r="P59765" s="230"/>
      <c r="Q59765" s="230"/>
      <c r="R59765" s="230"/>
      <c r="S59765" s="230"/>
    </row>
    <row r="59766" spans="16:19" x14ac:dyDescent="0.2">
      <c r="P59766" s="230"/>
      <c r="Q59766" s="230"/>
      <c r="R59766" s="230"/>
      <c r="S59766" s="230"/>
    </row>
    <row r="59767" spans="16:19" x14ac:dyDescent="0.2">
      <c r="P59767" s="230"/>
      <c r="Q59767" s="230"/>
      <c r="R59767" s="230"/>
      <c r="S59767" s="230"/>
    </row>
    <row r="59768" spans="16:19" x14ac:dyDescent="0.2">
      <c r="P59768" s="230"/>
      <c r="Q59768" s="230"/>
      <c r="R59768" s="230"/>
      <c r="S59768" s="230"/>
    </row>
    <row r="59769" spans="16:19" x14ac:dyDescent="0.2">
      <c r="P59769" s="230"/>
      <c r="Q59769" s="230"/>
      <c r="R59769" s="230"/>
      <c r="S59769" s="230"/>
    </row>
    <row r="59770" spans="16:19" x14ac:dyDescent="0.2">
      <c r="P59770" s="230"/>
      <c r="Q59770" s="230"/>
      <c r="R59770" s="230"/>
      <c r="S59770" s="230"/>
    </row>
    <row r="59771" spans="16:19" x14ac:dyDescent="0.2">
      <c r="P59771" s="230"/>
      <c r="Q59771" s="230"/>
      <c r="R59771" s="230"/>
      <c r="S59771" s="230"/>
    </row>
    <row r="59772" spans="16:19" x14ac:dyDescent="0.2">
      <c r="P59772" s="230"/>
      <c r="Q59772" s="230"/>
      <c r="R59772" s="230"/>
      <c r="S59772" s="230"/>
    </row>
    <row r="59773" spans="16:19" x14ac:dyDescent="0.2">
      <c r="P59773" s="230"/>
      <c r="Q59773" s="230"/>
      <c r="R59773" s="230"/>
      <c r="S59773" s="230"/>
    </row>
    <row r="59774" spans="16:19" x14ac:dyDescent="0.2">
      <c r="P59774" s="230"/>
      <c r="Q59774" s="230"/>
      <c r="R59774" s="230"/>
      <c r="S59774" s="230"/>
    </row>
    <row r="59775" spans="16:19" x14ac:dyDescent="0.2">
      <c r="P59775" s="230"/>
      <c r="Q59775" s="230"/>
      <c r="R59775" s="230"/>
      <c r="S59775" s="230"/>
    </row>
    <row r="59776" spans="16:19" x14ac:dyDescent="0.2">
      <c r="P59776" s="230"/>
      <c r="Q59776" s="230"/>
      <c r="R59776" s="230"/>
      <c r="S59776" s="230"/>
    </row>
    <row r="59777" spans="16:19" x14ac:dyDescent="0.2">
      <c r="P59777" s="230"/>
      <c r="Q59777" s="230"/>
      <c r="R59777" s="230"/>
      <c r="S59777" s="230"/>
    </row>
    <row r="59778" spans="16:19" x14ac:dyDescent="0.2">
      <c r="P59778" s="230"/>
      <c r="Q59778" s="230"/>
      <c r="R59778" s="230"/>
      <c r="S59778" s="230"/>
    </row>
    <row r="59779" spans="16:19" x14ac:dyDescent="0.2">
      <c r="P59779" s="230"/>
      <c r="Q59779" s="230"/>
      <c r="R59779" s="230"/>
      <c r="S59779" s="230"/>
    </row>
    <row r="59780" spans="16:19" x14ac:dyDescent="0.2">
      <c r="P59780" s="230"/>
      <c r="Q59780" s="230"/>
      <c r="R59780" s="230"/>
      <c r="S59780" s="230"/>
    </row>
    <row r="59781" spans="16:19" x14ac:dyDescent="0.2">
      <c r="P59781" s="230"/>
      <c r="Q59781" s="230"/>
      <c r="R59781" s="230"/>
      <c r="S59781" s="230"/>
    </row>
    <row r="59782" spans="16:19" x14ac:dyDescent="0.2">
      <c r="P59782" s="230"/>
      <c r="Q59782" s="230"/>
      <c r="R59782" s="230"/>
      <c r="S59782" s="230"/>
    </row>
    <row r="59783" spans="16:19" x14ac:dyDescent="0.2">
      <c r="P59783" s="230"/>
      <c r="Q59783" s="230"/>
      <c r="R59783" s="230"/>
      <c r="S59783" s="230"/>
    </row>
    <row r="59784" spans="16:19" x14ac:dyDescent="0.2">
      <c r="P59784" s="230"/>
      <c r="Q59784" s="230"/>
      <c r="R59784" s="230"/>
      <c r="S59784" s="230"/>
    </row>
    <row r="59785" spans="16:19" x14ac:dyDescent="0.2">
      <c r="P59785" s="230"/>
      <c r="Q59785" s="230"/>
      <c r="R59785" s="230"/>
      <c r="S59785" s="230"/>
    </row>
    <row r="59786" spans="16:19" x14ac:dyDescent="0.2">
      <c r="P59786" s="230"/>
      <c r="Q59786" s="230"/>
      <c r="R59786" s="230"/>
      <c r="S59786" s="230"/>
    </row>
    <row r="59787" spans="16:19" x14ac:dyDescent="0.2">
      <c r="P59787" s="230"/>
      <c r="Q59787" s="230"/>
      <c r="R59787" s="230"/>
      <c r="S59787" s="230"/>
    </row>
    <row r="59788" spans="16:19" x14ac:dyDescent="0.2">
      <c r="P59788" s="230"/>
      <c r="Q59788" s="230"/>
      <c r="R59788" s="230"/>
      <c r="S59788" s="230"/>
    </row>
    <row r="59789" spans="16:19" x14ac:dyDescent="0.2">
      <c r="P59789" s="230"/>
      <c r="Q59789" s="230"/>
      <c r="R59789" s="230"/>
      <c r="S59789" s="230"/>
    </row>
    <row r="59790" spans="16:19" x14ac:dyDescent="0.2">
      <c r="P59790" s="230"/>
      <c r="Q59790" s="230"/>
      <c r="R59790" s="230"/>
      <c r="S59790" s="230"/>
    </row>
    <row r="59791" spans="16:19" x14ac:dyDescent="0.2">
      <c r="P59791" s="230"/>
      <c r="Q59791" s="230"/>
      <c r="R59791" s="230"/>
      <c r="S59791" s="230"/>
    </row>
    <row r="59792" spans="16:19" x14ac:dyDescent="0.2">
      <c r="P59792" s="230"/>
      <c r="Q59792" s="230"/>
      <c r="R59792" s="230"/>
      <c r="S59792" s="230"/>
    </row>
    <row r="59793" spans="16:19" x14ac:dyDescent="0.2">
      <c r="P59793" s="230"/>
      <c r="Q59793" s="230"/>
      <c r="R59793" s="230"/>
      <c r="S59793" s="230"/>
    </row>
    <row r="59794" spans="16:19" x14ac:dyDescent="0.2">
      <c r="P59794" s="230"/>
      <c r="Q59794" s="230"/>
      <c r="R59794" s="230"/>
      <c r="S59794" s="230"/>
    </row>
    <row r="59795" spans="16:19" x14ac:dyDescent="0.2">
      <c r="P59795" s="230"/>
      <c r="Q59795" s="230"/>
      <c r="R59795" s="230"/>
      <c r="S59795" s="230"/>
    </row>
    <row r="59796" spans="16:19" x14ac:dyDescent="0.2">
      <c r="P59796" s="230"/>
      <c r="Q59796" s="230"/>
      <c r="R59796" s="230"/>
      <c r="S59796" s="230"/>
    </row>
    <row r="59797" spans="16:19" x14ac:dyDescent="0.2">
      <c r="P59797" s="230"/>
      <c r="Q59797" s="230"/>
      <c r="R59797" s="230"/>
      <c r="S59797" s="230"/>
    </row>
    <row r="59798" spans="16:19" x14ac:dyDescent="0.2">
      <c r="P59798" s="230"/>
      <c r="Q59798" s="230"/>
      <c r="R59798" s="230"/>
      <c r="S59798" s="230"/>
    </row>
    <row r="59799" spans="16:19" x14ac:dyDescent="0.2">
      <c r="P59799" s="230"/>
      <c r="Q59799" s="230"/>
      <c r="R59799" s="230"/>
      <c r="S59799" s="230"/>
    </row>
    <row r="59800" spans="16:19" x14ac:dyDescent="0.2">
      <c r="P59800" s="230"/>
      <c r="Q59800" s="230"/>
      <c r="R59800" s="230"/>
      <c r="S59800" s="230"/>
    </row>
    <row r="59801" spans="16:19" x14ac:dyDescent="0.2">
      <c r="P59801" s="230"/>
      <c r="Q59801" s="230"/>
      <c r="R59801" s="230"/>
      <c r="S59801" s="230"/>
    </row>
    <row r="59802" spans="16:19" x14ac:dyDescent="0.2">
      <c r="P59802" s="230"/>
      <c r="Q59802" s="230"/>
      <c r="R59802" s="230"/>
      <c r="S59802" s="230"/>
    </row>
    <row r="59803" spans="16:19" x14ac:dyDescent="0.2">
      <c r="P59803" s="230"/>
      <c r="Q59803" s="230"/>
      <c r="R59803" s="230"/>
      <c r="S59803" s="230"/>
    </row>
    <row r="59804" spans="16:19" x14ac:dyDescent="0.2">
      <c r="P59804" s="230"/>
      <c r="Q59804" s="230"/>
      <c r="R59804" s="230"/>
      <c r="S59804" s="230"/>
    </row>
    <row r="59805" spans="16:19" x14ac:dyDescent="0.2">
      <c r="P59805" s="230"/>
      <c r="Q59805" s="230"/>
      <c r="R59805" s="230"/>
      <c r="S59805" s="230"/>
    </row>
    <row r="59806" spans="16:19" x14ac:dyDescent="0.2">
      <c r="P59806" s="230"/>
      <c r="Q59806" s="230"/>
      <c r="R59806" s="230"/>
      <c r="S59806" s="230"/>
    </row>
    <row r="59807" spans="16:19" x14ac:dyDescent="0.2">
      <c r="P59807" s="230"/>
      <c r="Q59807" s="230"/>
      <c r="R59807" s="230"/>
      <c r="S59807" s="230"/>
    </row>
    <row r="59808" spans="16:19" x14ac:dyDescent="0.2">
      <c r="P59808" s="230"/>
      <c r="Q59808" s="230"/>
      <c r="R59808" s="230"/>
      <c r="S59808" s="230"/>
    </row>
    <row r="59809" spans="16:19" x14ac:dyDescent="0.2">
      <c r="P59809" s="230"/>
      <c r="Q59809" s="230"/>
      <c r="R59809" s="230"/>
      <c r="S59809" s="230"/>
    </row>
    <row r="59810" spans="16:19" x14ac:dyDescent="0.2">
      <c r="P59810" s="230"/>
      <c r="Q59810" s="230"/>
      <c r="R59810" s="230"/>
      <c r="S59810" s="230"/>
    </row>
    <row r="59811" spans="16:19" x14ac:dyDescent="0.2">
      <c r="P59811" s="230"/>
      <c r="Q59811" s="230"/>
      <c r="R59811" s="230"/>
      <c r="S59811" s="230"/>
    </row>
    <row r="59812" spans="16:19" x14ac:dyDescent="0.2">
      <c r="P59812" s="230"/>
      <c r="Q59812" s="230"/>
      <c r="R59812" s="230"/>
      <c r="S59812" s="230"/>
    </row>
    <row r="59813" spans="16:19" x14ac:dyDescent="0.2">
      <c r="P59813" s="230"/>
      <c r="Q59813" s="230"/>
      <c r="R59813" s="230"/>
      <c r="S59813" s="230"/>
    </row>
    <row r="59814" spans="16:19" x14ac:dyDescent="0.2">
      <c r="P59814" s="230"/>
      <c r="Q59814" s="230"/>
      <c r="R59814" s="230"/>
      <c r="S59814" s="230"/>
    </row>
    <row r="59815" spans="16:19" x14ac:dyDescent="0.2">
      <c r="P59815" s="230"/>
      <c r="Q59815" s="230"/>
      <c r="R59815" s="230"/>
      <c r="S59815" s="230"/>
    </row>
    <row r="59816" spans="16:19" x14ac:dyDescent="0.2">
      <c r="P59816" s="230"/>
      <c r="Q59816" s="230"/>
      <c r="R59816" s="230"/>
      <c r="S59816" s="230"/>
    </row>
    <row r="59817" spans="16:19" x14ac:dyDescent="0.2">
      <c r="P59817" s="230"/>
      <c r="Q59817" s="230"/>
      <c r="R59817" s="230"/>
      <c r="S59817" s="230"/>
    </row>
    <row r="59818" spans="16:19" x14ac:dyDescent="0.2">
      <c r="P59818" s="230"/>
      <c r="Q59818" s="230"/>
      <c r="R59818" s="230"/>
      <c r="S59818" s="230"/>
    </row>
    <row r="59819" spans="16:19" x14ac:dyDescent="0.2">
      <c r="P59819" s="230"/>
      <c r="Q59819" s="230"/>
      <c r="R59819" s="230"/>
      <c r="S59819" s="230"/>
    </row>
    <row r="59820" spans="16:19" x14ac:dyDescent="0.2">
      <c r="P59820" s="230"/>
      <c r="Q59820" s="230"/>
      <c r="R59820" s="230"/>
      <c r="S59820" s="230"/>
    </row>
    <row r="59821" spans="16:19" x14ac:dyDescent="0.2">
      <c r="P59821" s="230"/>
      <c r="Q59821" s="230"/>
      <c r="R59821" s="230"/>
      <c r="S59821" s="230"/>
    </row>
    <row r="59822" spans="16:19" x14ac:dyDescent="0.2">
      <c r="P59822" s="230"/>
      <c r="Q59822" s="230"/>
      <c r="R59822" s="230"/>
      <c r="S59822" s="230"/>
    </row>
    <row r="59823" spans="16:19" x14ac:dyDescent="0.2">
      <c r="P59823" s="230"/>
      <c r="Q59823" s="230"/>
      <c r="R59823" s="230"/>
      <c r="S59823" s="230"/>
    </row>
    <row r="59824" spans="16:19" x14ac:dyDescent="0.2">
      <c r="P59824" s="230"/>
      <c r="Q59824" s="230"/>
      <c r="R59824" s="230"/>
      <c r="S59824" s="230"/>
    </row>
    <row r="59825" spans="16:19" x14ac:dyDescent="0.2">
      <c r="P59825" s="230"/>
      <c r="Q59825" s="230"/>
      <c r="R59825" s="230"/>
      <c r="S59825" s="230"/>
    </row>
    <row r="59826" spans="16:19" x14ac:dyDescent="0.2">
      <c r="P59826" s="230"/>
      <c r="Q59826" s="230"/>
      <c r="R59826" s="230"/>
      <c r="S59826" s="230"/>
    </row>
    <row r="59827" spans="16:19" x14ac:dyDescent="0.2">
      <c r="P59827" s="230"/>
      <c r="Q59827" s="230"/>
      <c r="R59827" s="230"/>
      <c r="S59827" s="230"/>
    </row>
    <row r="59828" spans="16:19" x14ac:dyDescent="0.2">
      <c r="P59828" s="230"/>
      <c r="Q59828" s="230"/>
      <c r="R59828" s="230"/>
      <c r="S59828" s="230"/>
    </row>
    <row r="59829" spans="16:19" x14ac:dyDescent="0.2">
      <c r="P59829" s="230"/>
      <c r="Q59829" s="230"/>
      <c r="R59829" s="230"/>
      <c r="S59829" s="230"/>
    </row>
    <row r="59830" spans="16:19" x14ac:dyDescent="0.2">
      <c r="P59830" s="230"/>
      <c r="Q59830" s="230"/>
      <c r="R59830" s="230"/>
      <c r="S59830" s="230"/>
    </row>
    <row r="59831" spans="16:19" x14ac:dyDescent="0.2">
      <c r="P59831" s="230"/>
      <c r="Q59831" s="230"/>
      <c r="R59831" s="230"/>
      <c r="S59831" s="230"/>
    </row>
    <row r="59832" spans="16:19" x14ac:dyDescent="0.2">
      <c r="P59832" s="230"/>
      <c r="Q59832" s="230"/>
      <c r="R59832" s="230"/>
      <c r="S59832" s="230"/>
    </row>
    <row r="59833" spans="16:19" x14ac:dyDescent="0.2">
      <c r="P59833" s="230"/>
      <c r="Q59833" s="230"/>
      <c r="R59833" s="230"/>
      <c r="S59833" s="230"/>
    </row>
    <row r="59834" spans="16:19" x14ac:dyDescent="0.2">
      <c r="P59834" s="230"/>
      <c r="Q59834" s="230"/>
      <c r="R59834" s="230"/>
      <c r="S59834" s="230"/>
    </row>
    <row r="59835" spans="16:19" x14ac:dyDescent="0.2">
      <c r="P59835" s="230"/>
      <c r="Q59835" s="230"/>
      <c r="R59835" s="230"/>
      <c r="S59835" s="230"/>
    </row>
    <row r="59836" spans="16:19" x14ac:dyDescent="0.2">
      <c r="P59836" s="230"/>
      <c r="Q59836" s="230"/>
      <c r="R59836" s="230"/>
      <c r="S59836" s="230"/>
    </row>
    <row r="59837" spans="16:19" x14ac:dyDescent="0.2">
      <c r="P59837" s="230"/>
      <c r="Q59837" s="230"/>
      <c r="R59837" s="230"/>
      <c r="S59837" s="230"/>
    </row>
    <row r="59838" spans="16:19" x14ac:dyDescent="0.2">
      <c r="P59838" s="230"/>
      <c r="Q59838" s="230"/>
      <c r="R59838" s="230"/>
      <c r="S59838" s="230"/>
    </row>
    <row r="59839" spans="16:19" x14ac:dyDescent="0.2">
      <c r="P59839" s="230"/>
      <c r="Q59839" s="230"/>
      <c r="R59839" s="230"/>
      <c r="S59839" s="230"/>
    </row>
    <row r="59840" spans="16:19" x14ac:dyDescent="0.2">
      <c r="P59840" s="230"/>
      <c r="Q59840" s="230"/>
      <c r="R59840" s="230"/>
      <c r="S59840" s="230"/>
    </row>
    <row r="59841" spans="16:19" x14ac:dyDescent="0.2">
      <c r="P59841" s="230"/>
      <c r="Q59841" s="230"/>
      <c r="R59841" s="230"/>
      <c r="S59841" s="230"/>
    </row>
    <row r="59842" spans="16:19" x14ac:dyDescent="0.2">
      <c r="P59842" s="230"/>
      <c r="Q59842" s="230"/>
      <c r="R59842" s="230"/>
      <c r="S59842" s="230"/>
    </row>
    <row r="59843" spans="16:19" x14ac:dyDescent="0.2">
      <c r="P59843" s="230"/>
      <c r="Q59843" s="230"/>
      <c r="R59843" s="230"/>
      <c r="S59843" s="230"/>
    </row>
    <row r="59844" spans="16:19" x14ac:dyDescent="0.2">
      <c r="P59844" s="230"/>
      <c r="Q59844" s="230"/>
      <c r="R59844" s="230"/>
      <c r="S59844" s="230"/>
    </row>
    <row r="59845" spans="16:19" x14ac:dyDescent="0.2">
      <c r="P59845" s="230"/>
      <c r="Q59845" s="230"/>
      <c r="R59845" s="230"/>
      <c r="S59845" s="230"/>
    </row>
    <row r="59846" spans="16:19" x14ac:dyDescent="0.2">
      <c r="P59846" s="230"/>
      <c r="Q59846" s="230"/>
      <c r="R59846" s="230"/>
      <c r="S59846" s="230"/>
    </row>
    <row r="59847" spans="16:19" x14ac:dyDescent="0.2">
      <c r="P59847" s="230"/>
      <c r="Q59847" s="230"/>
      <c r="R59847" s="230"/>
      <c r="S59847" s="230"/>
    </row>
    <row r="59848" spans="16:19" x14ac:dyDescent="0.2">
      <c r="P59848" s="230"/>
      <c r="Q59848" s="230"/>
      <c r="R59848" s="230"/>
      <c r="S59848" s="230"/>
    </row>
    <row r="59849" spans="16:19" x14ac:dyDescent="0.2">
      <c r="P59849" s="230"/>
      <c r="Q59849" s="230"/>
      <c r="R59849" s="230"/>
      <c r="S59849" s="230"/>
    </row>
    <row r="59850" spans="16:19" x14ac:dyDescent="0.2">
      <c r="P59850" s="230"/>
      <c r="Q59850" s="230"/>
      <c r="R59850" s="230"/>
      <c r="S59850" s="230"/>
    </row>
    <row r="59851" spans="16:19" x14ac:dyDescent="0.2">
      <c r="P59851" s="230"/>
      <c r="Q59851" s="230"/>
      <c r="R59851" s="230"/>
      <c r="S59851" s="230"/>
    </row>
    <row r="59852" spans="16:19" x14ac:dyDescent="0.2">
      <c r="P59852" s="230"/>
      <c r="Q59852" s="230"/>
      <c r="R59852" s="230"/>
      <c r="S59852" s="230"/>
    </row>
    <row r="59853" spans="16:19" x14ac:dyDescent="0.2">
      <c r="P59853" s="230"/>
      <c r="Q59853" s="230"/>
      <c r="R59853" s="230"/>
      <c r="S59853" s="230"/>
    </row>
    <row r="59854" spans="16:19" x14ac:dyDescent="0.2">
      <c r="P59854" s="230"/>
      <c r="Q59854" s="230"/>
      <c r="R59854" s="230"/>
      <c r="S59854" s="230"/>
    </row>
    <row r="59855" spans="16:19" x14ac:dyDescent="0.2">
      <c r="P59855" s="230"/>
      <c r="Q59855" s="230"/>
      <c r="R59855" s="230"/>
      <c r="S59855" s="230"/>
    </row>
    <row r="59856" spans="16:19" x14ac:dyDescent="0.2">
      <c r="P59856" s="230"/>
      <c r="Q59856" s="230"/>
      <c r="R59856" s="230"/>
      <c r="S59856" s="230"/>
    </row>
    <row r="59857" spans="16:19" x14ac:dyDescent="0.2">
      <c r="P59857" s="230"/>
      <c r="Q59857" s="230"/>
      <c r="R59857" s="230"/>
      <c r="S59857" s="230"/>
    </row>
    <row r="59858" spans="16:19" x14ac:dyDescent="0.2">
      <c r="P59858" s="230"/>
      <c r="Q59858" s="230"/>
      <c r="R59858" s="230"/>
      <c r="S59858" s="230"/>
    </row>
    <row r="59859" spans="16:19" x14ac:dyDescent="0.2">
      <c r="P59859" s="230"/>
      <c r="Q59859" s="230"/>
      <c r="R59859" s="230"/>
      <c r="S59859" s="230"/>
    </row>
    <row r="59860" spans="16:19" x14ac:dyDescent="0.2">
      <c r="P59860" s="230"/>
      <c r="Q59860" s="230"/>
      <c r="R59860" s="230"/>
      <c r="S59860" s="230"/>
    </row>
    <row r="59861" spans="16:19" x14ac:dyDescent="0.2">
      <c r="P59861" s="230"/>
      <c r="Q59861" s="230"/>
      <c r="R59861" s="230"/>
      <c r="S59861" s="230"/>
    </row>
    <row r="59862" spans="16:19" x14ac:dyDescent="0.2">
      <c r="P59862" s="230"/>
      <c r="Q59862" s="230"/>
      <c r="R59862" s="230"/>
      <c r="S59862" s="230"/>
    </row>
    <row r="59863" spans="16:19" x14ac:dyDescent="0.2">
      <c r="P59863" s="230"/>
      <c r="Q59863" s="230"/>
      <c r="R59863" s="230"/>
      <c r="S59863" s="230"/>
    </row>
    <row r="59864" spans="16:19" x14ac:dyDescent="0.2">
      <c r="P59864" s="230"/>
      <c r="Q59864" s="230"/>
      <c r="R59864" s="230"/>
      <c r="S59864" s="230"/>
    </row>
    <row r="59865" spans="16:19" x14ac:dyDescent="0.2">
      <c r="P59865" s="230"/>
      <c r="Q59865" s="230"/>
      <c r="R59865" s="230"/>
      <c r="S59865" s="230"/>
    </row>
    <row r="59866" spans="16:19" x14ac:dyDescent="0.2">
      <c r="P59866" s="230"/>
      <c r="Q59866" s="230"/>
      <c r="R59866" s="230"/>
      <c r="S59866" s="230"/>
    </row>
    <row r="59867" spans="16:19" x14ac:dyDescent="0.2">
      <c r="P59867" s="230"/>
      <c r="Q59867" s="230"/>
      <c r="R59867" s="230"/>
      <c r="S59867" s="230"/>
    </row>
    <row r="59868" spans="16:19" x14ac:dyDescent="0.2">
      <c r="P59868" s="230"/>
      <c r="Q59868" s="230"/>
      <c r="R59868" s="230"/>
      <c r="S59868" s="230"/>
    </row>
    <row r="59869" spans="16:19" x14ac:dyDescent="0.2">
      <c r="P59869" s="230"/>
      <c r="Q59869" s="230"/>
      <c r="R59869" s="230"/>
      <c r="S59869" s="230"/>
    </row>
    <row r="59870" spans="16:19" x14ac:dyDescent="0.2">
      <c r="P59870" s="230"/>
      <c r="Q59870" s="230"/>
      <c r="R59870" s="230"/>
      <c r="S59870" s="230"/>
    </row>
    <row r="59871" spans="16:19" x14ac:dyDescent="0.2">
      <c r="P59871" s="230"/>
      <c r="Q59871" s="230"/>
      <c r="R59871" s="230"/>
      <c r="S59871" s="230"/>
    </row>
    <row r="59872" spans="16:19" x14ac:dyDescent="0.2">
      <c r="P59872" s="230"/>
      <c r="Q59872" s="230"/>
      <c r="R59872" s="230"/>
      <c r="S59872" s="230"/>
    </row>
    <row r="59873" spans="16:19" x14ac:dyDescent="0.2">
      <c r="P59873" s="230"/>
      <c r="Q59873" s="230"/>
      <c r="R59873" s="230"/>
      <c r="S59873" s="230"/>
    </row>
    <row r="59874" spans="16:19" x14ac:dyDescent="0.2">
      <c r="P59874" s="230"/>
      <c r="Q59874" s="230"/>
      <c r="R59874" s="230"/>
      <c r="S59874" s="230"/>
    </row>
    <row r="59875" spans="16:19" x14ac:dyDescent="0.2">
      <c r="P59875" s="230"/>
      <c r="Q59875" s="230"/>
      <c r="R59875" s="230"/>
      <c r="S59875" s="230"/>
    </row>
    <row r="59876" spans="16:19" x14ac:dyDescent="0.2">
      <c r="P59876" s="230"/>
      <c r="Q59876" s="230"/>
      <c r="R59876" s="230"/>
      <c r="S59876" s="230"/>
    </row>
    <row r="59877" spans="16:19" x14ac:dyDescent="0.2">
      <c r="P59877" s="230"/>
      <c r="Q59877" s="230"/>
      <c r="R59877" s="230"/>
      <c r="S59877" s="230"/>
    </row>
    <row r="59878" spans="16:19" x14ac:dyDescent="0.2">
      <c r="P59878" s="230"/>
      <c r="Q59878" s="230"/>
      <c r="R59878" s="230"/>
      <c r="S59878" s="230"/>
    </row>
    <row r="59879" spans="16:19" x14ac:dyDescent="0.2">
      <c r="P59879" s="230"/>
      <c r="Q59879" s="230"/>
      <c r="R59879" s="230"/>
      <c r="S59879" s="230"/>
    </row>
    <row r="59880" spans="16:19" x14ac:dyDescent="0.2">
      <c r="P59880" s="230"/>
      <c r="Q59880" s="230"/>
      <c r="R59880" s="230"/>
      <c r="S59880" s="230"/>
    </row>
    <row r="59881" spans="16:19" x14ac:dyDescent="0.2">
      <c r="P59881" s="230"/>
      <c r="Q59881" s="230"/>
      <c r="R59881" s="230"/>
      <c r="S59881" s="230"/>
    </row>
    <row r="59882" spans="16:19" x14ac:dyDescent="0.2">
      <c r="P59882" s="230"/>
      <c r="Q59882" s="230"/>
      <c r="R59882" s="230"/>
      <c r="S59882" s="230"/>
    </row>
    <row r="59883" spans="16:19" x14ac:dyDescent="0.2">
      <c r="P59883" s="230"/>
      <c r="Q59883" s="230"/>
      <c r="R59883" s="230"/>
      <c r="S59883" s="230"/>
    </row>
    <row r="59884" spans="16:19" x14ac:dyDescent="0.2">
      <c r="P59884" s="230"/>
      <c r="Q59884" s="230"/>
      <c r="R59884" s="230"/>
      <c r="S59884" s="230"/>
    </row>
    <row r="59885" spans="16:19" x14ac:dyDescent="0.2">
      <c r="P59885" s="230"/>
      <c r="Q59885" s="230"/>
      <c r="R59885" s="230"/>
      <c r="S59885" s="230"/>
    </row>
    <row r="59886" spans="16:19" x14ac:dyDescent="0.2">
      <c r="P59886" s="230"/>
      <c r="Q59886" s="230"/>
      <c r="R59886" s="230"/>
      <c r="S59886" s="230"/>
    </row>
    <row r="59887" spans="16:19" x14ac:dyDescent="0.2">
      <c r="P59887" s="230"/>
      <c r="Q59887" s="230"/>
      <c r="R59887" s="230"/>
      <c r="S59887" s="230"/>
    </row>
    <row r="59888" spans="16:19" x14ac:dyDescent="0.2">
      <c r="P59888" s="230"/>
      <c r="Q59888" s="230"/>
      <c r="R59888" s="230"/>
      <c r="S59888" s="230"/>
    </row>
    <row r="59889" spans="16:19" x14ac:dyDescent="0.2">
      <c r="P59889" s="230"/>
      <c r="Q59889" s="230"/>
      <c r="R59889" s="230"/>
      <c r="S59889" s="230"/>
    </row>
    <row r="59890" spans="16:19" x14ac:dyDescent="0.2">
      <c r="P59890" s="230"/>
      <c r="Q59890" s="230"/>
      <c r="R59890" s="230"/>
      <c r="S59890" s="230"/>
    </row>
    <row r="59891" spans="16:19" x14ac:dyDescent="0.2">
      <c r="P59891" s="230"/>
      <c r="Q59891" s="230"/>
      <c r="R59891" s="230"/>
      <c r="S59891" s="230"/>
    </row>
    <row r="59892" spans="16:19" x14ac:dyDescent="0.2">
      <c r="P59892" s="230"/>
      <c r="Q59892" s="230"/>
      <c r="R59892" s="230"/>
      <c r="S59892" s="230"/>
    </row>
    <row r="59893" spans="16:19" x14ac:dyDescent="0.2">
      <c r="P59893" s="230"/>
      <c r="Q59893" s="230"/>
      <c r="R59893" s="230"/>
      <c r="S59893" s="230"/>
    </row>
    <row r="59894" spans="16:19" x14ac:dyDescent="0.2">
      <c r="P59894" s="230"/>
      <c r="Q59894" s="230"/>
      <c r="R59894" s="230"/>
      <c r="S59894" s="230"/>
    </row>
    <row r="59895" spans="16:19" x14ac:dyDescent="0.2">
      <c r="P59895" s="230"/>
      <c r="Q59895" s="230"/>
      <c r="R59895" s="230"/>
      <c r="S59895" s="230"/>
    </row>
    <row r="59896" spans="16:19" x14ac:dyDescent="0.2">
      <c r="P59896" s="230"/>
      <c r="Q59896" s="230"/>
      <c r="R59896" s="230"/>
      <c r="S59896" s="230"/>
    </row>
    <row r="59897" spans="16:19" x14ac:dyDescent="0.2">
      <c r="P59897" s="230"/>
      <c r="Q59897" s="230"/>
      <c r="R59897" s="230"/>
      <c r="S59897" s="230"/>
    </row>
    <row r="59898" spans="16:19" x14ac:dyDescent="0.2">
      <c r="P59898" s="230"/>
      <c r="Q59898" s="230"/>
      <c r="R59898" s="230"/>
      <c r="S59898" s="230"/>
    </row>
    <row r="59899" spans="16:19" x14ac:dyDescent="0.2">
      <c r="P59899" s="230"/>
      <c r="Q59899" s="230"/>
      <c r="R59899" s="230"/>
      <c r="S59899" s="230"/>
    </row>
    <row r="59900" spans="16:19" x14ac:dyDescent="0.2">
      <c r="P59900" s="230"/>
      <c r="Q59900" s="230"/>
      <c r="R59900" s="230"/>
      <c r="S59900" s="230"/>
    </row>
    <row r="59901" spans="16:19" x14ac:dyDescent="0.2">
      <c r="P59901" s="230"/>
      <c r="Q59901" s="230"/>
      <c r="R59901" s="230"/>
      <c r="S59901" s="230"/>
    </row>
    <row r="59902" spans="16:19" x14ac:dyDescent="0.2">
      <c r="P59902" s="230"/>
      <c r="Q59902" s="230"/>
      <c r="R59902" s="230"/>
      <c r="S59902" s="230"/>
    </row>
    <row r="59903" spans="16:19" x14ac:dyDescent="0.2">
      <c r="P59903" s="230"/>
      <c r="Q59903" s="230"/>
      <c r="R59903" s="230"/>
      <c r="S59903" s="230"/>
    </row>
    <row r="59904" spans="16:19" x14ac:dyDescent="0.2">
      <c r="P59904" s="230"/>
      <c r="Q59904" s="230"/>
      <c r="R59904" s="230"/>
      <c r="S59904" s="230"/>
    </row>
    <row r="59905" spans="16:19" x14ac:dyDescent="0.2">
      <c r="P59905" s="230"/>
      <c r="Q59905" s="230"/>
      <c r="R59905" s="230"/>
      <c r="S59905" s="230"/>
    </row>
    <row r="59906" spans="16:19" x14ac:dyDescent="0.2">
      <c r="P59906" s="230"/>
      <c r="Q59906" s="230"/>
      <c r="R59906" s="230"/>
      <c r="S59906" s="230"/>
    </row>
    <row r="59907" spans="16:19" x14ac:dyDescent="0.2">
      <c r="P59907" s="230"/>
      <c r="Q59907" s="230"/>
      <c r="R59907" s="230"/>
      <c r="S59907" s="230"/>
    </row>
    <row r="59908" spans="16:19" x14ac:dyDescent="0.2">
      <c r="P59908" s="230"/>
      <c r="Q59908" s="230"/>
      <c r="R59908" s="230"/>
      <c r="S59908" s="230"/>
    </row>
    <row r="59909" spans="16:19" x14ac:dyDescent="0.2">
      <c r="P59909" s="230"/>
      <c r="Q59909" s="230"/>
      <c r="R59909" s="230"/>
      <c r="S59909" s="230"/>
    </row>
    <row r="59910" spans="16:19" x14ac:dyDescent="0.2">
      <c r="P59910" s="230"/>
      <c r="Q59910" s="230"/>
      <c r="R59910" s="230"/>
      <c r="S59910" s="230"/>
    </row>
    <row r="59911" spans="16:19" x14ac:dyDescent="0.2">
      <c r="P59911" s="230"/>
      <c r="Q59911" s="230"/>
      <c r="R59911" s="230"/>
      <c r="S59911" s="230"/>
    </row>
    <row r="59912" spans="16:19" x14ac:dyDescent="0.2">
      <c r="P59912" s="230"/>
      <c r="Q59912" s="230"/>
      <c r="R59912" s="230"/>
      <c r="S59912" s="230"/>
    </row>
    <row r="59913" spans="16:19" x14ac:dyDescent="0.2">
      <c r="P59913" s="230"/>
      <c r="Q59913" s="230"/>
      <c r="R59913" s="230"/>
      <c r="S59913" s="230"/>
    </row>
    <row r="59914" spans="16:19" x14ac:dyDescent="0.2">
      <c r="P59914" s="230"/>
      <c r="Q59914" s="230"/>
      <c r="R59914" s="230"/>
      <c r="S59914" s="230"/>
    </row>
    <row r="59915" spans="16:19" x14ac:dyDescent="0.2">
      <c r="P59915" s="230"/>
      <c r="Q59915" s="230"/>
      <c r="R59915" s="230"/>
      <c r="S59915" s="230"/>
    </row>
    <row r="59916" spans="16:19" x14ac:dyDescent="0.2">
      <c r="P59916" s="230"/>
      <c r="Q59916" s="230"/>
      <c r="R59916" s="230"/>
      <c r="S59916" s="230"/>
    </row>
    <row r="59917" spans="16:19" x14ac:dyDescent="0.2">
      <c r="P59917" s="230"/>
      <c r="Q59917" s="230"/>
      <c r="R59917" s="230"/>
      <c r="S59917" s="230"/>
    </row>
    <row r="59918" spans="16:19" x14ac:dyDescent="0.2">
      <c r="P59918" s="230"/>
      <c r="Q59918" s="230"/>
      <c r="R59918" s="230"/>
      <c r="S59918" s="230"/>
    </row>
    <row r="59919" spans="16:19" x14ac:dyDescent="0.2">
      <c r="P59919" s="230"/>
      <c r="Q59919" s="230"/>
      <c r="R59919" s="230"/>
      <c r="S59919" s="230"/>
    </row>
    <row r="59920" spans="16:19" x14ac:dyDescent="0.2">
      <c r="P59920" s="230"/>
      <c r="Q59920" s="230"/>
      <c r="R59920" s="230"/>
      <c r="S59920" s="230"/>
    </row>
    <row r="59921" spans="16:19" x14ac:dyDescent="0.2">
      <c r="P59921" s="230"/>
      <c r="Q59921" s="230"/>
      <c r="R59921" s="230"/>
      <c r="S59921" s="230"/>
    </row>
    <row r="59922" spans="16:19" x14ac:dyDescent="0.2">
      <c r="P59922" s="230"/>
      <c r="Q59922" s="230"/>
      <c r="R59922" s="230"/>
      <c r="S59922" s="230"/>
    </row>
    <row r="59923" spans="16:19" x14ac:dyDescent="0.2">
      <c r="P59923" s="230"/>
      <c r="Q59923" s="230"/>
      <c r="R59923" s="230"/>
      <c r="S59923" s="230"/>
    </row>
    <row r="59924" spans="16:19" x14ac:dyDescent="0.2">
      <c r="P59924" s="230"/>
      <c r="Q59924" s="230"/>
      <c r="R59924" s="230"/>
      <c r="S59924" s="230"/>
    </row>
    <row r="59925" spans="16:19" x14ac:dyDescent="0.2">
      <c r="P59925" s="230"/>
      <c r="Q59925" s="230"/>
      <c r="R59925" s="230"/>
      <c r="S59925" s="230"/>
    </row>
    <row r="59926" spans="16:19" x14ac:dyDescent="0.2">
      <c r="P59926" s="230"/>
      <c r="Q59926" s="230"/>
      <c r="R59926" s="230"/>
      <c r="S59926" s="230"/>
    </row>
    <row r="59927" spans="16:19" x14ac:dyDescent="0.2">
      <c r="P59927" s="230"/>
      <c r="Q59927" s="230"/>
      <c r="R59927" s="230"/>
      <c r="S59927" s="230"/>
    </row>
    <row r="59928" spans="16:19" x14ac:dyDescent="0.2">
      <c r="P59928" s="230"/>
      <c r="Q59928" s="230"/>
      <c r="R59928" s="230"/>
      <c r="S59928" s="230"/>
    </row>
    <row r="59929" spans="16:19" x14ac:dyDescent="0.2">
      <c r="P59929" s="230"/>
      <c r="Q59929" s="230"/>
      <c r="R59929" s="230"/>
      <c r="S59929" s="230"/>
    </row>
    <row r="59930" spans="16:19" x14ac:dyDescent="0.2">
      <c r="P59930" s="230"/>
      <c r="Q59930" s="230"/>
      <c r="R59930" s="230"/>
      <c r="S59930" s="230"/>
    </row>
    <row r="59931" spans="16:19" x14ac:dyDescent="0.2">
      <c r="P59931" s="230"/>
      <c r="Q59931" s="230"/>
      <c r="R59931" s="230"/>
      <c r="S59931" s="230"/>
    </row>
    <row r="59932" spans="16:19" x14ac:dyDescent="0.2">
      <c r="P59932" s="230"/>
      <c r="Q59932" s="230"/>
      <c r="R59932" s="230"/>
      <c r="S59932" s="230"/>
    </row>
    <row r="59933" spans="16:19" x14ac:dyDescent="0.2">
      <c r="P59933" s="230"/>
      <c r="Q59933" s="230"/>
      <c r="R59933" s="230"/>
      <c r="S59933" s="230"/>
    </row>
    <row r="59934" spans="16:19" x14ac:dyDescent="0.2">
      <c r="P59934" s="230"/>
      <c r="Q59934" s="230"/>
      <c r="R59934" s="230"/>
      <c r="S59934" s="230"/>
    </row>
    <row r="59935" spans="16:19" x14ac:dyDescent="0.2">
      <c r="P59935" s="230"/>
      <c r="Q59935" s="230"/>
      <c r="R59935" s="230"/>
      <c r="S59935" s="230"/>
    </row>
    <row r="59936" spans="16:19" x14ac:dyDescent="0.2">
      <c r="P59936" s="230"/>
      <c r="Q59936" s="230"/>
      <c r="R59936" s="230"/>
      <c r="S59936" s="230"/>
    </row>
    <row r="59937" spans="16:19" x14ac:dyDescent="0.2">
      <c r="P59937" s="230"/>
      <c r="Q59937" s="230"/>
      <c r="R59937" s="230"/>
      <c r="S59937" s="230"/>
    </row>
    <row r="59938" spans="16:19" x14ac:dyDescent="0.2">
      <c r="P59938" s="230"/>
      <c r="Q59938" s="230"/>
      <c r="R59938" s="230"/>
      <c r="S59938" s="230"/>
    </row>
    <row r="59939" spans="16:19" x14ac:dyDescent="0.2">
      <c r="P59939" s="230"/>
      <c r="Q59939" s="230"/>
      <c r="R59939" s="230"/>
      <c r="S59939" s="230"/>
    </row>
    <row r="59940" spans="16:19" x14ac:dyDescent="0.2">
      <c r="P59940" s="230"/>
      <c r="Q59940" s="230"/>
      <c r="R59940" s="230"/>
      <c r="S59940" s="230"/>
    </row>
    <row r="59941" spans="16:19" x14ac:dyDescent="0.2">
      <c r="P59941" s="230"/>
      <c r="Q59941" s="230"/>
      <c r="R59941" s="230"/>
      <c r="S59941" s="230"/>
    </row>
    <row r="59942" spans="16:19" x14ac:dyDescent="0.2">
      <c r="P59942" s="230"/>
      <c r="Q59942" s="230"/>
      <c r="R59942" s="230"/>
      <c r="S59942" s="230"/>
    </row>
    <row r="59943" spans="16:19" x14ac:dyDescent="0.2">
      <c r="P59943" s="230"/>
      <c r="Q59943" s="230"/>
      <c r="R59943" s="230"/>
      <c r="S59943" s="230"/>
    </row>
    <row r="59944" spans="16:19" x14ac:dyDescent="0.2">
      <c r="P59944" s="230"/>
      <c r="Q59944" s="230"/>
      <c r="R59944" s="230"/>
      <c r="S59944" s="230"/>
    </row>
    <row r="59945" spans="16:19" x14ac:dyDescent="0.2">
      <c r="P59945" s="230"/>
      <c r="Q59945" s="230"/>
      <c r="R59945" s="230"/>
      <c r="S59945" s="230"/>
    </row>
    <row r="59946" spans="16:19" x14ac:dyDescent="0.2">
      <c r="P59946" s="230"/>
      <c r="Q59946" s="230"/>
      <c r="R59946" s="230"/>
      <c r="S59946" s="230"/>
    </row>
    <row r="59947" spans="16:19" x14ac:dyDescent="0.2">
      <c r="P59947" s="230"/>
      <c r="Q59947" s="230"/>
      <c r="R59947" s="230"/>
      <c r="S59947" s="230"/>
    </row>
    <row r="59948" spans="16:19" x14ac:dyDescent="0.2">
      <c r="P59948" s="230"/>
      <c r="Q59948" s="230"/>
      <c r="R59948" s="230"/>
      <c r="S59948" s="230"/>
    </row>
    <row r="59949" spans="16:19" x14ac:dyDescent="0.2">
      <c r="P59949" s="230"/>
      <c r="Q59949" s="230"/>
      <c r="R59949" s="230"/>
      <c r="S59949" s="230"/>
    </row>
    <row r="59950" spans="16:19" x14ac:dyDescent="0.2">
      <c r="P59950" s="230"/>
      <c r="Q59950" s="230"/>
      <c r="R59950" s="230"/>
      <c r="S59950" s="230"/>
    </row>
    <row r="59951" spans="16:19" x14ac:dyDescent="0.2">
      <c r="P59951" s="230"/>
      <c r="Q59951" s="230"/>
      <c r="R59951" s="230"/>
      <c r="S59951" s="230"/>
    </row>
    <row r="59952" spans="16:19" x14ac:dyDescent="0.2">
      <c r="P59952" s="230"/>
      <c r="Q59952" s="230"/>
      <c r="R59952" s="230"/>
      <c r="S59952" s="230"/>
    </row>
    <row r="59953" spans="16:19" x14ac:dyDescent="0.2">
      <c r="P59953" s="230"/>
      <c r="Q59953" s="230"/>
      <c r="R59953" s="230"/>
      <c r="S59953" s="230"/>
    </row>
    <row r="59954" spans="16:19" x14ac:dyDescent="0.2">
      <c r="P59954" s="230"/>
      <c r="Q59954" s="230"/>
      <c r="R59954" s="230"/>
      <c r="S59954" s="230"/>
    </row>
    <row r="59955" spans="16:19" x14ac:dyDescent="0.2">
      <c r="P59955" s="230"/>
      <c r="Q59955" s="230"/>
      <c r="R59955" s="230"/>
      <c r="S59955" s="230"/>
    </row>
    <row r="59956" spans="16:19" x14ac:dyDescent="0.2">
      <c r="P59956" s="230"/>
      <c r="Q59956" s="230"/>
      <c r="R59956" s="230"/>
      <c r="S59956" s="230"/>
    </row>
    <row r="59957" spans="16:19" x14ac:dyDescent="0.2">
      <c r="P59957" s="230"/>
      <c r="Q59957" s="230"/>
      <c r="R59957" s="230"/>
      <c r="S59957" s="230"/>
    </row>
    <row r="59958" spans="16:19" x14ac:dyDescent="0.2">
      <c r="P59958" s="230"/>
      <c r="Q59958" s="230"/>
      <c r="R59958" s="230"/>
      <c r="S59958" s="230"/>
    </row>
    <row r="59959" spans="16:19" x14ac:dyDescent="0.2">
      <c r="P59959" s="230"/>
      <c r="Q59959" s="230"/>
      <c r="R59959" s="230"/>
      <c r="S59959" s="230"/>
    </row>
    <row r="59960" spans="16:19" x14ac:dyDescent="0.2">
      <c r="P59960" s="230"/>
      <c r="Q59960" s="230"/>
      <c r="R59960" s="230"/>
      <c r="S59960" s="230"/>
    </row>
    <row r="59961" spans="16:19" x14ac:dyDescent="0.2">
      <c r="P59961" s="230"/>
      <c r="Q59961" s="230"/>
      <c r="R59961" s="230"/>
      <c r="S59961" s="230"/>
    </row>
    <row r="59962" spans="16:19" x14ac:dyDescent="0.2">
      <c r="P59962" s="230"/>
      <c r="Q59962" s="230"/>
      <c r="R59962" s="230"/>
      <c r="S59962" s="230"/>
    </row>
    <row r="59963" spans="16:19" x14ac:dyDescent="0.2">
      <c r="P59963" s="230"/>
      <c r="Q59963" s="230"/>
      <c r="R59963" s="230"/>
      <c r="S59963" s="230"/>
    </row>
    <row r="59964" spans="16:19" x14ac:dyDescent="0.2">
      <c r="P59964" s="230"/>
      <c r="Q59964" s="230"/>
      <c r="R59964" s="230"/>
      <c r="S59964" s="230"/>
    </row>
    <row r="59965" spans="16:19" x14ac:dyDescent="0.2">
      <c r="P59965" s="230"/>
      <c r="Q59965" s="230"/>
      <c r="R59965" s="230"/>
      <c r="S59965" s="230"/>
    </row>
    <row r="59966" spans="16:19" x14ac:dyDescent="0.2">
      <c r="P59966" s="230"/>
      <c r="Q59966" s="230"/>
      <c r="R59966" s="230"/>
      <c r="S59966" s="230"/>
    </row>
    <row r="59967" spans="16:19" x14ac:dyDescent="0.2">
      <c r="P59967" s="230"/>
      <c r="Q59967" s="230"/>
      <c r="R59967" s="230"/>
      <c r="S59967" s="230"/>
    </row>
    <row r="59968" spans="16:19" x14ac:dyDescent="0.2">
      <c r="P59968" s="230"/>
      <c r="Q59968" s="230"/>
      <c r="R59968" s="230"/>
      <c r="S59968" s="230"/>
    </row>
    <row r="59969" spans="16:19" x14ac:dyDescent="0.2">
      <c r="P59969" s="230"/>
      <c r="Q59969" s="230"/>
      <c r="R59969" s="230"/>
      <c r="S59969" s="230"/>
    </row>
    <row r="59970" spans="16:19" x14ac:dyDescent="0.2">
      <c r="P59970" s="230"/>
      <c r="Q59970" s="230"/>
      <c r="R59970" s="230"/>
      <c r="S59970" s="230"/>
    </row>
    <row r="59971" spans="16:19" x14ac:dyDescent="0.2">
      <c r="P59971" s="230"/>
      <c r="Q59971" s="230"/>
      <c r="R59971" s="230"/>
      <c r="S59971" s="230"/>
    </row>
    <row r="59972" spans="16:19" x14ac:dyDescent="0.2">
      <c r="P59972" s="230"/>
      <c r="Q59972" s="230"/>
      <c r="R59972" s="230"/>
      <c r="S59972" s="230"/>
    </row>
    <row r="59973" spans="16:19" x14ac:dyDescent="0.2">
      <c r="P59973" s="230"/>
      <c r="Q59973" s="230"/>
      <c r="R59973" s="230"/>
      <c r="S59973" s="230"/>
    </row>
    <row r="59974" spans="16:19" x14ac:dyDescent="0.2">
      <c r="P59974" s="230"/>
      <c r="Q59974" s="230"/>
      <c r="R59974" s="230"/>
      <c r="S59974" s="230"/>
    </row>
    <row r="59975" spans="16:19" x14ac:dyDescent="0.2">
      <c r="P59975" s="230"/>
      <c r="Q59975" s="230"/>
      <c r="R59975" s="230"/>
      <c r="S59975" s="230"/>
    </row>
    <row r="59976" spans="16:19" x14ac:dyDescent="0.2">
      <c r="P59976" s="230"/>
      <c r="Q59976" s="230"/>
      <c r="R59976" s="230"/>
      <c r="S59976" s="230"/>
    </row>
    <row r="59977" spans="16:19" x14ac:dyDescent="0.2">
      <c r="P59977" s="230"/>
      <c r="Q59977" s="230"/>
      <c r="R59977" s="230"/>
      <c r="S59977" s="230"/>
    </row>
    <row r="59978" spans="16:19" x14ac:dyDescent="0.2">
      <c r="P59978" s="230"/>
      <c r="Q59978" s="230"/>
      <c r="R59978" s="230"/>
      <c r="S59978" s="230"/>
    </row>
    <row r="59979" spans="16:19" x14ac:dyDescent="0.2">
      <c r="P59979" s="230"/>
      <c r="Q59979" s="230"/>
      <c r="R59979" s="230"/>
      <c r="S59979" s="230"/>
    </row>
    <row r="59980" spans="16:19" x14ac:dyDescent="0.2">
      <c r="P59980" s="230"/>
      <c r="Q59980" s="230"/>
      <c r="R59980" s="230"/>
      <c r="S59980" s="230"/>
    </row>
    <row r="59981" spans="16:19" x14ac:dyDescent="0.2">
      <c r="P59981" s="230"/>
      <c r="Q59981" s="230"/>
      <c r="R59981" s="230"/>
      <c r="S59981" s="230"/>
    </row>
    <row r="59982" spans="16:19" x14ac:dyDescent="0.2">
      <c r="P59982" s="230"/>
      <c r="Q59982" s="230"/>
      <c r="R59982" s="230"/>
      <c r="S59982" s="230"/>
    </row>
    <row r="59983" spans="16:19" x14ac:dyDescent="0.2">
      <c r="P59983" s="230"/>
      <c r="Q59983" s="230"/>
      <c r="R59983" s="230"/>
      <c r="S59983" s="230"/>
    </row>
    <row r="59984" spans="16:19" x14ac:dyDescent="0.2">
      <c r="P59984" s="230"/>
      <c r="Q59984" s="230"/>
      <c r="R59984" s="230"/>
      <c r="S59984" s="230"/>
    </row>
    <row r="59985" spans="16:19" x14ac:dyDescent="0.2">
      <c r="P59985" s="230"/>
      <c r="Q59985" s="230"/>
      <c r="R59985" s="230"/>
      <c r="S59985" s="230"/>
    </row>
    <row r="59986" spans="16:19" x14ac:dyDescent="0.2">
      <c r="P59986" s="230"/>
      <c r="Q59986" s="230"/>
      <c r="R59986" s="230"/>
      <c r="S59986" s="230"/>
    </row>
    <row r="59987" spans="16:19" x14ac:dyDescent="0.2">
      <c r="P59987" s="230"/>
      <c r="Q59987" s="230"/>
      <c r="R59987" s="230"/>
      <c r="S59987" s="230"/>
    </row>
    <row r="59988" spans="16:19" x14ac:dyDescent="0.2">
      <c r="P59988" s="230"/>
      <c r="Q59988" s="230"/>
      <c r="R59988" s="230"/>
      <c r="S59988" s="230"/>
    </row>
    <row r="59989" spans="16:19" x14ac:dyDescent="0.2">
      <c r="P59989" s="230"/>
      <c r="Q59989" s="230"/>
      <c r="R59989" s="230"/>
      <c r="S59989" s="230"/>
    </row>
    <row r="59990" spans="16:19" x14ac:dyDescent="0.2">
      <c r="P59990" s="230"/>
      <c r="Q59990" s="230"/>
      <c r="R59990" s="230"/>
      <c r="S59990" s="230"/>
    </row>
    <row r="59991" spans="16:19" x14ac:dyDescent="0.2">
      <c r="P59991" s="230"/>
      <c r="Q59991" s="230"/>
      <c r="R59991" s="230"/>
      <c r="S59991" s="230"/>
    </row>
    <row r="59992" spans="16:19" x14ac:dyDescent="0.2">
      <c r="P59992" s="230"/>
      <c r="Q59992" s="230"/>
      <c r="R59992" s="230"/>
      <c r="S59992" s="230"/>
    </row>
    <row r="59993" spans="16:19" x14ac:dyDescent="0.2">
      <c r="P59993" s="230"/>
      <c r="Q59993" s="230"/>
      <c r="R59993" s="230"/>
      <c r="S59993" s="230"/>
    </row>
    <row r="59994" spans="16:19" x14ac:dyDescent="0.2">
      <c r="P59994" s="230"/>
      <c r="Q59994" s="230"/>
      <c r="R59994" s="230"/>
      <c r="S59994" s="230"/>
    </row>
    <row r="59995" spans="16:19" x14ac:dyDescent="0.2">
      <c r="P59995" s="230"/>
      <c r="Q59995" s="230"/>
      <c r="R59995" s="230"/>
      <c r="S59995" s="230"/>
    </row>
    <row r="59996" spans="16:19" x14ac:dyDescent="0.2">
      <c r="P59996" s="230"/>
      <c r="Q59996" s="230"/>
      <c r="R59996" s="230"/>
      <c r="S59996" s="230"/>
    </row>
    <row r="59997" spans="16:19" x14ac:dyDescent="0.2">
      <c r="P59997" s="230"/>
      <c r="Q59997" s="230"/>
      <c r="R59997" s="230"/>
      <c r="S59997" s="230"/>
    </row>
    <row r="59998" spans="16:19" x14ac:dyDescent="0.2">
      <c r="P59998" s="230"/>
      <c r="Q59998" s="230"/>
      <c r="R59998" s="230"/>
      <c r="S59998" s="230"/>
    </row>
    <row r="59999" spans="16:19" x14ac:dyDescent="0.2">
      <c r="P59999" s="230"/>
      <c r="Q59999" s="230"/>
      <c r="R59999" s="230"/>
      <c r="S59999" s="230"/>
    </row>
    <row r="60000" spans="16:19" x14ac:dyDescent="0.2">
      <c r="P60000" s="230"/>
      <c r="Q60000" s="230"/>
      <c r="R60000" s="230"/>
      <c r="S60000" s="230"/>
    </row>
    <row r="60001" spans="16:19" x14ac:dyDescent="0.2">
      <c r="P60001" s="230"/>
      <c r="Q60001" s="230"/>
      <c r="R60001" s="230"/>
      <c r="S60001" s="230"/>
    </row>
    <row r="60002" spans="16:19" x14ac:dyDescent="0.2">
      <c r="P60002" s="230"/>
      <c r="Q60002" s="230"/>
      <c r="R60002" s="230"/>
      <c r="S60002" s="230"/>
    </row>
    <row r="60003" spans="16:19" x14ac:dyDescent="0.2">
      <c r="P60003" s="230"/>
      <c r="Q60003" s="230"/>
      <c r="R60003" s="230"/>
      <c r="S60003" s="230"/>
    </row>
    <row r="60004" spans="16:19" x14ac:dyDescent="0.2">
      <c r="P60004" s="230"/>
      <c r="Q60004" s="230"/>
      <c r="R60004" s="230"/>
      <c r="S60004" s="230"/>
    </row>
    <row r="60005" spans="16:19" x14ac:dyDescent="0.2">
      <c r="P60005" s="230"/>
      <c r="Q60005" s="230"/>
      <c r="R60005" s="230"/>
      <c r="S60005" s="230"/>
    </row>
    <row r="60006" spans="16:19" x14ac:dyDescent="0.2">
      <c r="P60006" s="230"/>
      <c r="Q60006" s="230"/>
      <c r="R60006" s="230"/>
      <c r="S60006" s="230"/>
    </row>
    <row r="60007" spans="16:19" x14ac:dyDescent="0.2">
      <c r="P60007" s="230"/>
      <c r="Q60007" s="230"/>
      <c r="R60007" s="230"/>
      <c r="S60007" s="230"/>
    </row>
    <row r="60008" spans="16:19" x14ac:dyDescent="0.2">
      <c r="P60008" s="230"/>
      <c r="Q60008" s="230"/>
      <c r="R60008" s="230"/>
      <c r="S60008" s="230"/>
    </row>
    <row r="60009" spans="16:19" x14ac:dyDescent="0.2">
      <c r="P60009" s="230"/>
      <c r="Q60009" s="230"/>
      <c r="R60009" s="230"/>
      <c r="S60009" s="230"/>
    </row>
    <row r="60010" spans="16:19" x14ac:dyDescent="0.2">
      <c r="P60010" s="230"/>
      <c r="Q60010" s="230"/>
      <c r="R60010" s="230"/>
      <c r="S60010" s="230"/>
    </row>
    <row r="60011" spans="16:19" x14ac:dyDescent="0.2">
      <c r="P60011" s="230"/>
      <c r="Q60011" s="230"/>
      <c r="R60011" s="230"/>
      <c r="S60011" s="230"/>
    </row>
    <row r="60012" spans="16:19" x14ac:dyDescent="0.2">
      <c r="P60012" s="230"/>
      <c r="Q60012" s="230"/>
      <c r="R60012" s="230"/>
      <c r="S60012" s="230"/>
    </row>
    <row r="60013" spans="16:19" x14ac:dyDescent="0.2">
      <c r="P60013" s="230"/>
      <c r="Q60013" s="230"/>
      <c r="R60013" s="230"/>
      <c r="S60013" s="230"/>
    </row>
    <row r="60014" spans="16:19" x14ac:dyDescent="0.2">
      <c r="P60014" s="230"/>
      <c r="Q60014" s="230"/>
      <c r="R60014" s="230"/>
      <c r="S60014" s="230"/>
    </row>
    <row r="60015" spans="16:19" x14ac:dyDescent="0.2">
      <c r="P60015" s="230"/>
      <c r="Q60015" s="230"/>
      <c r="R60015" s="230"/>
      <c r="S60015" s="230"/>
    </row>
    <row r="60016" spans="16:19" x14ac:dyDescent="0.2">
      <c r="P60016" s="230"/>
      <c r="Q60016" s="230"/>
      <c r="R60016" s="230"/>
      <c r="S60016" s="230"/>
    </row>
    <row r="60017" spans="16:19" x14ac:dyDescent="0.2">
      <c r="P60017" s="230"/>
      <c r="Q60017" s="230"/>
      <c r="R60017" s="230"/>
      <c r="S60017" s="230"/>
    </row>
    <row r="60018" spans="16:19" x14ac:dyDescent="0.2">
      <c r="P60018" s="230"/>
      <c r="Q60018" s="230"/>
      <c r="R60018" s="230"/>
      <c r="S60018" s="230"/>
    </row>
    <row r="60019" spans="16:19" x14ac:dyDescent="0.2">
      <c r="P60019" s="230"/>
      <c r="Q60019" s="230"/>
      <c r="R60019" s="230"/>
      <c r="S60019" s="230"/>
    </row>
    <row r="60020" spans="16:19" x14ac:dyDescent="0.2">
      <c r="P60020" s="230"/>
      <c r="Q60020" s="230"/>
      <c r="R60020" s="230"/>
      <c r="S60020" s="230"/>
    </row>
    <row r="60021" spans="16:19" x14ac:dyDescent="0.2">
      <c r="P60021" s="230"/>
      <c r="Q60021" s="230"/>
      <c r="R60021" s="230"/>
      <c r="S60021" s="230"/>
    </row>
    <row r="60022" spans="16:19" x14ac:dyDescent="0.2">
      <c r="P60022" s="230"/>
      <c r="Q60022" s="230"/>
      <c r="R60022" s="230"/>
      <c r="S60022" s="230"/>
    </row>
    <row r="60023" spans="16:19" x14ac:dyDescent="0.2">
      <c r="P60023" s="230"/>
      <c r="Q60023" s="230"/>
      <c r="R60023" s="230"/>
      <c r="S60023" s="230"/>
    </row>
    <row r="60024" spans="16:19" x14ac:dyDescent="0.2">
      <c r="P60024" s="230"/>
      <c r="Q60024" s="230"/>
      <c r="R60024" s="230"/>
      <c r="S60024" s="230"/>
    </row>
    <row r="60025" spans="16:19" x14ac:dyDescent="0.2">
      <c r="P60025" s="230"/>
      <c r="Q60025" s="230"/>
      <c r="R60025" s="230"/>
      <c r="S60025" s="230"/>
    </row>
    <row r="60026" spans="16:19" x14ac:dyDescent="0.2">
      <c r="P60026" s="230"/>
      <c r="Q60026" s="230"/>
      <c r="R60026" s="230"/>
      <c r="S60026" s="230"/>
    </row>
    <row r="60027" spans="16:19" x14ac:dyDescent="0.2">
      <c r="P60027" s="230"/>
      <c r="Q60027" s="230"/>
      <c r="R60027" s="230"/>
      <c r="S60027" s="230"/>
    </row>
    <row r="60028" spans="16:19" x14ac:dyDescent="0.2">
      <c r="P60028" s="230"/>
      <c r="Q60028" s="230"/>
      <c r="R60028" s="230"/>
      <c r="S60028" s="230"/>
    </row>
    <row r="60029" spans="16:19" x14ac:dyDescent="0.2">
      <c r="P60029" s="230"/>
      <c r="Q60029" s="230"/>
      <c r="R60029" s="230"/>
      <c r="S60029" s="230"/>
    </row>
    <row r="60030" spans="16:19" x14ac:dyDescent="0.2">
      <c r="P60030" s="230"/>
      <c r="Q60030" s="230"/>
      <c r="R60030" s="230"/>
      <c r="S60030" s="230"/>
    </row>
    <row r="60031" spans="16:19" x14ac:dyDescent="0.2">
      <c r="P60031" s="230"/>
      <c r="Q60031" s="230"/>
      <c r="R60031" s="230"/>
      <c r="S60031" s="230"/>
    </row>
    <row r="60032" spans="16:19" x14ac:dyDescent="0.2">
      <c r="P60032" s="230"/>
      <c r="Q60032" s="230"/>
      <c r="R60032" s="230"/>
      <c r="S60032" s="230"/>
    </row>
    <row r="60033" spans="16:19" x14ac:dyDescent="0.2">
      <c r="P60033" s="230"/>
      <c r="Q60033" s="230"/>
      <c r="R60033" s="230"/>
      <c r="S60033" s="230"/>
    </row>
    <row r="60034" spans="16:19" x14ac:dyDescent="0.2">
      <c r="P60034" s="230"/>
      <c r="Q60034" s="230"/>
      <c r="R60034" s="230"/>
      <c r="S60034" s="230"/>
    </row>
    <row r="60035" spans="16:19" x14ac:dyDescent="0.2">
      <c r="P60035" s="230"/>
      <c r="Q60035" s="230"/>
      <c r="R60035" s="230"/>
      <c r="S60035" s="230"/>
    </row>
    <row r="60036" spans="16:19" x14ac:dyDescent="0.2">
      <c r="P60036" s="230"/>
      <c r="Q60036" s="230"/>
      <c r="R60036" s="230"/>
      <c r="S60036" s="230"/>
    </row>
    <row r="60037" spans="16:19" x14ac:dyDescent="0.2">
      <c r="P60037" s="230"/>
      <c r="Q60037" s="230"/>
      <c r="R60037" s="230"/>
      <c r="S60037" s="230"/>
    </row>
    <row r="60038" spans="16:19" x14ac:dyDescent="0.2">
      <c r="P60038" s="230"/>
      <c r="Q60038" s="230"/>
      <c r="R60038" s="230"/>
      <c r="S60038" s="230"/>
    </row>
    <row r="60039" spans="16:19" x14ac:dyDescent="0.2">
      <c r="P60039" s="230"/>
      <c r="Q60039" s="230"/>
      <c r="R60039" s="230"/>
      <c r="S60039" s="230"/>
    </row>
    <row r="60040" spans="16:19" x14ac:dyDescent="0.2">
      <c r="P60040" s="230"/>
      <c r="Q60040" s="230"/>
      <c r="R60040" s="230"/>
      <c r="S60040" s="230"/>
    </row>
    <row r="60041" spans="16:19" x14ac:dyDescent="0.2">
      <c r="P60041" s="230"/>
      <c r="Q60041" s="230"/>
      <c r="R60041" s="230"/>
      <c r="S60041" s="230"/>
    </row>
    <row r="60042" spans="16:19" x14ac:dyDescent="0.2">
      <c r="P60042" s="230"/>
      <c r="Q60042" s="230"/>
      <c r="R60042" s="230"/>
      <c r="S60042" s="230"/>
    </row>
    <row r="60043" spans="16:19" x14ac:dyDescent="0.2">
      <c r="P60043" s="230"/>
      <c r="Q60043" s="230"/>
      <c r="R60043" s="230"/>
      <c r="S60043" s="230"/>
    </row>
    <row r="60044" spans="16:19" x14ac:dyDescent="0.2">
      <c r="P60044" s="230"/>
      <c r="Q60044" s="230"/>
      <c r="R60044" s="230"/>
      <c r="S60044" s="230"/>
    </row>
    <row r="60045" spans="16:19" x14ac:dyDescent="0.2">
      <c r="P60045" s="230"/>
      <c r="Q60045" s="230"/>
      <c r="R60045" s="230"/>
      <c r="S60045" s="230"/>
    </row>
    <row r="60046" spans="16:19" x14ac:dyDescent="0.2">
      <c r="P60046" s="230"/>
      <c r="Q60046" s="230"/>
      <c r="R60046" s="230"/>
      <c r="S60046" s="230"/>
    </row>
    <row r="60047" spans="16:19" x14ac:dyDescent="0.2">
      <c r="P60047" s="230"/>
      <c r="Q60047" s="230"/>
      <c r="R60047" s="230"/>
      <c r="S60047" s="230"/>
    </row>
    <row r="60048" spans="16:19" x14ac:dyDescent="0.2">
      <c r="P60048" s="230"/>
      <c r="Q60048" s="230"/>
      <c r="R60048" s="230"/>
      <c r="S60048" s="230"/>
    </row>
    <row r="60049" spans="16:19" x14ac:dyDescent="0.2">
      <c r="P60049" s="230"/>
      <c r="Q60049" s="230"/>
      <c r="R60049" s="230"/>
      <c r="S60049" s="230"/>
    </row>
    <row r="60050" spans="16:19" x14ac:dyDescent="0.2">
      <c r="P60050" s="230"/>
      <c r="Q60050" s="230"/>
      <c r="R60050" s="230"/>
      <c r="S60050" s="230"/>
    </row>
    <row r="60051" spans="16:19" x14ac:dyDescent="0.2">
      <c r="P60051" s="230"/>
      <c r="Q60051" s="230"/>
      <c r="R60051" s="230"/>
      <c r="S60051" s="230"/>
    </row>
    <row r="60052" spans="16:19" x14ac:dyDescent="0.2">
      <c r="P60052" s="230"/>
      <c r="Q60052" s="230"/>
      <c r="R60052" s="230"/>
      <c r="S60052" s="230"/>
    </row>
    <row r="60053" spans="16:19" x14ac:dyDescent="0.2">
      <c r="P60053" s="230"/>
      <c r="Q60053" s="230"/>
      <c r="R60053" s="230"/>
      <c r="S60053" s="230"/>
    </row>
    <row r="60054" spans="16:19" x14ac:dyDescent="0.2">
      <c r="P60054" s="230"/>
      <c r="Q60054" s="230"/>
      <c r="R60054" s="230"/>
      <c r="S60054" s="230"/>
    </row>
    <row r="60055" spans="16:19" x14ac:dyDescent="0.2">
      <c r="P60055" s="230"/>
      <c r="Q60055" s="230"/>
      <c r="R60055" s="230"/>
      <c r="S60055" s="230"/>
    </row>
    <row r="60056" spans="16:19" x14ac:dyDescent="0.2">
      <c r="P60056" s="230"/>
      <c r="Q60056" s="230"/>
      <c r="R60056" s="230"/>
      <c r="S60056" s="230"/>
    </row>
    <row r="60057" spans="16:19" x14ac:dyDescent="0.2">
      <c r="P60057" s="230"/>
      <c r="Q60057" s="230"/>
      <c r="R60057" s="230"/>
      <c r="S60057" s="230"/>
    </row>
    <row r="60058" spans="16:19" x14ac:dyDescent="0.2">
      <c r="P60058" s="230"/>
      <c r="Q60058" s="230"/>
      <c r="R60058" s="230"/>
      <c r="S60058" s="230"/>
    </row>
    <row r="60059" spans="16:19" x14ac:dyDescent="0.2">
      <c r="P60059" s="230"/>
      <c r="Q60059" s="230"/>
      <c r="R60059" s="230"/>
      <c r="S60059" s="230"/>
    </row>
    <row r="60060" spans="16:19" x14ac:dyDescent="0.2">
      <c r="P60060" s="230"/>
      <c r="Q60060" s="230"/>
      <c r="R60060" s="230"/>
      <c r="S60060" s="230"/>
    </row>
    <row r="60061" spans="16:19" x14ac:dyDescent="0.2">
      <c r="P60061" s="230"/>
      <c r="Q60061" s="230"/>
      <c r="R60061" s="230"/>
      <c r="S60061" s="230"/>
    </row>
    <row r="60062" spans="16:19" x14ac:dyDescent="0.2">
      <c r="P60062" s="230"/>
      <c r="Q60062" s="230"/>
      <c r="R60062" s="230"/>
      <c r="S60062" s="230"/>
    </row>
    <row r="60063" spans="16:19" x14ac:dyDescent="0.2">
      <c r="P60063" s="230"/>
      <c r="Q60063" s="230"/>
      <c r="R60063" s="230"/>
      <c r="S60063" s="230"/>
    </row>
    <row r="60064" spans="16:19" x14ac:dyDescent="0.2">
      <c r="P60064" s="230"/>
      <c r="Q60064" s="230"/>
      <c r="R60064" s="230"/>
      <c r="S60064" s="230"/>
    </row>
    <row r="60065" spans="16:19" x14ac:dyDescent="0.2">
      <c r="P60065" s="230"/>
      <c r="Q60065" s="230"/>
      <c r="R60065" s="230"/>
      <c r="S60065" s="230"/>
    </row>
    <row r="60066" spans="16:19" x14ac:dyDescent="0.2">
      <c r="P60066" s="230"/>
      <c r="Q60066" s="230"/>
      <c r="R60066" s="230"/>
      <c r="S60066" s="230"/>
    </row>
    <row r="60067" spans="16:19" x14ac:dyDescent="0.2">
      <c r="P60067" s="230"/>
      <c r="Q60067" s="230"/>
      <c r="R60067" s="230"/>
      <c r="S60067" s="230"/>
    </row>
    <row r="60068" spans="16:19" x14ac:dyDescent="0.2">
      <c r="P60068" s="230"/>
      <c r="Q60068" s="230"/>
      <c r="R60068" s="230"/>
      <c r="S60068" s="230"/>
    </row>
    <row r="60069" spans="16:19" x14ac:dyDescent="0.2">
      <c r="P60069" s="230"/>
      <c r="Q60069" s="230"/>
      <c r="R60069" s="230"/>
      <c r="S60069" s="230"/>
    </row>
    <row r="60070" spans="16:19" x14ac:dyDescent="0.2">
      <c r="P60070" s="230"/>
      <c r="Q60070" s="230"/>
      <c r="R60070" s="230"/>
      <c r="S60070" s="230"/>
    </row>
    <row r="60071" spans="16:19" x14ac:dyDescent="0.2">
      <c r="P60071" s="230"/>
      <c r="Q60071" s="230"/>
      <c r="R60071" s="230"/>
      <c r="S60071" s="230"/>
    </row>
    <row r="60072" spans="16:19" x14ac:dyDescent="0.2">
      <c r="P60072" s="230"/>
      <c r="Q60072" s="230"/>
      <c r="R60072" s="230"/>
      <c r="S60072" s="230"/>
    </row>
    <row r="60073" spans="16:19" x14ac:dyDescent="0.2">
      <c r="P60073" s="230"/>
      <c r="Q60073" s="230"/>
      <c r="R60073" s="230"/>
      <c r="S60073" s="230"/>
    </row>
    <row r="60074" spans="16:19" x14ac:dyDescent="0.2">
      <c r="P60074" s="230"/>
      <c r="Q60074" s="230"/>
      <c r="R60074" s="230"/>
      <c r="S60074" s="230"/>
    </row>
    <row r="60075" spans="16:19" x14ac:dyDescent="0.2">
      <c r="P60075" s="230"/>
      <c r="Q60075" s="230"/>
      <c r="R60075" s="230"/>
      <c r="S60075" s="230"/>
    </row>
    <row r="60076" spans="16:19" x14ac:dyDescent="0.2">
      <c r="P60076" s="230"/>
      <c r="Q60076" s="230"/>
      <c r="R60076" s="230"/>
      <c r="S60076" s="230"/>
    </row>
    <row r="60077" spans="16:19" x14ac:dyDescent="0.2">
      <c r="P60077" s="230"/>
      <c r="Q60077" s="230"/>
      <c r="R60077" s="230"/>
      <c r="S60077" s="230"/>
    </row>
    <row r="60078" spans="16:19" x14ac:dyDescent="0.2">
      <c r="P60078" s="230"/>
      <c r="Q60078" s="230"/>
      <c r="R60078" s="230"/>
      <c r="S60078" s="230"/>
    </row>
    <row r="60079" spans="16:19" x14ac:dyDescent="0.2">
      <c r="P60079" s="230"/>
      <c r="Q60079" s="230"/>
      <c r="R60079" s="230"/>
      <c r="S60079" s="230"/>
    </row>
    <row r="60080" spans="16:19" x14ac:dyDescent="0.2">
      <c r="P60080" s="230"/>
      <c r="Q60080" s="230"/>
      <c r="R60080" s="230"/>
      <c r="S60080" s="230"/>
    </row>
    <row r="60081" spans="16:19" x14ac:dyDescent="0.2">
      <c r="P60081" s="230"/>
      <c r="Q60081" s="230"/>
      <c r="R60081" s="230"/>
      <c r="S60081" s="230"/>
    </row>
    <row r="60082" spans="16:19" x14ac:dyDescent="0.2">
      <c r="P60082" s="230"/>
      <c r="Q60082" s="230"/>
      <c r="R60082" s="230"/>
      <c r="S60082" s="230"/>
    </row>
    <row r="60083" spans="16:19" x14ac:dyDescent="0.2">
      <c r="P60083" s="230"/>
      <c r="Q60083" s="230"/>
      <c r="R60083" s="230"/>
      <c r="S60083" s="230"/>
    </row>
    <row r="60084" spans="16:19" x14ac:dyDescent="0.2">
      <c r="P60084" s="230"/>
      <c r="Q60084" s="230"/>
      <c r="R60084" s="230"/>
      <c r="S60084" s="230"/>
    </row>
    <row r="60085" spans="16:19" x14ac:dyDescent="0.2">
      <c r="P60085" s="230"/>
      <c r="Q60085" s="230"/>
      <c r="R60085" s="230"/>
      <c r="S60085" s="230"/>
    </row>
    <row r="60086" spans="16:19" x14ac:dyDescent="0.2">
      <c r="P60086" s="230"/>
      <c r="Q60086" s="230"/>
      <c r="R60086" s="230"/>
      <c r="S60086" s="230"/>
    </row>
    <row r="60087" spans="16:19" x14ac:dyDescent="0.2">
      <c r="P60087" s="230"/>
      <c r="Q60087" s="230"/>
      <c r="R60087" s="230"/>
      <c r="S60087" s="230"/>
    </row>
    <row r="60088" spans="16:19" x14ac:dyDescent="0.2">
      <c r="P60088" s="230"/>
      <c r="Q60088" s="230"/>
      <c r="R60088" s="230"/>
      <c r="S60088" s="230"/>
    </row>
    <row r="60089" spans="16:19" x14ac:dyDescent="0.2">
      <c r="P60089" s="230"/>
      <c r="Q60089" s="230"/>
      <c r="R60089" s="230"/>
      <c r="S60089" s="230"/>
    </row>
    <row r="60090" spans="16:19" x14ac:dyDescent="0.2">
      <c r="P60090" s="230"/>
      <c r="Q60090" s="230"/>
      <c r="R60090" s="230"/>
      <c r="S60090" s="230"/>
    </row>
    <row r="60091" spans="16:19" x14ac:dyDescent="0.2">
      <c r="P60091" s="230"/>
      <c r="Q60091" s="230"/>
      <c r="R60091" s="230"/>
      <c r="S60091" s="230"/>
    </row>
    <row r="60092" spans="16:19" x14ac:dyDescent="0.2">
      <c r="P60092" s="230"/>
      <c r="Q60092" s="230"/>
      <c r="R60092" s="230"/>
      <c r="S60092" s="230"/>
    </row>
    <row r="60093" spans="16:19" x14ac:dyDescent="0.2">
      <c r="P60093" s="230"/>
      <c r="Q60093" s="230"/>
      <c r="R60093" s="230"/>
      <c r="S60093" s="230"/>
    </row>
    <row r="60094" spans="16:19" x14ac:dyDescent="0.2">
      <c r="P60094" s="230"/>
      <c r="Q60094" s="230"/>
      <c r="R60094" s="230"/>
      <c r="S60094" s="230"/>
    </row>
    <row r="60095" spans="16:19" x14ac:dyDescent="0.2">
      <c r="P60095" s="230"/>
      <c r="Q60095" s="230"/>
      <c r="R60095" s="230"/>
      <c r="S60095" s="230"/>
    </row>
    <row r="60096" spans="16:19" x14ac:dyDescent="0.2">
      <c r="P60096" s="230"/>
      <c r="Q60096" s="230"/>
      <c r="R60096" s="230"/>
      <c r="S60096" s="230"/>
    </row>
    <row r="60097" spans="16:19" x14ac:dyDescent="0.2">
      <c r="P60097" s="230"/>
      <c r="Q60097" s="230"/>
      <c r="R60097" s="230"/>
      <c r="S60097" s="230"/>
    </row>
    <row r="60098" spans="16:19" x14ac:dyDescent="0.2">
      <c r="P60098" s="230"/>
      <c r="Q60098" s="230"/>
      <c r="R60098" s="230"/>
      <c r="S60098" s="230"/>
    </row>
    <row r="60099" spans="16:19" x14ac:dyDescent="0.2">
      <c r="P60099" s="230"/>
      <c r="Q60099" s="230"/>
      <c r="R60099" s="230"/>
      <c r="S60099" s="230"/>
    </row>
    <row r="60100" spans="16:19" x14ac:dyDescent="0.2">
      <c r="P60100" s="230"/>
      <c r="Q60100" s="230"/>
      <c r="R60100" s="230"/>
      <c r="S60100" s="230"/>
    </row>
    <row r="60101" spans="16:19" x14ac:dyDescent="0.2">
      <c r="P60101" s="230"/>
      <c r="Q60101" s="230"/>
      <c r="R60101" s="230"/>
      <c r="S60101" s="230"/>
    </row>
    <row r="60102" spans="16:19" x14ac:dyDescent="0.2">
      <c r="P60102" s="230"/>
      <c r="Q60102" s="230"/>
      <c r="R60102" s="230"/>
      <c r="S60102" s="230"/>
    </row>
    <row r="60103" spans="16:19" x14ac:dyDescent="0.2">
      <c r="P60103" s="230"/>
      <c r="Q60103" s="230"/>
      <c r="R60103" s="230"/>
      <c r="S60103" s="230"/>
    </row>
    <row r="60104" spans="16:19" x14ac:dyDescent="0.2">
      <c r="P60104" s="230"/>
      <c r="Q60104" s="230"/>
      <c r="R60104" s="230"/>
      <c r="S60104" s="230"/>
    </row>
    <row r="60105" spans="16:19" x14ac:dyDescent="0.2">
      <c r="P60105" s="230"/>
      <c r="Q60105" s="230"/>
      <c r="R60105" s="230"/>
      <c r="S60105" s="230"/>
    </row>
    <row r="60106" spans="16:19" x14ac:dyDescent="0.2">
      <c r="P60106" s="230"/>
      <c r="Q60106" s="230"/>
      <c r="R60106" s="230"/>
      <c r="S60106" s="230"/>
    </row>
    <row r="60107" spans="16:19" x14ac:dyDescent="0.2">
      <c r="P60107" s="230"/>
      <c r="Q60107" s="230"/>
      <c r="R60107" s="230"/>
      <c r="S60107" s="230"/>
    </row>
    <row r="60108" spans="16:19" x14ac:dyDescent="0.2">
      <c r="P60108" s="230"/>
      <c r="Q60108" s="230"/>
      <c r="R60108" s="230"/>
      <c r="S60108" s="230"/>
    </row>
    <row r="60109" spans="16:19" x14ac:dyDescent="0.2">
      <c r="P60109" s="230"/>
      <c r="Q60109" s="230"/>
      <c r="R60109" s="230"/>
      <c r="S60109" s="230"/>
    </row>
    <row r="60110" spans="16:19" x14ac:dyDescent="0.2">
      <c r="P60110" s="230"/>
      <c r="Q60110" s="230"/>
      <c r="R60110" s="230"/>
      <c r="S60110" s="230"/>
    </row>
    <row r="60111" spans="16:19" x14ac:dyDescent="0.2">
      <c r="P60111" s="230"/>
      <c r="Q60111" s="230"/>
      <c r="R60111" s="230"/>
      <c r="S60111" s="230"/>
    </row>
    <row r="60112" spans="16:19" x14ac:dyDescent="0.2">
      <c r="P60112" s="230"/>
      <c r="Q60112" s="230"/>
      <c r="R60112" s="230"/>
      <c r="S60112" s="230"/>
    </row>
    <row r="60113" spans="16:19" x14ac:dyDescent="0.2">
      <c r="P60113" s="230"/>
      <c r="Q60113" s="230"/>
      <c r="R60113" s="230"/>
      <c r="S60113" s="230"/>
    </row>
    <row r="60114" spans="16:19" x14ac:dyDescent="0.2">
      <c r="P60114" s="230"/>
      <c r="Q60114" s="230"/>
      <c r="R60114" s="230"/>
      <c r="S60114" s="230"/>
    </row>
    <row r="60115" spans="16:19" x14ac:dyDescent="0.2">
      <c r="P60115" s="230"/>
      <c r="Q60115" s="230"/>
      <c r="R60115" s="230"/>
      <c r="S60115" s="230"/>
    </row>
    <row r="60116" spans="16:19" x14ac:dyDescent="0.2">
      <c r="P60116" s="230"/>
      <c r="Q60116" s="230"/>
      <c r="R60116" s="230"/>
      <c r="S60116" s="230"/>
    </row>
    <row r="60117" spans="16:19" x14ac:dyDescent="0.2">
      <c r="P60117" s="230"/>
      <c r="Q60117" s="230"/>
      <c r="R60117" s="230"/>
      <c r="S60117" s="230"/>
    </row>
    <row r="60118" spans="16:19" x14ac:dyDescent="0.2">
      <c r="P60118" s="230"/>
      <c r="Q60118" s="230"/>
      <c r="R60118" s="230"/>
      <c r="S60118" s="230"/>
    </row>
    <row r="60119" spans="16:19" x14ac:dyDescent="0.2">
      <c r="P60119" s="230"/>
      <c r="Q60119" s="230"/>
      <c r="R60119" s="230"/>
      <c r="S60119" s="230"/>
    </row>
    <row r="60120" spans="16:19" x14ac:dyDescent="0.2">
      <c r="P60120" s="230"/>
      <c r="Q60120" s="230"/>
      <c r="R60120" s="230"/>
      <c r="S60120" s="230"/>
    </row>
    <row r="60121" spans="16:19" x14ac:dyDescent="0.2">
      <c r="P60121" s="230"/>
      <c r="Q60121" s="230"/>
      <c r="R60121" s="230"/>
      <c r="S60121" s="230"/>
    </row>
    <row r="60122" spans="16:19" x14ac:dyDescent="0.2">
      <c r="P60122" s="230"/>
      <c r="Q60122" s="230"/>
      <c r="R60122" s="230"/>
      <c r="S60122" s="230"/>
    </row>
    <row r="60123" spans="16:19" x14ac:dyDescent="0.2">
      <c r="P60123" s="230"/>
      <c r="Q60123" s="230"/>
      <c r="R60123" s="230"/>
      <c r="S60123" s="230"/>
    </row>
    <row r="60124" spans="16:19" x14ac:dyDescent="0.2">
      <c r="P60124" s="230"/>
      <c r="Q60124" s="230"/>
      <c r="R60124" s="230"/>
      <c r="S60124" s="230"/>
    </row>
    <row r="60125" spans="16:19" x14ac:dyDescent="0.2">
      <c r="P60125" s="230"/>
      <c r="Q60125" s="230"/>
      <c r="R60125" s="230"/>
      <c r="S60125" s="230"/>
    </row>
    <row r="60126" spans="16:19" x14ac:dyDescent="0.2">
      <c r="P60126" s="230"/>
      <c r="Q60126" s="230"/>
      <c r="R60126" s="230"/>
      <c r="S60126" s="230"/>
    </row>
    <row r="60127" spans="16:19" x14ac:dyDescent="0.2">
      <c r="P60127" s="230"/>
      <c r="Q60127" s="230"/>
      <c r="R60127" s="230"/>
      <c r="S60127" s="230"/>
    </row>
    <row r="60128" spans="16:19" x14ac:dyDescent="0.2">
      <c r="P60128" s="230"/>
      <c r="Q60128" s="230"/>
      <c r="R60128" s="230"/>
      <c r="S60128" s="230"/>
    </row>
    <row r="60129" spans="16:19" x14ac:dyDescent="0.2">
      <c r="P60129" s="230"/>
      <c r="Q60129" s="230"/>
      <c r="R60129" s="230"/>
      <c r="S60129" s="230"/>
    </row>
    <row r="60130" spans="16:19" x14ac:dyDescent="0.2">
      <c r="P60130" s="230"/>
      <c r="Q60130" s="230"/>
      <c r="R60130" s="230"/>
      <c r="S60130" s="230"/>
    </row>
    <row r="60131" spans="16:19" x14ac:dyDescent="0.2">
      <c r="P60131" s="230"/>
      <c r="Q60131" s="230"/>
      <c r="R60131" s="230"/>
      <c r="S60131" s="230"/>
    </row>
    <row r="60132" spans="16:19" x14ac:dyDescent="0.2">
      <c r="P60132" s="230"/>
      <c r="Q60132" s="230"/>
      <c r="R60132" s="230"/>
      <c r="S60132" s="230"/>
    </row>
    <row r="60133" spans="16:19" x14ac:dyDescent="0.2">
      <c r="P60133" s="230"/>
      <c r="Q60133" s="230"/>
      <c r="R60133" s="230"/>
      <c r="S60133" s="230"/>
    </row>
    <row r="60134" spans="16:19" x14ac:dyDescent="0.2">
      <c r="P60134" s="230"/>
      <c r="Q60134" s="230"/>
      <c r="R60134" s="230"/>
      <c r="S60134" s="230"/>
    </row>
    <row r="60135" spans="16:19" x14ac:dyDescent="0.2">
      <c r="P60135" s="230"/>
      <c r="Q60135" s="230"/>
      <c r="R60135" s="230"/>
      <c r="S60135" s="230"/>
    </row>
    <row r="60136" spans="16:19" x14ac:dyDescent="0.2">
      <c r="P60136" s="230"/>
      <c r="Q60136" s="230"/>
      <c r="R60136" s="230"/>
      <c r="S60136" s="230"/>
    </row>
    <row r="60137" spans="16:19" x14ac:dyDescent="0.2">
      <c r="P60137" s="230"/>
      <c r="Q60137" s="230"/>
      <c r="R60137" s="230"/>
      <c r="S60137" s="230"/>
    </row>
    <row r="60138" spans="16:19" x14ac:dyDescent="0.2">
      <c r="P60138" s="230"/>
      <c r="Q60138" s="230"/>
      <c r="R60138" s="230"/>
      <c r="S60138" s="230"/>
    </row>
    <row r="60139" spans="16:19" x14ac:dyDescent="0.2">
      <c r="P60139" s="230"/>
      <c r="Q60139" s="230"/>
      <c r="R60139" s="230"/>
      <c r="S60139" s="230"/>
    </row>
    <row r="60140" spans="16:19" x14ac:dyDescent="0.2">
      <c r="P60140" s="230"/>
      <c r="Q60140" s="230"/>
      <c r="R60140" s="230"/>
      <c r="S60140" s="230"/>
    </row>
    <row r="60141" spans="16:19" x14ac:dyDescent="0.2">
      <c r="P60141" s="230"/>
      <c r="Q60141" s="230"/>
      <c r="R60141" s="230"/>
      <c r="S60141" s="230"/>
    </row>
    <row r="60142" spans="16:19" x14ac:dyDescent="0.2">
      <c r="P60142" s="230"/>
      <c r="Q60142" s="230"/>
      <c r="R60142" s="230"/>
      <c r="S60142" s="230"/>
    </row>
    <row r="60143" spans="16:19" x14ac:dyDescent="0.2">
      <c r="P60143" s="230"/>
      <c r="Q60143" s="230"/>
      <c r="R60143" s="230"/>
      <c r="S60143" s="230"/>
    </row>
    <row r="60144" spans="16:19" x14ac:dyDescent="0.2">
      <c r="P60144" s="230"/>
      <c r="Q60144" s="230"/>
      <c r="R60144" s="230"/>
      <c r="S60144" s="230"/>
    </row>
    <row r="60145" spans="16:19" x14ac:dyDescent="0.2">
      <c r="P60145" s="230"/>
      <c r="Q60145" s="230"/>
      <c r="R60145" s="230"/>
      <c r="S60145" s="230"/>
    </row>
    <row r="60146" spans="16:19" x14ac:dyDescent="0.2">
      <c r="P60146" s="230"/>
      <c r="Q60146" s="230"/>
      <c r="R60146" s="230"/>
      <c r="S60146" s="230"/>
    </row>
    <row r="60147" spans="16:19" x14ac:dyDescent="0.2">
      <c r="P60147" s="230"/>
      <c r="Q60147" s="230"/>
      <c r="R60147" s="230"/>
      <c r="S60147" s="230"/>
    </row>
    <row r="60148" spans="16:19" x14ac:dyDescent="0.2">
      <c r="P60148" s="230"/>
      <c r="Q60148" s="230"/>
      <c r="R60148" s="230"/>
      <c r="S60148" s="230"/>
    </row>
    <row r="60149" spans="16:19" x14ac:dyDescent="0.2">
      <c r="P60149" s="230"/>
      <c r="Q60149" s="230"/>
      <c r="R60149" s="230"/>
      <c r="S60149" s="230"/>
    </row>
    <row r="60150" spans="16:19" x14ac:dyDescent="0.2">
      <c r="P60150" s="230"/>
      <c r="Q60150" s="230"/>
      <c r="R60150" s="230"/>
      <c r="S60150" s="230"/>
    </row>
    <row r="60151" spans="16:19" x14ac:dyDescent="0.2">
      <c r="P60151" s="230"/>
      <c r="Q60151" s="230"/>
      <c r="R60151" s="230"/>
      <c r="S60151" s="230"/>
    </row>
    <row r="60152" spans="16:19" x14ac:dyDescent="0.2">
      <c r="P60152" s="230"/>
      <c r="Q60152" s="230"/>
      <c r="R60152" s="230"/>
      <c r="S60152" s="230"/>
    </row>
    <row r="60153" spans="16:19" x14ac:dyDescent="0.2">
      <c r="P60153" s="230"/>
      <c r="Q60153" s="230"/>
      <c r="R60153" s="230"/>
      <c r="S60153" s="230"/>
    </row>
    <row r="60154" spans="16:19" x14ac:dyDescent="0.2">
      <c r="P60154" s="230"/>
      <c r="Q60154" s="230"/>
      <c r="R60154" s="230"/>
      <c r="S60154" s="230"/>
    </row>
    <row r="60155" spans="16:19" x14ac:dyDescent="0.2">
      <c r="P60155" s="230"/>
      <c r="Q60155" s="230"/>
      <c r="R60155" s="230"/>
      <c r="S60155" s="230"/>
    </row>
    <row r="60156" spans="16:19" x14ac:dyDescent="0.2">
      <c r="P60156" s="230"/>
      <c r="Q60156" s="230"/>
      <c r="R60156" s="230"/>
      <c r="S60156" s="230"/>
    </row>
    <row r="60157" spans="16:19" x14ac:dyDescent="0.2">
      <c r="P60157" s="230"/>
      <c r="Q60157" s="230"/>
      <c r="R60157" s="230"/>
      <c r="S60157" s="230"/>
    </row>
    <row r="60158" spans="16:19" x14ac:dyDescent="0.2">
      <c r="P60158" s="230"/>
      <c r="Q60158" s="230"/>
      <c r="R60158" s="230"/>
      <c r="S60158" s="230"/>
    </row>
    <row r="60159" spans="16:19" x14ac:dyDescent="0.2">
      <c r="P60159" s="230"/>
      <c r="Q60159" s="230"/>
      <c r="R60159" s="230"/>
      <c r="S60159" s="230"/>
    </row>
    <row r="60160" spans="16:19" x14ac:dyDescent="0.2">
      <c r="P60160" s="230"/>
      <c r="Q60160" s="230"/>
      <c r="R60160" s="230"/>
      <c r="S60160" s="230"/>
    </row>
    <row r="60161" spans="16:19" x14ac:dyDescent="0.2">
      <c r="P60161" s="230"/>
      <c r="Q60161" s="230"/>
      <c r="R60161" s="230"/>
      <c r="S60161" s="230"/>
    </row>
    <row r="60162" spans="16:19" x14ac:dyDescent="0.2">
      <c r="P60162" s="230"/>
      <c r="Q60162" s="230"/>
      <c r="R60162" s="230"/>
      <c r="S60162" s="230"/>
    </row>
    <row r="60163" spans="16:19" x14ac:dyDescent="0.2">
      <c r="P60163" s="230"/>
      <c r="Q60163" s="230"/>
      <c r="R60163" s="230"/>
      <c r="S60163" s="230"/>
    </row>
    <row r="60164" spans="16:19" x14ac:dyDescent="0.2">
      <c r="P60164" s="230"/>
      <c r="Q60164" s="230"/>
      <c r="R60164" s="230"/>
      <c r="S60164" s="230"/>
    </row>
    <row r="60165" spans="16:19" x14ac:dyDescent="0.2">
      <c r="P60165" s="230"/>
      <c r="Q60165" s="230"/>
      <c r="R60165" s="230"/>
      <c r="S60165" s="230"/>
    </row>
    <row r="60166" spans="16:19" x14ac:dyDescent="0.2">
      <c r="P60166" s="230"/>
      <c r="Q60166" s="230"/>
      <c r="R60166" s="230"/>
      <c r="S60166" s="230"/>
    </row>
    <row r="60167" spans="16:19" x14ac:dyDescent="0.2">
      <c r="P60167" s="230"/>
      <c r="Q60167" s="230"/>
      <c r="R60167" s="230"/>
      <c r="S60167" s="230"/>
    </row>
    <row r="60168" spans="16:19" x14ac:dyDescent="0.2">
      <c r="P60168" s="230"/>
      <c r="Q60168" s="230"/>
      <c r="R60168" s="230"/>
      <c r="S60168" s="230"/>
    </row>
    <row r="60169" spans="16:19" x14ac:dyDescent="0.2">
      <c r="P60169" s="230"/>
      <c r="Q60169" s="230"/>
      <c r="R60169" s="230"/>
      <c r="S60169" s="230"/>
    </row>
    <row r="60170" spans="16:19" x14ac:dyDescent="0.2">
      <c r="P60170" s="230"/>
      <c r="Q60170" s="230"/>
      <c r="R60170" s="230"/>
      <c r="S60170" s="230"/>
    </row>
    <row r="60171" spans="16:19" x14ac:dyDescent="0.2">
      <c r="P60171" s="230"/>
      <c r="Q60171" s="230"/>
      <c r="R60171" s="230"/>
      <c r="S60171" s="230"/>
    </row>
    <row r="60172" spans="16:19" x14ac:dyDescent="0.2">
      <c r="P60172" s="230"/>
      <c r="Q60172" s="230"/>
      <c r="R60172" s="230"/>
      <c r="S60172" s="230"/>
    </row>
    <row r="60173" spans="16:19" x14ac:dyDescent="0.2">
      <c r="P60173" s="230"/>
      <c r="Q60173" s="230"/>
      <c r="R60173" s="230"/>
      <c r="S60173" s="230"/>
    </row>
    <row r="60174" spans="16:19" x14ac:dyDescent="0.2">
      <c r="P60174" s="230"/>
      <c r="Q60174" s="230"/>
      <c r="R60174" s="230"/>
      <c r="S60174" s="230"/>
    </row>
    <row r="60175" spans="16:19" x14ac:dyDescent="0.2">
      <c r="P60175" s="230"/>
      <c r="Q60175" s="230"/>
      <c r="R60175" s="230"/>
      <c r="S60175" s="230"/>
    </row>
    <row r="60176" spans="16:19" x14ac:dyDescent="0.2">
      <c r="P60176" s="230"/>
      <c r="Q60176" s="230"/>
      <c r="R60176" s="230"/>
      <c r="S60176" s="230"/>
    </row>
    <row r="60177" spans="16:19" x14ac:dyDescent="0.2">
      <c r="P60177" s="230"/>
      <c r="Q60177" s="230"/>
      <c r="R60177" s="230"/>
      <c r="S60177" s="230"/>
    </row>
    <row r="60178" spans="16:19" x14ac:dyDescent="0.2">
      <c r="P60178" s="230"/>
      <c r="Q60178" s="230"/>
      <c r="R60178" s="230"/>
      <c r="S60178" s="230"/>
    </row>
    <row r="60179" spans="16:19" x14ac:dyDescent="0.2">
      <c r="P60179" s="230"/>
      <c r="Q60179" s="230"/>
      <c r="R60179" s="230"/>
      <c r="S60179" s="230"/>
    </row>
    <row r="60180" spans="16:19" x14ac:dyDescent="0.2">
      <c r="P60180" s="230"/>
      <c r="Q60180" s="230"/>
      <c r="R60180" s="230"/>
      <c r="S60180" s="230"/>
    </row>
    <row r="60181" spans="16:19" x14ac:dyDescent="0.2">
      <c r="P60181" s="230"/>
      <c r="Q60181" s="230"/>
      <c r="R60181" s="230"/>
      <c r="S60181" s="230"/>
    </row>
    <row r="60182" spans="16:19" x14ac:dyDescent="0.2">
      <c r="P60182" s="230"/>
      <c r="Q60182" s="230"/>
      <c r="R60182" s="230"/>
      <c r="S60182" s="230"/>
    </row>
    <row r="60183" spans="16:19" x14ac:dyDescent="0.2">
      <c r="P60183" s="230"/>
      <c r="Q60183" s="230"/>
      <c r="R60183" s="230"/>
      <c r="S60183" s="230"/>
    </row>
    <row r="60184" spans="16:19" x14ac:dyDescent="0.2">
      <c r="P60184" s="230"/>
      <c r="Q60184" s="230"/>
      <c r="R60184" s="230"/>
      <c r="S60184" s="230"/>
    </row>
    <row r="60185" spans="16:19" x14ac:dyDescent="0.2">
      <c r="P60185" s="230"/>
      <c r="Q60185" s="230"/>
      <c r="R60185" s="230"/>
      <c r="S60185" s="230"/>
    </row>
    <row r="60186" spans="16:19" x14ac:dyDescent="0.2">
      <c r="P60186" s="230"/>
      <c r="Q60186" s="230"/>
      <c r="R60186" s="230"/>
      <c r="S60186" s="230"/>
    </row>
    <row r="60187" spans="16:19" x14ac:dyDescent="0.2">
      <c r="P60187" s="230"/>
      <c r="Q60187" s="230"/>
      <c r="R60187" s="230"/>
      <c r="S60187" s="230"/>
    </row>
    <row r="60188" spans="16:19" x14ac:dyDescent="0.2">
      <c r="P60188" s="230"/>
      <c r="Q60188" s="230"/>
      <c r="R60188" s="230"/>
      <c r="S60188" s="230"/>
    </row>
    <row r="60189" spans="16:19" x14ac:dyDescent="0.2">
      <c r="P60189" s="230"/>
      <c r="Q60189" s="230"/>
      <c r="R60189" s="230"/>
      <c r="S60189" s="230"/>
    </row>
    <row r="60190" spans="16:19" x14ac:dyDescent="0.2">
      <c r="P60190" s="230"/>
      <c r="Q60190" s="230"/>
      <c r="R60190" s="230"/>
      <c r="S60190" s="230"/>
    </row>
    <row r="60191" spans="16:19" x14ac:dyDescent="0.2">
      <c r="P60191" s="230"/>
      <c r="Q60191" s="230"/>
      <c r="R60191" s="230"/>
      <c r="S60191" s="230"/>
    </row>
    <row r="60192" spans="16:19" x14ac:dyDescent="0.2">
      <c r="P60192" s="230"/>
      <c r="Q60192" s="230"/>
      <c r="R60192" s="230"/>
      <c r="S60192" s="230"/>
    </row>
    <row r="60193" spans="16:19" x14ac:dyDescent="0.2">
      <c r="P60193" s="230"/>
      <c r="Q60193" s="230"/>
      <c r="R60193" s="230"/>
      <c r="S60193" s="230"/>
    </row>
    <row r="60194" spans="16:19" x14ac:dyDescent="0.2">
      <c r="P60194" s="230"/>
      <c r="Q60194" s="230"/>
      <c r="R60194" s="230"/>
      <c r="S60194" s="230"/>
    </row>
    <row r="60195" spans="16:19" x14ac:dyDescent="0.2">
      <c r="P60195" s="230"/>
      <c r="Q60195" s="230"/>
      <c r="R60195" s="230"/>
      <c r="S60195" s="230"/>
    </row>
    <row r="60196" spans="16:19" x14ac:dyDescent="0.2">
      <c r="P60196" s="230"/>
      <c r="Q60196" s="230"/>
      <c r="R60196" s="230"/>
      <c r="S60196" s="230"/>
    </row>
    <row r="60197" spans="16:19" x14ac:dyDescent="0.2">
      <c r="P60197" s="230"/>
      <c r="Q60197" s="230"/>
      <c r="R60197" s="230"/>
      <c r="S60197" s="230"/>
    </row>
    <row r="60198" spans="16:19" x14ac:dyDescent="0.2">
      <c r="P60198" s="230"/>
      <c r="Q60198" s="230"/>
      <c r="R60198" s="230"/>
      <c r="S60198" s="230"/>
    </row>
    <row r="60199" spans="16:19" x14ac:dyDescent="0.2">
      <c r="P60199" s="230"/>
      <c r="Q60199" s="230"/>
      <c r="R60199" s="230"/>
      <c r="S60199" s="230"/>
    </row>
    <row r="60200" spans="16:19" x14ac:dyDescent="0.2">
      <c r="P60200" s="230"/>
      <c r="Q60200" s="230"/>
      <c r="R60200" s="230"/>
      <c r="S60200" s="230"/>
    </row>
    <row r="60201" spans="16:19" x14ac:dyDescent="0.2">
      <c r="P60201" s="230"/>
      <c r="Q60201" s="230"/>
      <c r="R60201" s="230"/>
      <c r="S60201" s="230"/>
    </row>
    <row r="60202" spans="16:19" x14ac:dyDescent="0.2">
      <c r="P60202" s="230"/>
      <c r="Q60202" s="230"/>
      <c r="R60202" s="230"/>
      <c r="S60202" s="230"/>
    </row>
    <row r="60203" spans="16:19" x14ac:dyDescent="0.2">
      <c r="P60203" s="230"/>
      <c r="Q60203" s="230"/>
      <c r="R60203" s="230"/>
      <c r="S60203" s="230"/>
    </row>
    <row r="60204" spans="16:19" x14ac:dyDescent="0.2">
      <c r="P60204" s="230"/>
      <c r="Q60204" s="230"/>
      <c r="R60204" s="230"/>
      <c r="S60204" s="230"/>
    </row>
    <row r="60205" spans="16:19" x14ac:dyDescent="0.2">
      <c r="P60205" s="230"/>
      <c r="Q60205" s="230"/>
      <c r="R60205" s="230"/>
      <c r="S60205" s="230"/>
    </row>
    <row r="60206" spans="16:19" x14ac:dyDescent="0.2">
      <c r="P60206" s="230"/>
      <c r="Q60206" s="230"/>
      <c r="R60206" s="230"/>
      <c r="S60206" s="230"/>
    </row>
    <row r="60207" spans="16:19" x14ac:dyDescent="0.2">
      <c r="P60207" s="230"/>
      <c r="Q60207" s="230"/>
      <c r="R60207" s="230"/>
      <c r="S60207" s="230"/>
    </row>
    <row r="60208" spans="16:19" x14ac:dyDescent="0.2">
      <c r="P60208" s="230"/>
      <c r="Q60208" s="230"/>
      <c r="R60208" s="230"/>
      <c r="S60208" s="230"/>
    </row>
    <row r="60209" spans="16:19" x14ac:dyDescent="0.2">
      <c r="P60209" s="230"/>
      <c r="Q60209" s="230"/>
      <c r="R60209" s="230"/>
      <c r="S60209" s="230"/>
    </row>
    <row r="60210" spans="16:19" x14ac:dyDescent="0.2">
      <c r="P60210" s="230"/>
      <c r="Q60210" s="230"/>
      <c r="R60210" s="230"/>
      <c r="S60210" s="230"/>
    </row>
    <row r="60211" spans="16:19" x14ac:dyDescent="0.2">
      <c r="P60211" s="230"/>
      <c r="Q60211" s="230"/>
      <c r="R60211" s="230"/>
      <c r="S60211" s="230"/>
    </row>
    <row r="60212" spans="16:19" x14ac:dyDescent="0.2">
      <c r="P60212" s="230"/>
      <c r="Q60212" s="230"/>
      <c r="R60212" s="230"/>
      <c r="S60212" s="230"/>
    </row>
    <row r="60213" spans="16:19" x14ac:dyDescent="0.2">
      <c r="P60213" s="230"/>
      <c r="Q60213" s="230"/>
      <c r="R60213" s="230"/>
      <c r="S60213" s="230"/>
    </row>
    <row r="60214" spans="16:19" x14ac:dyDescent="0.2">
      <c r="P60214" s="230"/>
      <c r="Q60214" s="230"/>
      <c r="R60214" s="230"/>
      <c r="S60214" s="230"/>
    </row>
    <row r="60215" spans="16:19" x14ac:dyDescent="0.2">
      <c r="P60215" s="230"/>
      <c r="Q60215" s="230"/>
      <c r="R60215" s="230"/>
      <c r="S60215" s="230"/>
    </row>
    <row r="60216" spans="16:19" x14ac:dyDescent="0.2">
      <c r="P60216" s="230"/>
      <c r="Q60216" s="230"/>
      <c r="R60216" s="230"/>
      <c r="S60216" s="230"/>
    </row>
    <row r="60217" spans="16:19" x14ac:dyDescent="0.2">
      <c r="P60217" s="230"/>
      <c r="Q60217" s="230"/>
      <c r="R60217" s="230"/>
      <c r="S60217" s="230"/>
    </row>
    <row r="60218" spans="16:19" x14ac:dyDescent="0.2">
      <c r="P60218" s="230"/>
      <c r="Q60218" s="230"/>
      <c r="R60218" s="230"/>
      <c r="S60218" s="230"/>
    </row>
    <row r="60219" spans="16:19" x14ac:dyDescent="0.2">
      <c r="P60219" s="230"/>
      <c r="Q60219" s="230"/>
      <c r="R60219" s="230"/>
      <c r="S60219" s="230"/>
    </row>
    <row r="60220" spans="16:19" x14ac:dyDescent="0.2">
      <c r="P60220" s="230"/>
      <c r="Q60220" s="230"/>
      <c r="R60220" s="230"/>
      <c r="S60220" s="230"/>
    </row>
    <row r="60221" spans="16:19" x14ac:dyDescent="0.2">
      <c r="P60221" s="230"/>
      <c r="Q60221" s="230"/>
      <c r="R60221" s="230"/>
      <c r="S60221" s="230"/>
    </row>
    <row r="60222" spans="16:19" x14ac:dyDescent="0.2">
      <c r="P60222" s="230"/>
      <c r="Q60222" s="230"/>
      <c r="R60222" s="230"/>
      <c r="S60222" s="230"/>
    </row>
    <row r="60223" spans="16:19" x14ac:dyDescent="0.2">
      <c r="P60223" s="230"/>
      <c r="Q60223" s="230"/>
      <c r="R60223" s="230"/>
      <c r="S60223" s="230"/>
    </row>
    <row r="60224" spans="16:19" x14ac:dyDescent="0.2">
      <c r="P60224" s="230"/>
      <c r="Q60224" s="230"/>
      <c r="R60224" s="230"/>
      <c r="S60224" s="230"/>
    </row>
    <row r="60225" spans="16:19" x14ac:dyDescent="0.2">
      <c r="P60225" s="230"/>
      <c r="Q60225" s="230"/>
      <c r="R60225" s="230"/>
      <c r="S60225" s="230"/>
    </row>
    <row r="60226" spans="16:19" x14ac:dyDescent="0.2">
      <c r="P60226" s="230"/>
      <c r="Q60226" s="230"/>
      <c r="R60226" s="230"/>
      <c r="S60226" s="230"/>
    </row>
    <row r="60227" spans="16:19" x14ac:dyDescent="0.2">
      <c r="P60227" s="230"/>
      <c r="Q60227" s="230"/>
      <c r="R60227" s="230"/>
      <c r="S60227" s="230"/>
    </row>
    <row r="60228" spans="16:19" x14ac:dyDescent="0.2">
      <c r="P60228" s="230"/>
      <c r="Q60228" s="230"/>
      <c r="R60228" s="230"/>
      <c r="S60228" s="230"/>
    </row>
    <row r="60229" spans="16:19" x14ac:dyDescent="0.2">
      <c r="P60229" s="230"/>
      <c r="Q60229" s="230"/>
      <c r="R60229" s="230"/>
      <c r="S60229" s="230"/>
    </row>
    <row r="60230" spans="16:19" x14ac:dyDescent="0.2">
      <c r="P60230" s="230"/>
      <c r="Q60230" s="230"/>
      <c r="R60230" s="230"/>
      <c r="S60230" s="230"/>
    </row>
    <row r="60231" spans="16:19" x14ac:dyDescent="0.2">
      <c r="P60231" s="230"/>
      <c r="Q60231" s="230"/>
      <c r="R60231" s="230"/>
      <c r="S60231" s="230"/>
    </row>
    <row r="60232" spans="16:19" x14ac:dyDescent="0.2">
      <c r="P60232" s="230"/>
      <c r="Q60232" s="230"/>
      <c r="R60232" s="230"/>
      <c r="S60232" s="230"/>
    </row>
    <row r="60233" spans="16:19" x14ac:dyDescent="0.2">
      <c r="P60233" s="230"/>
      <c r="Q60233" s="230"/>
      <c r="R60233" s="230"/>
      <c r="S60233" s="230"/>
    </row>
    <row r="60234" spans="16:19" x14ac:dyDescent="0.2">
      <c r="P60234" s="230"/>
      <c r="Q60234" s="230"/>
      <c r="R60234" s="230"/>
      <c r="S60234" s="230"/>
    </row>
    <row r="60235" spans="16:19" x14ac:dyDescent="0.2">
      <c r="P60235" s="230"/>
      <c r="Q60235" s="230"/>
      <c r="R60235" s="230"/>
      <c r="S60235" s="230"/>
    </row>
    <row r="60236" spans="16:19" x14ac:dyDescent="0.2">
      <c r="P60236" s="230"/>
      <c r="Q60236" s="230"/>
      <c r="R60236" s="230"/>
      <c r="S60236" s="230"/>
    </row>
    <row r="60237" spans="16:19" x14ac:dyDescent="0.2">
      <c r="P60237" s="230"/>
      <c r="Q60237" s="230"/>
      <c r="R60237" s="230"/>
      <c r="S60237" s="230"/>
    </row>
    <row r="60238" spans="16:19" x14ac:dyDescent="0.2">
      <c r="P60238" s="230"/>
      <c r="Q60238" s="230"/>
      <c r="R60238" s="230"/>
      <c r="S60238" s="230"/>
    </row>
    <row r="60239" spans="16:19" x14ac:dyDescent="0.2">
      <c r="P60239" s="230"/>
      <c r="Q60239" s="230"/>
      <c r="R60239" s="230"/>
      <c r="S60239" s="230"/>
    </row>
    <row r="60240" spans="16:19" x14ac:dyDescent="0.2">
      <c r="P60240" s="230"/>
      <c r="Q60240" s="230"/>
      <c r="R60240" s="230"/>
      <c r="S60240" s="230"/>
    </row>
    <row r="60241" spans="16:19" x14ac:dyDescent="0.2">
      <c r="P60241" s="230"/>
      <c r="Q60241" s="230"/>
      <c r="R60241" s="230"/>
      <c r="S60241" s="230"/>
    </row>
    <row r="60242" spans="16:19" x14ac:dyDescent="0.2">
      <c r="P60242" s="230"/>
      <c r="Q60242" s="230"/>
      <c r="R60242" s="230"/>
      <c r="S60242" s="230"/>
    </row>
    <row r="60243" spans="16:19" x14ac:dyDescent="0.2">
      <c r="P60243" s="230"/>
      <c r="Q60243" s="230"/>
      <c r="R60243" s="230"/>
      <c r="S60243" s="230"/>
    </row>
    <row r="60244" spans="16:19" x14ac:dyDescent="0.2">
      <c r="P60244" s="230"/>
      <c r="Q60244" s="230"/>
      <c r="R60244" s="230"/>
      <c r="S60244" s="230"/>
    </row>
    <row r="60245" spans="16:19" x14ac:dyDescent="0.2">
      <c r="P60245" s="230"/>
      <c r="Q60245" s="230"/>
      <c r="R60245" s="230"/>
      <c r="S60245" s="230"/>
    </row>
    <row r="60246" spans="16:19" x14ac:dyDescent="0.2">
      <c r="P60246" s="230"/>
      <c r="Q60246" s="230"/>
      <c r="R60246" s="230"/>
      <c r="S60246" s="230"/>
    </row>
    <row r="60247" spans="16:19" x14ac:dyDescent="0.2">
      <c r="P60247" s="230"/>
      <c r="Q60247" s="230"/>
      <c r="R60247" s="230"/>
      <c r="S60247" s="230"/>
    </row>
    <row r="60248" spans="16:19" x14ac:dyDescent="0.2">
      <c r="P60248" s="230"/>
      <c r="Q60248" s="230"/>
      <c r="R60248" s="230"/>
      <c r="S60248" s="230"/>
    </row>
    <row r="60249" spans="16:19" x14ac:dyDescent="0.2">
      <c r="P60249" s="230"/>
      <c r="Q60249" s="230"/>
      <c r="R60249" s="230"/>
      <c r="S60249" s="230"/>
    </row>
    <row r="60250" spans="16:19" x14ac:dyDescent="0.2">
      <c r="P60250" s="230"/>
      <c r="Q60250" s="230"/>
      <c r="R60250" s="230"/>
      <c r="S60250" s="230"/>
    </row>
    <row r="60251" spans="16:19" x14ac:dyDescent="0.2">
      <c r="P60251" s="230"/>
      <c r="Q60251" s="230"/>
      <c r="R60251" s="230"/>
      <c r="S60251" s="230"/>
    </row>
    <row r="60252" spans="16:19" x14ac:dyDescent="0.2">
      <c r="P60252" s="230"/>
      <c r="Q60252" s="230"/>
      <c r="R60252" s="230"/>
      <c r="S60252" s="230"/>
    </row>
    <row r="60253" spans="16:19" x14ac:dyDescent="0.2">
      <c r="P60253" s="230"/>
      <c r="Q60253" s="230"/>
      <c r="R60253" s="230"/>
      <c r="S60253" s="230"/>
    </row>
    <row r="60254" spans="16:19" x14ac:dyDescent="0.2">
      <c r="P60254" s="230"/>
      <c r="Q60254" s="230"/>
      <c r="R60254" s="230"/>
      <c r="S60254" s="230"/>
    </row>
    <row r="60255" spans="16:19" x14ac:dyDescent="0.2">
      <c r="P60255" s="230"/>
      <c r="Q60255" s="230"/>
      <c r="R60255" s="230"/>
      <c r="S60255" s="230"/>
    </row>
    <row r="60256" spans="16:19" x14ac:dyDescent="0.2">
      <c r="P60256" s="230"/>
      <c r="Q60256" s="230"/>
      <c r="R60256" s="230"/>
      <c r="S60256" s="230"/>
    </row>
    <row r="60257" spans="16:19" x14ac:dyDescent="0.2">
      <c r="P60257" s="230"/>
      <c r="Q60257" s="230"/>
      <c r="R60257" s="230"/>
      <c r="S60257" s="230"/>
    </row>
    <row r="60258" spans="16:19" x14ac:dyDescent="0.2">
      <c r="P60258" s="230"/>
      <c r="Q60258" s="230"/>
      <c r="R60258" s="230"/>
      <c r="S60258" s="230"/>
    </row>
    <row r="60259" spans="16:19" x14ac:dyDescent="0.2">
      <c r="P60259" s="230"/>
      <c r="Q60259" s="230"/>
      <c r="R60259" s="230"/>
      <c r="S60259" s="230"/>
    </row>
    <row r="60260" spans="16:19" x14ac:dyDescent="0.2">
      <c r="P60260" s="230"/>
      <c r="Q60260" s="230"/>
      <c r="R60260" s="230"/>
      <c r="S60260" s="230"/>
    </row>
    <row r="60261" spans="16:19" x14ac:dyDescent="0.2">
      <c r="P60261" s="230"/>
      <c r="Q60261" s="230"/>
      <c r="R60261" s="230"/>
      <c r="S60261" s="230"/>
    </row>
    <row r="60262" spans="16:19" x14ac:dyDescent="0.2">
      <c r="P60262" s="230"/>
      <c r="Q60262" s="230"/>
      <c r="R60262" s="230"/>
      <c r="S60262" s="230"/>
    </row>
    <row r="60263" spans="16:19" x14ac:dyDescent="0.2">
      <c r="P60263" s="230"/>
      <c r="Q60263" s="230"/>
      <c r="R60263" s="230"/>
      <c r="S60263" s="230"/>
    </row>
    <row r="60264" spans="16:19" x14ac:dyDescent="0.2">
      <c r="P60264" s="230"/>
      <c r="Q60264" s="230"/>
      <c r="R60264" s="230"/>
      <c r="S60264" s="230"/>
    </row>
    <row r="60265" spans="16:19" x14ac:dyDescent="0.2">
      <c r="P60265" s="230"/>
      <c r="Q60265" s="230"/>
      <c r="R60265" s="230"/>
      <c r="S60265" s="230"/>
    </row>
    <row r="60266" spans="16:19" x14ac:dyDescent="0.2">
      <c r="P60266" s="230"/>
      <c r="Q60266" s="230"/>
      <c r="R60266" s="230"/>
      <c r="S60266" s="230"/>
    </row>
    <row r="60267" spans="16:19" x14ac:dyDescent="0.2">
      <c r="P60267" s="230"/>
      <c r="Q60267" s="230"/>
      <c r="R60267" s="230"/>
      <c r="S60267" s="230"/>
    </row>
    <row r="60268" spans="16:19" x14ac:dyDescent="0.2">
      <c r="P60268" s="230"/>
      <c r="Q60268" s="230"/>
      <c r="R60268" s="230"/>
      <c r="S60268" s="230"/>
    </row>
    <row r="60269" spans="16:19" x14ac:dyDescent="0.2">
      <c r="P60269" s="230"/>
      <c r="Q60269" s="230"/>
      <c r="R60269" s="230"/>
      <c r="S60269" s="230"/>
    </row>
    <row r="60270" spans="16:19" x14ac:dyDescent="0.2">
      <c r="P60270" s="230"/>
      <c r="Q60270" s="230"/>
      <c r="R60270" s="230"/>
      <c r="S60270" s="230"/>
    </row>
    <row r="60271" spans="16:19" x14ac:dyDescent="0.2">
      <c r="P60271" s="230"/>
      <c r="Q60271" s="230"/>
      <c r="R60271" s="230"/>
      <c r="S60271" s="230"/>
    </row>
    <row r="60272" spans="16:19" x14ac:dyDescent="0.2">
      <c r="P60272" s="230"/>
      <c r="Q60272" s="230"/>
      <c r="R60272" s="230"/>
      <c r="S60272" s="230"/>
    </row>
    <row r="60273" spans="16:19" x14ac:dyDescent="0.2">
      <c r="P60273" s="230"/>
      <c r="Q60273" s="230"/>
      <c r="R60273" s="230"/>
      <c r="S60273" s="230"/>
    </row>
    <row r="60274" spans="16:19" x14ac:dyDescent="0.2">
      <c r="P60274" s="230"/>
      <c r="Q60274" s="230"/>
      <c r="R60274" s="230"/>
      <c r="S60274" s="230"/>
    </row>
    <row r="60275" spans="16:19" x14ac:dyDescent="0.2">
      <c r="P60275" s="230"/>
      <c r="Q60275" s="230"/>
      <c r="R60275" s="230"/>
      <c r="S60275" s="230"/>
    </row>
    <row r="60276" spans="16:19" x14ac:dyDescent="0.2">
      <c r="P60276" s="230"/>
      <c r="Q60276" s="230"/>
      <c r="R60276" s="230"/>
      <c r="S60276" s="230"/>
    </row>
    <row r="60277" spans="16:19" x14ac:dyDescent="0.2">
      <c r="P60277" s="230"/>
      <c r="Q60277" s="230"/>
      <c r="R60277" s="230"/>
      <c r="S60277" s="230"/>
    </row>
    <row r="60278" spans="16:19" x14ac:dyDescent="0.2">
      <c r="P60278" s="230"/>
      <c r="Q60278" s="230"/>
      <c r="R60278" s="230"/>
      <c r="S60278" s="230"/>
    </row>
    <row r="60279" spans="16:19" x14ac:dyDescent="0.2">
      <c r="P60279" s="230"/>
      <c r="Q60279" s="230"/>
      <c r="R60279" s="230"/>
      <c r="S60279" s="230"/>
    </row>
    <row r="60280" spans="16:19" x14ac:dyDescent="0.2">
      <c r="P60280" s="230"/>
      <c r="Q60280" s="230"/>
      <c r="R60280" s="230"/>
      <c r="S60280" s="230"/>
    </row>
    <row r="60281" spans="16:19" x14ac:dyDescent="0.2">
      <c r="P60281" s="230"/>
      <c r="Q60281" s="230"/>
      <c r="R60281" s="230"/>
      <c r="S60281" s="230"/>
    </row>
    <row r="60282" spans="16:19" x14ac:dyDescent="0.2">
      <c r="P60282" s="230"/>
      <c r="Q60282" s="230"/>
      <c r="R60282" s="230"/>
      <c r="S60282" s="230"/>
    </row>
    <row r="60283" spans="16:19" x14ac:dyDescent="0.2">
      <c r="P60283" s="230"/>
      <c r="Q60283" s="230"/>
      <c r="R60283" s="230"/>
      <c r="S60283" s="230"/>
    </row>
    <row r="60284" spans="16:19" x14ac:dyDescent="0.2">
      <c r="P60284" s="230"/>
      <c r="Q60284" s="230"/>
      <c r="R60284" s="230"/>
      <c r="S60284" s="230"/>
    </row>
    <row r="60285" spans="16:19" x14ac:dyDescent="0.2">
      <c r="P60285" s="230"/>
      <c r="Q60285" s="230"/>
      <c r="R60285" s="230"/>
      <c r="S60285" s="230"/>
    </row>
    <row r="60286" spans="16:19" x14ac:dyDescent="0.2">
      <c r="P60286" s="230"/>
      <c r="Q60286" s="230"/>
      <c r="R60286" s="230"/>
      <c r="S60286" s="230"/>
    </row>
    <row r="60287" spans="16:19" x14ac:dyDescent="0.2">
      <c r="P60287" s="230"/>
      <c r="Q60287" s="230"/>
      <c r="R60287" s="230"/>
      <c r="S60287" s="230"/>
    </row>
    <row r="60288" spans="16:19" x14ac:dyDescent="0.2">
      <c r="P60288" s="230"/>
      <c r="Q60288" s="230"/>
      <c r="R60288" s="230"/>
      <c r="S60288" s="230"/>
    </row>
    <row r="60289" spans="16:19" x14ac:dyDescent="0.2">
      <c r="P60289" s="230"/>
      <c r="Q60289" s="230"/>
      <c r="R60289" s="230"/>
      <c r="S60289" s="230"/>
    </row>
    <row r="60290" spans="16:19" x14ac:dyDescent="0.2">
      <c r="P60290" s="230"/>
      <c r="Q60290" s="230"/>
      <c r="R60290" s="230"/>
      <c r="S60290" s="230"/>
    </row>
    <row r="60291" spans="16:19" x14ac:dyDescent="0.2">
      <c r="P60291" s="230"/>
      <c r="Q60291" s="230"/>
      <c r="R60291" s="230"/>
      <c r="S60291" s="230"/>
    </row>
    <row r="60292" spans="16:19" x14ac:dyDescent="0.2">
      <c r="P60292" s="230"/>
      <c r="Q60292" s="230"/>
      <c r="R60292" s="230"/>
      <c r="S60292" s="230"/>
    </row>
    <row r="60293" spans="16:19" x14ac:dyDescent="0.2">
      <c r="P60293" s="230"/>
      <c r="Q60293" s="230"/>
      <c r="R60293" s="230"/>
      <c r="S60293" s="230"/>
    </row>
    <row r="60294" spans="16:19" x14ac:dyDescent="0.2">
      <c r="P60294" s="230"/>
      <c r="Q60294" s="230"/>
      <c r="R60294" s="230"/>
      <c r="S60294" s="230"/>
    </row>
    <row r="60295" spans="16:19" x14ac:dyDescent="0.2">
      <c r="P60295" s="230"/>
      <c r="Q60295" s="230"/>
      <c r="R60295" s="230"/>
      <c r="S60295" s="230"/>
    </row>
    <row r="60296" spans="16:19" x14ac:dyDescent="0.2">
      <c r="P60296" s="230"/>
      <c r="Q60296" s="230"/>
      <c r="R60296" s="230"/>
      <c r="S60296" s="230"/>
    </row>
    <row r="60297" spans="16:19" x14ac:dyDescent="0.2">
      <c r="P60297" s="230"/>
      <c r="Q60297" s="230"/>
      <c r="R60297" s="230"/>
      <c r="S60297" s="230"/>
    </row>
    <row r="60298" spans="16:19" x14ac:dyDescent="0.2">
      <c r="P60298" s="230"/>
      <c r="Q60298" s="230"/>
      <c r="R60298" s="230"/>
      <c r="S60298" s="230"/>
    </row>
    <row r="60299" spans="16:19" x14ac:dyDescent="0.2">
      <c r="P60299" s="230"/>
      <c r="Q60299" s="230"/>
      <c r="R60299" s="230"/>
      <c r="S60299" s="230"/>
    </row>
    <row r="60300" spans="16:19" x14ac:dyDescent="0.2">
      <c r="P60300" s="230"/>
      <c r="Q60300" s="230"/>
      <c r="R60300" s="230"/>
      <c r="S60300" s="230"/>
    </row>
    <row r="60301" spans="16:19" x14ac:dyDescent="0.2">
      <c r="P60301" s="230"/>
      <c r="Q60301" s="230"/>
      <c r="R60301" s="230"/>
      <c r="S60301" s="230"/>
    </row>
    <row r="60302" spans="16:19" x14ac:dyDescent="0.2">
      <c r="P60302" s="230"/>
      <c r="Q60302" s="230"/>
      <c r="R60302" s="230"/>
      <c r="S60302" s="230"/>
    </row>
    <row r="60303" spans="16:19" x14ac:dyDescent="0.2">
      <c r="P60303" s="230"/>
      <c r="Q60303" s="230"/>
      <c r="R60303" s="230"/>
      <c r="S60303" s="230"/>
    </row>
    <row r="60304" spans="16:19" x14ac:dyDescent="0.2">
      <c r="P60304" s="230"/>
      <c r="Q60304" s="230"/>
      <c r="R60304" s="230"/>
      <c r="S60304" s="230"/>
    </row>
    <row r="60305" spans="16:19" x14ac:dyDescent="0.2">
      <c r="P60305" s="230"/>
      <c r="Q60305" s="230"/>
      <c r="R60305" s="230"/>
      <c r="S60305" s="230"/>
    </row>
    <row r="60306" spans="16:19" x14ac:dyDescent="0.2">
      <c r="P60306" s="230"/>
      <c r="Q60306" s="230"/>
      <c r="R60306" s="230"/>
      <c r="S60306" s="230"/>
    </row>
    <row r="60307" spans="16:19" x14ac:dyDescent="0.2">
      <c r="P60307" s="230"/>
      <c r="Q60307" s="230"/>
      <c r="R60307" s="230"/>
      <c r="S60307" s="230"/>
    </row>
    <row r="60308" spans="16:19" x14ac:dyDescent="0.2">
      <c r="P60308" s="230"/>
      <c r="Q60308" s="230"/>
      <c r="R60308" s="230"/>
      <c r="S60308" s="230"/>
    </row>
    <row r="60309" spans="16:19" x14ac:dyDescent="0.2">
      <c r="P60309" s="230"/>
      <c r="Q60309" s="230"/>
      <c r="R60309" s="230"/>
      <c r="S60309" s="230"/>
    </row>
    <row r="60310" spans="16:19" x14ac:dyDescent="0.2">
      <c r="P60310" s="230"/>
      <c r="Q60310" s="230"/>
      <c r="R60310" s="230"/>
      <c r="S60310" s="230"/>
    </row>
    <row r="60311" spans="16:19" x14ac:dyDescent="0.2">
      <c r="P60311" s="230"/>
      <c r="Q60311" s="230"/>
      <c r="R60311" s="230"/>
      <c r="S60311" s="230"/>
    </row>
    <row r="60312" spans="16:19" x14ac:dyDescent="0.2">
      <c r="P60312" s="230"/>
      <c r="Q60312" s="230"/>
      <c r="R60312" s="230"/>
      <c r="S60312" s="230"/>
    </row>
    <row r="60313" spans="16:19" x14ac:dyDescent="0.2">
      <c r="P60313" s="230"/>
      <c r="Q60313" s="230"/>
      <c r="R60313" s="230"/>
      <c r="S60313" s="230"/>
    </row>
    <row r="60314" spans="16:19" x14ac:dyDescent="0.2">
      <c r="P60314" s="230"/>
      <c r="Q60314" s="230"/>
      <c r="R60314" s="230"/>
      <c r="S60314" s="230"/>
    </row>
    <row r="60315" spans="16:19" x14ac:dyDescent="0.2">
      <c r="P60315" s="230"/>
      <c r="Q60315" s="230"/>
      <c r="R60315" s="230"/>
      <c r="S60315" s="230"/>
    </row>
    <row r="60316" spans="16:19" x14ac:dyDescent="0.2">
      <c r="P60316" s="230"/>
      <c r="Q60316" s="230"/>
      <c r="R60316" s="230"/>
      <c r="S60316" s="230"/>
    </row>
    <row r="60317" spans="16:19" x14ac:dyDescent="0.2">
      <c r="P60317" s="230"/>
      <c r="Q60317" s="230"/>
      <c r="R60317" s="230"/>
      <c r="S60317" s="230"/>
    </row>
    <row r="60318" spans="16:19" x14ac:dyDescent="0.2">
      <c r="P60318" s="230"/>
      <c r="Q60318" s="230"/>
      <c r="R60318" s="230"/>
      <c r="S60318" s="230"/>
    </row>
    <row r="60319" spans="16:19" x14ac:dyDescent="0.2">
      <c r="P60319" s="230"/>
      <c r="Q60319" s="230"/>
      <c r="R60319" s="230"/>
      <c r="S60319" s="230"/>
    </row>
    <row r="60320" spans="16:19" x14ac:dyDescent="0.2">
      <c r="P60320" s="230"/>
      <c r="Q60320" s="230"/>
      <c r="R60320" s="230"/>
      <c r="S60320" s="230"/>
    </row>
    <row r="60321" spans="16:19" x14ac:dyDescent="0.2">
      <c r="P60321" s="230"/>
      <c r="Q60321" s="230"/>
      <c r="R60321" s="230"/>
      <c r="S60321" s="230"/>
    </row>
    <row r="60322" spans="16:19" x14ac:dyDescent="0.2">
      <c r="P60322" s="230"/>
      <c r="Q60322" s="230"/>
      <c r="R60322" s="230"/>
      <c r="S60322" s="230"/>
    </row>
    <row r="60323" spans="16:19" x14ac:dyDescent="0.2">
      <c r="P60323" s="230"/>
      <c r="Q60323" s="230"/>
      <c r="R60323" s="230"/>
      <c r="S60323" s="230"/>
    </row>
    <row r="60324" spans="16:19" x14ac:dyDescent="0.2">
      <c r="P60324" s="230"/>
      <c r="Q60324" s="230"/>
      <c r="R60324" s="230"/>
      <c r="S60324" s="230"/>
    </row>
    <row r="60325" spans="16:19" x14ac:dyDescent="0.2">
      <c r="P60325" s="230"/>
      <c r="Q60325" s="230"/>
      <c r="R60325" s="230"/>
      <c r="S60325" s="230"/>
    </row>
    <row r="60326" spans="16:19" x14ac:dyDescent="0.2">
      <c r="P60326" s="230"/>
      <c r="Q60326" s="230"/>
      <c r="R60326" s="230"/>
      <c r="S60326" s="230"/>
    </row>
    <row r="60327" spans="16:19" x14ac:dyDescent="0.2">
      <c r="P60327" s="230"/>
      <c r="Q60327" s="230"/>
      <c r="R60327" s="230"/>
      <c r="S60327" s="230"/>
    </row>
    <row r="60328" spans="16:19" x14ac:dyDescent="0.2">
      <c r="P60328" s="230"/>
      <c r="Q60328" s="230"/>
      <c r="R60328" s="230"/>
      <c r="S60328" s="230"/>
    </row>
    <row r="60329" spans="16:19" x14ac:dyDescent="0.2">
      <c r="P60329" s="230"/>
      <c r="Q60329" s="230"/>
      <c r="R60329" s="230"/>
      <c r="S60329" s="230"/>
    </row>
    <row r="60330" spans="16:19" x14ac:dyDescent="0.2">
      <c r="P60330" s="230"/>
      <c r="Q60330" s="230"/>
      <c r="R60330" s="230"/>
      <c r="S60330" s="230"/>
    </row>
    <row r="60331" spans="16:19" x14ac:dyDescent="0.2">
      <c r="P60331" s="230"/>
      <c r="Q60331" s="230"/>
      <c r="R60331" s="230"/>
      <c r="S60331" s="230"/>
    </row>
    <row r="60332" spans="16:19" x14ac:dyDescent="0.2">
      <c r="P60332" s="230"/>
      <c r="Q60332" s="230"/>
      <c r="R60332" s="230"/>
      <c r="S60332" s="230"/>
    </row>
    <row r="60333" spans="16:19" x14ac:dyDescent="0.2">
      <c r="P60333" s="230"/>
      <c r="Q60333" s="230"/>
      <c r="R60333" s="230"/>
      <c r="S60333" s="230"/>
    </row>
    <row r="60334" spans="16:19" x14ac:dyDescent="0.2">
      <c r="P60334" s="230"/>
      <c r="Q60334" s="230"/>
      <c r="R60334" s="230"/>
      <c r="S60334" s="230"/>
    </row>
    <row r="60335" spans="16:19" x14ac:dyDescent="0.2">
      <c r="P60335" s="230"/>
      <c r="Q60335" s="230"/>
      <c r="R60335" s="230"/>
      <c r="S60335" s="230"/>
    </row>
    <row r="60336" spans="16:19" x14ac:dyDescent="0.2">
      <c r="P60336" s="230"/>
      <c r="Q60336" s="230"/>
      <c r="R60336" s="230"/>
      <c r="S60336" s="230"/>
    </row>
    <row r="60337" spans="16:19" x14ac:dyDescent="0.2">
      <c r="P60337" s="230"/>
      <c r="Q60337" s="230"/>
      <c r="R60337" s="230"/>
      <c r="S60337" s="230"/>
    </row>
    <row r="60338" spans="16:19" x14ac:dyDescent="0.2">
      <c r="P60338" s="230"/>
      <c r="Q60338" s="230"/>
      <c r="R60338" s="230"/>
      <c r="S60338" s="230"/>
    </row>
    <row r="60339" spans="16:19" x14ac:dyDescent="0.2">
      <c r="P60339" s="230"/>
      <c r="Q60339" s="230"/>
      <c r="R60339" s="230"/>
      <c r="S60339" s="230"/>
    </row>
    <row r="60340" spans="16:19" x14ac:dyDescent="0.2">
      <c r="P60340" s="230"/>
      <c r="Q60340" s="230"/>
      <c r="R60340" s="230"/>
      <c r="S60340" s="230"/>
    </row>
    <row r="60341" spans="16:19" x14ac:dyDescent="0.2">
      <c r="P60341" s="230"/>
      <c r="Q60341" s="230"/>
      <c r="R60341" s="230"/>
      <c r="S60341" s="230"/>
    </row>
    <row r="60342" spans="16:19" x14ac:dyDescent="0.2">
      <c r="P60342" s="230"/>
      <c r="Q60342" s="230"/>
      <c r="R60342" s="230"/>
      <c r="S60342" s="230"/>
    </row>
    <row r="60343" spans="16:19" x14ac:dyDescent="0.2">
      <c r="P60343" s="230"/>
      <c r="Q60343" s="230"/>
      <c r="R60343" s="230"/>
      <c r="S60343" s="230"/>
    </row>
    <row r="60344" spans="16:19" x14ac:dyDescent="0.2">
      <c r="P60344" s="230"/>
      <c r="Q60344" s="230"/>
      <c r="R60344" s="230"/>
      <c r="S60344" s="230"/>
    </row>
    <row r="60345" spans="16:19" x14ac:dyDescent="0.2">
      <c r="P60345" s="230"/>
      <c r="Q60345" s="230"/>
      <c r="R60345" s="230"/>
      <c r="S60345" s="230"/>
    </row>
    <row r="60346" spans="16:19" x14ac:dyDescent="0.2">
      <c r="P60346" s="230"/>
      <c r="Q60346" s="230"/>
      <c r="R60346" s="230"/>
      <c r="S60346" s="230"/>
    </row>
    <row r="60347" spans="16:19" x14ac:dyDescent="0.2">
      <c r="P60347" s="230"/>
      <c r="Q60347" s="230"/>
      <c r="R60347" s="230"/>
      <c r="S60347" s="230"/>
    </row>
    <row r="60348" spans="16:19" x14ac:dyDescent="0.2">
      <c r="P60348" s="230"/>
      <c r="Q60348" s="230"/>
      <c r="R60348" s="230"/>
      <c r="S60348" s="230"/>
    </row>
    <row r="60349" spans="16:19" x14ac:dyDescent="0.2">
      <c r="P60349" s="230"/>
      <c r="Q60349" s="230"/>
      <c r="R60349" s="230"/>
      <c r="S60349" s="230"/>
    </row>
    <row r="60350" spans="16:19" x14ac:dyDescent="0.2">
      <c r="P60350" s="230"/>
      <c r="Q60350" s="230"/>
      <c r="R60350" s="230"/>
      <c r="S60350" s="230"/>
    </row>
    <row r="60351" spans="16:19" x14ac:dyDescent="0.2">
      <c r="P60351" s="230"/>
      <c r="Q60351" s="230"/>
      <c r="R60351" s="230"/>
      <c r="S60351" s="230"/>
    </row>
    <row r="60352" spans="16:19" x14ac:dyDescent="0.2">
      <c r="P60352" s="230"/>
      <c r="Q60352" s="230"/>
      <c r="R60352" s="230"/>
      <c r="S60352" s="230"/>
    </row>
    <row r="60353" spans="16:19" x14ac:dyDescent="0.2">
      <c r="P60353" s="230"/>
      <c r="Q60353" s="230"/>
      <c r="R60353" s="230"/>
      <c r="S60353" s="230"/>
    </row>
    <row r="60354" spans="16:19" x14ac:dyDescent="0.2">
      <c r="P60354" s="230"/>
      <c r="Q60354" s="230"/>
      <c r="R60354" s="230"/>
      <c r="S60354" s="230"/>
    </row>
    <row r="60355" spans="16:19" x14ac:dyDescent="0.2">
      <c r="P60355" s="230"/>
      <c r="Q60355" s="230"/>
      <c r="R60355" s="230"/>
      <c r="S60355" s="230"/>
    </row>
    <row r="60356" spans="16:19" x14ac:dyDescent="0.2">
      <c r="P60356" s="230"/>
      <c r="Q60356" s="230"/>
      <c r="R60356" s="230"/>
      <c r="S60356" s="230"/>
    </row>
    <row r="60357" spans="16:19" x14ac:dyDescent="0.2">
      <c r="P60357" s="230"/>
      <c r="Q60357" s="230"/>
      <c r="R60357" s="230"/>
      <c r="S60357" s="230"/>
    </row>
    <row r="60358" spans="16:19" x14ac:dyDescent="0.2">
      <c r="P60358" s="230"/>
      <c r="Q60358" s="230"/>
      <c r="R60358" s="230"/>
      <c r="S60358" s="230"/>
    </row>
    <row r="60359" spans="16:19" x14ac:dyDescent="0.2">
      <c r="P60359" s="230"/>
      <c r="Q60359" s="230"/>
      <c r="R60359" s="230"/>
      <c r="S60359" s="230"/>
    </row>
    <row r="60360" spans="16:19" x14ac:dyDescent="0.2">
      <c r="P60360" s="230"/>
      <c r="Q60360" s="230"/>
      <c r="R60360" s="230"/>
      <c r="S60360" s="230"/>
    </row>
    <row r="60361" spans="16:19" x14ac:dyDescent="0.2">
      <c r="P60361" s="230"/>
      <c r="Q60361" s="230"/>
      <c r="R60361" s="230"/>
      <c r="S60361" s="230"/>
    </row>
    <row r="60362" spans="16:19" x14ac:dyDescent="0.2">
      <c r="P60362" s="230"/>
      <c r="Q60362" s="230"/>
      <c r="R60362" s="230"/>
      <c r="S60362" s="230"/>
    </row>
    <row r="60363" spans="16:19" x14ac:dyDescent="0.2">
      <c r="P60363" s="230"/>
      <c r="Q60363" s="230"/>
      <c r="R60363" s="230"/>
      <c r="S60363" s="230"/>
    </row>
    <row r="60364" spans="16:19" x14ac:dyDescent="0.2">
      <c r="P60364" s="230"/>
      <c r="Q60364" s="230"/>
      <c r="R60364" s="230"/>
      <c r="S60364" s="230"/>
    </row>
    <row r="60365" spans="16:19" x14ac:dyDescent="0.2">
      <c r="P60365" s="230"/>
      <c r="Q60365" s="230"/>
      <c r="R60365" s="230"/>
      <c r="S60365" s="230"/>
    </row>
    <row r="60366" spans="16:19" x14ac:dyDescent="0.2">
      <c r="P60366" s="230"/>
      <c r="Q60366" s="230"/>
      <c r="R60366" s="230"/>
      <c r="S60366" s="230"/>
    </row>
    <row r="60367" spans="16:19" x14ac:dyDescent="0.2">
      <c r="P60367" s="230"/>
      <c r="Q60367" s="230"/>
      <c r="R60367" s="230"/>
      <c r="S60367" s="230"/>
    </row>
    <row r="60368" spans="16:19" x14ac:dyDescent="0.2">
      <c r="P60368" s="230"/>
      <c r="Q60368" s="230"/>
      <c r="R60368" s="230"/>
      <c r="S60368" s="230"/>
    </row>
    <row r="60369" spans="16:19" x14ac:dyDescent="0.2">
      <c r="P60369" s="230"/>
      <c r="Q60369" s="230"/>
      <c r="R60369" s="230"/>
      <c r="S60369" s="230"/>
    </row>
    <row r="60370" spans="16:19" x14ac:dyDescent="0.2">
      <c r="P60370" s="230"/>
      <c r="Q60370" s="230"/>
      <c r="R60370" s="230"/>
      <c r="S60370" s="230"/>
    </row>
    <row r="60371" spans="16:19" x14ac:dyDescent="0.2">
      <c r="P60371" s="230"/>
      <c r="Q60371" s="230"/>
      <c r="R60371" s="230"/>
      <c r="S60371" s="230"/>
    </row>
    <row r="60372" spans="16:19" x14ac:dyDescent="0.2">
      <c r="P60372" s="230"/>
      <c r="Q60372" s="230"/>
      <c r="R60372" s="230"/>
      <c r="S60372" s="230"/>
    </row>
    <row r="60373" spans="16:19" x14ac:dyDescent="0.2">
      <c r="P60373" s="230"/>
      <c r="Q60373" s="230"/>
      <c r="R60373" s="230"/>
      <c r="S60373" s="230"/>
    </row>
    <row r="60374" spans="16:19" x14ac:dyDescent="0.2">
      <c r="P60374" s="230"/>
      <c r="Q60374" s="230"/>
      <c r="R60374" s="230"/>
      <c r="S60374" s="230"/>
    </row>
    <row r="60375" spans="16:19" x14ac:dyDescent="0.2">
      <c r="P60375" s="230"/>
      <c r="Q60375" s="230"/>
      <c r="R60375" s="230"/>
      <c r="S60375" s="230"/>
    </row>
    <row r="60376" spans="16:19" x14ac:dyDescent="0.2">
      <c r="P60376" s="230"/>
      <c r="Q60376" s="230"/>
      <c r="R60376" s="230"/>
      <c r="S60376" s="230"/>
    </row>
    <row r="60377" spans="16:19" x14ac:dyDescent="0.2">
      <c r="P60377" s="230"/>
      <c r="Q60377" s="230"/>
      <c r="R60377" s="230"/>
      <c r="S60377" s="230"/>
    </row>
    <row r="60378" spans="16:19" x14ac:dyDescent="0.2">
      <c r="P60378" s="230"/>
      <c r="Q60378" s="230"/>
      <c r="R60378" s="230"/>
      <c r="S60378" s="230"/>
    </row>
    <row r="60379" spans="16:19" x14ac:dyDescent="0.2">
      <c r="P60379" s="230"/>
      <c r="Q60379" s="230"/>
      <c r="R60379" s="230"/>
      <c r="S60379" s="230"/>
    </row>
    <row r="60380" spans="16:19" x14ac:dyDescent="0.2">
      <c r="P60380" s="230"/>
      <c r="Q60380" s="230"/>
      <c r="R60380" s="230"/>
      <c r="S60380" s="230"/>
    </row>
    <row r="60381" spans="16:19" x14ac:dyDescent="0.2">
      <c r="P60381" s="230"/>
      <c r="Q60381" s="230"/>
      <c r="R60381" s="230"/>
      <c r="S60381" s="230"/>
    </row>
    <row r="60382" spans="16:19" x14ac:dyDescent="0.2">
      <c r="P60382" s="230"/>
      <c r="Q60382" s="230"/>
      <c r="R60382" s="230"/>
      <c r="S60382" s="230"/>
    </row>
    <row r="60383" spans="16:19" x14ac:dyDescent="0.2">
      <c r="P60383" s="230"/>
      <c r="Q60383" s="230"/>
      <c r="R60383" s="230"/>
      <c r="S60383" s="230"/>
    </row>
    <row r="60384" spans="16:19" x14ac:dyDescent="0.2">
      <c r="P60384" s="230"/>
      <c r="Q60384" s="230"/>
      <c r="R60384" s="230"/>
      <c r="S60384" s="230"/>
    </row>
    <row r="60385" spans="16:19" x14ac:dyDescent="0.2">
      <c r="P60385" s="230"/>
      <c r="Q60385" s="230"/>
      <c r="R60385" s="230"/>
      <c r="S60385" s="230"/>
    </row>
    <row r="60386" spans="16:19" x14ac:dyDescent="0.2">
      <c r="P60386" s="230"/>
      <c r="Q60386" s="230"/>
      <c r="R60386" s="230"/>
      <c r="S60386" s="230"/>
    </row>
    <row r="60387" spans="16:19" x14ac:dyDescent="0.2">
      <c r="P60387" s="230"/>
      <c r="Q60387" s="230"/>
      <c r="R60387" s="230"/>
      <c r="S60387" s="230"/>
    </row>
    <row r="60388" spans="16:19" x14ac:dyDescent="0.2">
      <c r="P60388" s="230"/>
      <c r="Q60388" s="230"/>
      <c r="R60388" s="230"/>
      <c r="S60388" s="230"/>
    </row>
    <row r="60389" spans="16:19" x14ac:dyDescent="0.2">
      <c r="P60389" s="230"/>
      <c r="Q60389" s="230"/>
      <c r="R60389" s="230"/>
      <c r="S60389" s="230"/>
    </row>
    <row r="60390" spans="16:19" x14ac:dyDescent="0.2">
      <c r="P60390" s="230"/>
      <c r="Q60390" s="230"/>
      <c r="R60390" s="230"/>
      <c r="S60390" s="230"/>
    </row>
    <row r="60391" spans="16:19" x14ac:dyDescent="0.2">
      <c r="P60391" s="230"/>
      <c r="Q60391" s="230"/>
      <c r="R60391" s="230"/>
      <c r="S60391" s="230"/>
    </row>
    <row r="60392" spans="16:19" x14ac:dyDescent="0.2">
      <c r="P60392" s="230"/>
      <c r="Q60392" s="230"/>
      <c r="R60392" s="230"/>
      <c r="S60392" s="230"/>
    </row>
    <row r="60393" spans="16:19" x14ac:dyDescent="0.2">
      <c r="P60393" s="230"/>
      <c r="Q60393" s="230"/>
      <c r="R60393" s="230"/>
      <c r="S60393" s="230"/>
    </row>
    <row r="60394" spans="16:19" x14ac:dyDescent="0.2">
      <c r="P60394" s="230"/>
      <c r="Q60394" s="230"/>
      <c r="R60394" s="230"/>
      <c r="S60394" s="230"/>
    </row>
    <row r="60395" spans="16:19" x14ac:dyDescent="0.2">
      <c r="P60395" s="230"/>
      <c r="Q60395" s="230"/>
      <c r="R60395" s="230"/>
      <c r="S60395" s="230"/>
    </row>
    <row r="60396" spans="16:19" x14ac:dyDescent="0.2">
      <c r="P60396" s="230"/>
      <c r="Q60396" s="230"/>
      <c r="R60396" s="230"/>
      <c r="S60396" s="230"/>
    </row>
    <row r="60397" spans="16:19" x14ac:dyDescent="0.2">
      <c r="P60397" s="230"/>
      <c r="Q60397" s="230"/>
      <c r="R60397" s="230"/>
      <c r="S60397" s="230"/>
    </row>
    <row r="60398" spans="16:19" x14ac:dyDescent="0.2">
      <c r="P60398" s="230"/>
      <c r="Q60398" s="230"/>
      <c r="R60398" s="230"/>
      <c r="S60398" s="230"/>
    </row>
    <row r="60399" spans="16:19" x14ac:dyDescent="0.2">
      <c r="P60399" s="230"/>
      <c r="Q60399" s="230"/>
      <c r="R60399" s="230"/>
      <c r="S60399" s="230"/>
    </row>
    <row r="60400" spans="16:19" x14ac:dyDescent="0.2">
      <c r="P60400" s="230"/>
      <c r="Q60400" s="230"/>
      <c r="R60400" s="230"/>
      <c r="S60400" s="230"/>
    </row>
    <row r="60401" spans="16:19" x14ac:dyDescent="0.2">
      <c r="P60401" s="230"/>
      <c r="Q60401" s="230"/>
      <c r="R60401" s="230"/>
      <c r="S60401" s="230"/>
    </row>
    <row r="60402" spans="16:19" x14ac:dyDescent="0.2">
      <c r="P60402" s="230"/>
      <c r="Q60402" s="230"/>
      <c r="R60402" s="230"/>
      <c r="S60402" s="230"/>
    </row>
    <row r="60403" spans="16:19" x14ac:dyDescent="0.2">
      <c r="P60403" s="230"/>
      <c r="Q60403" s="230"/>
      <c r="R60403" s="230"/>
      <c r="S60403" s="230"/>
    </row>
    <row r="60404" spans="16:19" x14ac:dyDescent="0.2">
      <c r="P60404" s="230"/>
      <c r="Q60404" s="230"/>
      <c r="R60404" s="230"/>
      <c r="S60404" s="230"/>
    </row>
    <row r="60405" spans="16:19" x14ac:dyDescent="0.2">
      <c r="P60405" s="230"/>
      <c r="Q60405" s="230"/>
      <c r="R60405" s="230"/>
      <c r="S60405" s="230"/>
    </row>
    <row r="60406" spans="16:19" x14ac:dyDescent="0.2">
      <c r="P60406" s="230"/>
      <c r="Q60406" s="230"/>
      <c r="R60406" s="230"/>
      <c r="S60406" s="230"/>
    </row>
    <row r="60407" spans="16:19" x14ac:dyDescent="0.2">
      <c r="P60407" s="230"/>
      <c r="Q60407" s="230"/>
      <c r="R60407" s="230"/>
      <c r="S60407" s="230"/>
    </row>
    <row r="60408" spans="16:19" x14ac:dyDescent="0.2">
      <c r="P60408" s="230"/>
      <c r="Q60408" s="230"/>
      <c r="R60408" s="230"/>
      <c r="S60408" s="230"/>
    </row>
    <row r="60409" spans="16:19" x14ac:dyDescent="0.2">
      <c r="P60409" s="230"/>
      <c r="Q60409" s="230"/>
      <c r="R60409" s="230"/>
      <c r="S60409" s="230"/>
    </row>
    <row r="60410" spans="16:19" x14ac:dyDescent="0.2">
      <c r="P60410" s="230"/>
      <c r="Q60410" s="230"/>
      <c r="R60410" s="230"/>
      <c r="S60410" s="230"/>
    </row>
    <row r="60411" spans="16:19" x14ac:dyDescent="0.2">
      <c r="P60411" s="230"/>
      <c r="Q60411" s="230"/>
      <c r="R60411" s="230"/>
      <c r="S60411" s="230"/>
    </row>
    <row r="60412" spans="16:19" x14ac:dyDescent="0.2">
      <c r="P60412" s="230"/>
      <c r="Q60412" s="230"/>
      <c r="R60412" s="230"/>
      <c r="S60412" s="230"/>
    </row>
    <row r="60413" spans="16:19" x14ac:dyDescent="0.2">
      <c r="P60413" s="230"/>
      <c r="Q60413" s="230"/>
      <c r="R60413" s="230"/>
      <c r="S60413" s="230"/>
    </row>
    <row r="60414" spans="16:19" x14ac:dyDescent="0.2">
      <c r="P60414" s="230"/>
      <c r="Q60414" s="230"/>
      <c r="R60414" s="230"/>
      <c r="S60414" s="230"/>
    </row>
    <row r="60415" spans="16:19" x14ac:dyDescent="0.2">
      <c r="P60415" s="230"/>
      <c r="Q60415" s="230"/>
      <c r="R60415" s="230"/>
      <c r="S60415" s="230"/>
    </row>
    <row r="60416" spans="16:19" x14ac:dyDescent="0.2">
      <c r="P60416" s="230"/>
      <c r="Q60416" s="230"/>
      <c r="R60416" s="230"/>
      <c r="S60416" s="230"/>
    </row>
    <row r="60417" spans="16:19" x14ac:dyDescent="0.2">
      <c r="P60417" s="230"/>
      <c r="Q60417" s="230"/>
      <c r="R60417" s="230"/>
      <c r="S60417" s="230"/>
    </row>
    <row r="60418" spans="16:19" x14ac:dyDescent="0.2">
      <c r="P60418" s="230"/>
      <c r="Q60418" s="230"/>
      <c r="R60418" s="230"/>
      <c r="S60418" s="230"/>
    </row>
    <row r="60419" spans="16:19" x14ac:dyDescent="0.2">
      <c r="P60419" s="230"/>
      <c r="Q60419" s="230"/>
      <c r="R60419" s="230"/>
      <c r="S60419" s="230"/>
    </row>
    <row r="60420" spans="16:19" x14ac:dyDescent="0.2">
      <c r="P60420" s="230"/>
      <c r="Q60420" s="230"/>
      <c r="R60420" s="230"/>
      <c r="S60420" s="230"/>
    </row>
    <row r="60421" spans="16:19" x14ac:dyDescent="0.2">
      <c r="P60421" s="230"/>
      <c r="Q60421" s="230"/>
      <c r="R60421" s="230"/>
      <c r="S60421" s="230"/>
    </row>
    <row r="60422" spans="16:19" x14ac:dyDescent="0.2">
      <c r="P60422" s="230"/>
      <c r="Q60422" s="230"/>
      <c r="R60422" s="230"/>
      <c r="S60422" s="230"/>
    </row>
    <row r="60423" spans="16:19" x14ac:dyDescent="0.2">
      <c r="P60423" s="230"/>
      <c r="Q60423" s="230"/>
      <c r="R60423" s="230"/>
      <c r="S60423" s="230"/>
    </row>
    <row r="60424" spans="16:19" x14ac:dyDescent="0.2">
      <c r="P60424" s="230"/>
      <c r="Q60424" s="230"/>
      <c r="R60424" s="230"/>
      <c r="S60424" s="230"/>
    </row>
    <row r="60425" spans="16:19" x14ac:dyDescent="0.2">
      <c r="P60425" s="230"/>
      <c r="Q60425" s="230"/>
      <c r="R60425" s="230"/>
      <c r="S60425" s="230"/>
    </row>
    <row r="60426" spans="16:19" x14ac:dyDescent="0.2">
      <c r="P60426" s="230"/>
      <c r="Q60426" s="230"/>
      <c r="R60426" s="230"/>
      <c r="S60426" s="230"/>
    </row>
    <row r="60427" spans="16:19" x14ac:dyDescent="0.2">
      <c r="P60427" s="230"/>
      <c r="Q60427" s="230"/>
      <c r="R60427" s="230"/>
      <c r="S60427" s="230"/>
    </row>
    <row r="60428" spans="16:19" x14ac:dyDescent="0.2">
      <c r="P60428" s="230"/>
      <c r="Q60428" s="230"/>
      <c r="R60428" s="230"/>
      <c r="S60428" s="230"/>
    </row>
    <row r="60429" spans="16:19" x14ac:dyDescent="0.2">
      <c r="P60429" s="230"/>
      <c r="Q60429" s="230"/>
      <c r="R60429" s="230"/>
      <c r="S60429" s="230"/>
    </row>
    <row r="60430" spans="16:19" x14ac:dyDescent="0.2">
      <c r="P60430" s="230"/>
      <c r="Q60430" s="230"/>
      <c r="R60430" s="230"/>
      <c r="S60430" s="230"/>
    </row>
    <row r="60431" spans="16:19" x14ac:dyDescent="0.2">
      <c r="P60431" s="230"/>
      <c r="Q60431" s="230"/>
      <c r="R60431" s="230"/>
      <c r="S60431" s="230"/>
    </row>
    <row r="60432" spans="16:19" x14ac:dyDescent="0.2">
      <c r="P60432" s="230"/>
      <c r="Q60432" s="230"/>
      <c r="R60432" s="230"/>
      <c r="S60432" s="230"/>
    </row>
    <row r="60433" spans="16:19" x14ac:dyDescent="0.2">
      <c r="P60433" s="230"/>
      <c r="Q60433" s="230"/>
      <c r="R60433" s="230"/>
      <c r="S60433" s="230"/>
    </row>
    <row r="60434" spans="16:19" x14ac:dyDescent="0.2">
      <c r="P60434" s="230"/>
      <c r="Q60434" s="230"/>
      <c r="R60434" s="230"/>
      <c r="S60434" s="230"/>
    </row>
    <row r="60435" spans="16:19" x14ac:dyDescent="0.2">
      <c r="P60435" s="230"/>
      <c r="Q60435" s="230"/>
      <c r="R60435" s="230"/>
      <c r="S60435" s="230"/>
    </row>
    <row r="60436" spans="16:19" x14ac:dyDescent="0.2">
      <c r="P60436" s="230"/>
      <c r="Q60436" s="230"/>
      <c r="R60436" s="230"/>
      <c r="S60436" s="230"/>
    </row>
    <row r="60437" spans="16:19" x14ac:dyDescent="0.2">
      <c r="P60437" s="230"/>
      <c r="Q60437" s="230"/>
      <c r="R60437" s="230"/>
      <c r="S60437" s="230"/>
    </row>
    <row r="60438" spans="16:19" x14ac:dyDescent="0.2">
      <c r="P60438" s="230"/>
      <c r="Q60438" s="230"/>
      <c r="R60438" s="230"/>
      <c r="S60438" s="230"/>
    </row>
    <row r="60439" spans="16:19" x14ac:dyDescent="0.2">
      <c r="P60439" s="230"/>
      <c r="Q60439" s="230"/>
      <c r="R60439" s="230"/>
      <c r="S60439" s="230"/>
    </row>
    <row r="60440" spans="16:19" x14ac:dyDescent="0.2">
      <c r="P60440" s="230"/>
      <c r="Q60440" s="230"/>
      <c r="R60440" s="230"/>
      <c r="S60440" s="230"/>
    </row>
    <row r="60441" spans="16:19" x14ac:dyDescent="0.2">
      <c r="P60441" s="230"/>
      <c r="Q60441" s="230"/>
      <c r="R60441" s="230"/>
      <c r="S60441" s="230"/>
    </row>
    <row r="60442" spans="16:19" x14ac:dyDescent="0.2">
      <c r="P60442" s="230"/>
      <c r="Q60442" s="230"/>
      <c r="R60442" s="230"/>
      <c r="S60442" s="230"/>
    </row>
    <row r="60443" spans="16:19" x14ac:dyDescent="0.2">
      <c r="P60443" s="230"/>
      <c r="Q60443" s="230"/>
      <c r="R60443" s="230"/>
      <c r="S60443" s="230"/>
    </row>
    <row r="60444" spans="16:19" x14ac:dyDescent="0.2">
      <c r="P60444" s="230"/>
      <c r="Q60444" s="230"/>
      <c r="R60444" s="230"/>
      <c r="S60444" s="230"/>
    </row>
    <row r="60445" spans="16:19" x14ac:dyDescent="0.2">
      <c r="P60445" s="230"/>
      <c r="Q60445" s="230"/>
      <c r="R60445" s="230"/>
      <c r="S60445" s="230"/>
    </row>
    <row r="60446" spans="16:19" x14ac:dyDescent="0.2">
      <c r="P60446" s="230"/>
      <c r="Q60446" s="230"/>
      <c r="R60446" s="230"/>
      <c r="S60446" s="230"/>
    </row>
    <row r="60447" spans="16:19" x14ac:dyDescent="0.2">
      <c r="P60447" s="230"/>
      <c r="Q60447" s="230"/>
      <c r="R60447" s="230"/>
      <c r="S60447" s="230"/>
    </row>
    <row r="60448" spans="16:19" x14ac:dyDescent="0.2">
      <c r="P60448" s="230"/>
      <c r="Q60448" s="230"/>
      <c r="R60448" s="230"/>
      <c r="S60448" s="230"/>
    </row>
    <row r="60449" spans="16:19" x14ac:dyDescent="0.2">
      <c r="P60449" s="230"/>
      <c r="Q60449" s="230"/>
      <c r="R60449" s="230"/>
      <c r="S60449" s="230"/>
    </row>
    <row r="60450" spans="16:19" x14ac:dyDescent="0.2">
      <c r="P60450" s="230"/>
      <c r="Q60450" s="230"/>
      <c r="R60450" s="230"/>
      <c r="S60450" s="230"/>
    </row>
    <row r="60451" spans="16:19" x14ac:dyDescent="0.2">
      <c r="P60451" s="230"/>
      <c r="Q60451" s="230"/>
      <c r="R60451" s="230"/>
      <c r="S60451" s="230"/>
    </row>
    <row r="60452" spans="16:19" x14ac:dyDescent="0.2">
      <c r="P60452" s="230"/>
      <c r="Q60452" s="230"/>
      <c r="R60452" s="230"/>
      <c r="S60452" s="230"/>
    </row>
    <row r="60453" spans="16:19" x14ac:dyDescent="0.2">
      <c r="P60453" s="230"/>
      <c r="Q60453" s="230"/>
      <c r="R60453" s="230"/>
      <c r="S60453" s="230"/>
    </row>
    <row r="60454" spans="16:19" x14ac:dyDescent="0.2">
      <c r="P60454" s="230"/>
      <c r="Q60454" s="230"/>
      <c r="R60454" s="230"/>
      <c r="S60454" s="230"/>
    </row>
    <row r="60455" spans="16:19" x14ac:dyDescent="0.2">
      <c r="P60455" s="230"/>
      <c r="Q60455" s="230"/>
      <c r="R60455" s="230"/>
      <c r="S60455" s="230"/>
    </row>
    <row r="60456" spans="16:19" x14ac:dyDescent="0.2">
      <c r="P60456" s="230"/>
      <c r="Q60456" s="230"/>
      <c r="R60456" s="230"/>
      <c r="S60456" s="230"/>
    </row>
    <row r="60457" spans="16:19" x14ac:dyDescent="0.2">
      <c r="P60457" s="230"/>
      <c r="Q60457" s="230"/>
      <c r="R60457" s="230"/>
      <c r="S60457" s="230"/>
    </row>
    <row r="60458" spans="16:19" x14ac:dyDescent="0.2">
      <c r="P60458" s="230"/>
      <c r="Q60458" s="230"/>
      <c r="R60458" s="230"/>
      <c r="S60458" s="230"/>
    </row>
    <row r="60459" spans="16:19" x14ac:dyDescent="0.2">
      <c r="P60459" s="230"/>
      <c r="Q60459" s="230"/>
      <c r="R60459" s="230"/>
      <c r="S60459" s="230"/>
    </row>
    <row r="60460" spans="16:19" x14ac:dyDescent="0.2">
      <c r="P60460" s="230"/>
      <c r="Q60460" s="230"/>
      <c r="R60460" s="230"/>
      <c r="S60460" s="230"/>
    </row>
    <row r="60461" spans="16:19" x14ac:dyDescent="0.2">
      <c r="P60461" s="230"/>
      <c r="Q60461" s="230"/>
      <c r="R60461" s="230"/>
      <c r="S60461" s="230"/>
    </row>
    <row r="60462" spans="16:19" x14ac:dyDescent="0.2">
      <c r="P60462" s="230"/>
      <c r="Q60462" s="230"/>
      <c r="R60462" s="230"/>
      <c r="S60462" s="230"/>
    </row>
    <row r="60463" spans="16:19" x14ac:dyDescent="0.2">
      <c r="P60463" s="230"/>
      <c r="Q60463" s="230"/>
      <c r="R60463" s="230"/>
      <c r="S60463" s="230"/>
    </row>
    <row r="60464" spans="16:19" x14ac:dyDescent="0.2">
      <c r="P60464" s="230"/>
      <c r="Q60464" s="230"/>
      <c r="R60464" s="230"/>
      <c r="S60464" s="230"/>
    </row>
    <row r="60465" spans="16:19" x14ac:dyDescent="0.2">
      <c r="P60465" s="230"/>
      <c r="Q60465" s="230"/>
      <c r="R60465" s="230"/>
      <c r="S60465" s="230"/>
    </row>
    <row r="60466" spans="16:19" x14ac:dyDescent="0.2">
      <c r="P60466" s="230"/>
      <c r="Q60466" s="230"/>
      <c r="R60466" s="230"/>
      <c r="S60466" s="230"/>
    </row>
    <row r="60467" spans="16:19" x14ac:dyDescent="0.2">
      <c r="P60467" s="230"/>
      <c r="Q60467" s="230"/>
      <c r="R60467" s="230"/>
      <c r="S60467" s="230"/>
    </row>
    <row r="60468" spans="16:19" x14ac:dyDescent="0.2">
      <c r="P60468" s="230"/>
      <c r="Q60468" s="230"/>
      <c r="R60468" s="230"/>
      <c r="S60468" s="230"/>
    </row>
    <row r="60469" spans="16:19" x14ac:dyDescent="0.2">
      <c r="P60469" s="230"/>
      <c r="Q60469" s="230"/>
      <c r="R60469" s="230"/>
      <c r="S60469" s="230"/>
    </row>
    <row r="60470" spans="16:19" x14ac:dyDescent="0.2">
      <c r="P60470" s="230"/>
      <c r="Q60470" s="230"/>
      <c r="R60470" s="230"/>
      <c r="S60470" s="230"/>
    </row>
    <row r="60471" spans="16:19" x14ac:dyDescent="0.2">
      <c r="P60471" s="230"/>
      <c r="Q60471" s="230"/>
      <c r="R60471" s="230"/>
      <c r="S60471" s="230"/>
    </row>
    <row r="60472" spans="16:19" x14ac:dyDescent="0.2">
      <c r="P60472" s="230"/>
      <c r="Q60472" s="230"/>
      <c r="R60472" s="230"/>
      <c r="S60472" s="230"/>
    </row>
    <row r="60473" spans="16:19" x14ac:dyDescent="0.2">
      <c r="P60473" s="230"/>
      <c r="Q60473" s="230"/>
      <c r="R60473" s="230"/>
      <c r="S60473" s="230"/>
    </row>
    <row r="60474" spans="16:19" x14ac:dyDescent="0.2">
      <c r="P60474" s="230"/>
      <c r="Q60474" s="230"/>
      <c r="R60474" s="230"/>
      <c r="S60474" s="230"/>
    </row>
    <row r="60475" spans="16:19" x14ac:dyDescent="0.2">
      <c r="P60475" s="230"/>
      <c r="Q60475" s="230"/>
      <c r="R60475" s="230"/>
      <c r="S60475" s="230"/>
    </row>
    <row r="60476" spans="16:19" x14ac:dyDescent="0.2">
      <c r="P60476" s="230"/>
      <c r="Q60476" s="230"/>
      <c r="R60476" s="230"/>
      <c r="S60476" s="230"/>
    </row>
    <row r="60477" spans="16:19" x14ac:dyDescent="0.2">
      <c r="P60477" s="230"/>
      <c r="Q60477" s="230"/>
      <c r="R60477" s="230"/>
      <c r="S60477" s="230"/>
    </row>
    <row r="60478" spans="16:19" x14ac:dyDescent="0.2">
      <c r="P60478" s="230"/>
      <c r="Q60478" s="230"/>
      <c r="R60478" s="230"/>
      <c r="S60478" s="230"/>
    </row>
    <row r="60479" spans="16:19" x14ac:dyDescent="0.2">
      <c r="P60479" s="230"/>
      <c r="Q60479" s="230"/>
      <c r="R60479" s="230"/>
      <c r="S60479" s="230"/>
    </row>
    <row r="60480" spans="16:19" x14ac:dyDescent="0.2">
      <c r="P60480" s="230"/>
      <c r="Q60480" s="230"/>
      <c r="R60480" s="230"/>
      <c r="S60480" s="230"/>
    </row>
    <row r="60481" spans="16:19" x14ac:dyDescent="0.2">
      <c r="P60481" s="230"/>
      <c r="Q60481" s="230"/>
      <c r="R60481" s="230"/>
      <c r="S60481" s="230"/>
    </row>
    <row r="60482" spans="16:19" x14ac:dyDescent="0.2">
      <c r="P60482" s="230"/>
      <c r="Q60482" s="230"/>
      <c r="R60482" s="230"/>
      <c r="S60482" s="230"/>
    </row>
    <row r="60483" spans="16:19" x14ac:dyDescent="0.2">
      <c r="P60483" s="230"/>
      <c r="Q60483" s="230"/>
      <c r="R60483" s="230"/>
      <c r="S60483" s="230"/>
    </row>
    <row r="60484" spans="16:19" x14ac:dyDescent="0.2">
      <c r="P60484" s="230"/>
      <c r="Q60484" s="230"/>
      <c r="R60484" s="230"/>
      <c r="S60484" s="230"/>
    </row>
    <row r="60485" spans="16:19" x14ac:dyDescent="0.2">
      <c r="P60485" s="230"/>
      <c r="Q60485" s="230"/>
      <c r="R60485" s="230"/>
      <c r="S60485" s="230"/>
    </row>
    <row r="60486" spans="16:19" x14ac:dyDescent="0.2">
      <c r="P60486" s="230"/>
      <c r="Q60486" s="230"/>
      <c r="R60486" s="230"/>
      <c r="S60486" s="230"/>
    </row>
    <row r="60487" spans="16:19" x14ac:dyDescent="0.2">
      <c r="P60487" s="230"/>
      <c r="Q60487" s="230"/>
      <c r="R60487" s="230"/>
      <c r="S60487" s="230"/>
    </row>
    <row r="60488" spans="16:19" x14ac:dyDescent="0.2">
      <c r="P60488" s="230"/>
      <c r="Q60488" s="230"/>
      <c r="R60488" s="230"/>
      <c r="S60488" s="230"/>
    </row>
    <row r="60489" spans="16:19" x14ac:dyDescent="0.2">
      <c r="P60489" s="230"/>
      <c r="Q60489" s="230"/>
      <c r="R60489" s="230"/>
      <c r="S60489" s="230"/>
    </row>
    <row r="60490" spans="16:19" x14ac:dyDescent="0.2">
      <c r="P60490" s="230"/>
      <c r="Q60490" s="230"/>
      <c r="R60490" s="230"/>
      <c r="S60490" s="230"/>
    </row>
    <row r="60491" spans="16:19" x14ac:dyDescent="0.2">
      <c r="P60491" s="230"/>
      <c r="Q60491" s="230"/>
      <c r="R60491" s="230"/>
      <c r="S60491" s="230"/>
    </row>
    <row r="60492" spans="16:19" x14ac:dyDescent="0.2">
      <c r="P60492" s="230"/>
      <c r="Q60492" s="230"/>
      <c r="R60492" s="230"/>
      <c r="S60492" s="230"/>
    </row>
    <row r="60493" spans="16:19" x14ac:dyDescent="0.2">
      <c r="P60493" s="230"/>
      <c r="Q60493" s="230"/>
      <c r="R60493" s="230"/>
      <c r="S60493" s="230"/>
    </row>
    <row r="60494" spans="16:19" x14ac:dyDescent="0.2">
      <c r="P60494" s="230"/>
      <c r="Q60494" s="230"/>
      <c r="R60494" s="230"/>
      <c r="S60494" s="230"/>
    </row>
    <row r="60495" spans="16:19" x14ac:dyDescent="0.2">
      <c r="P60495" s="230"/>
      <c r="Q60495" s="230"/>
      <c r="R60495" s="230"/>
      <c r="S60495" s="230"/>
    </row>
    <row r="60496" spans="16:19" x14ac:dyDescent="0.2">
      <c r="P60496" s="230"/>
      <c r="Q60496" s="230"/>
      <c r="R60496" s="230"/>
      <c r="S60496" s="230"/>
    </row>
    <row r="60497" spans="16:19" x14ac:dyDescent="0.2">
      <c r="P60497" s="230"/>
      <c r="Q60497" s="230"/>
      <c r="R60497" s="230"/>
      <c r="S60497" s="230"/>
    </row>
    <row r="60498" spans="16:19" x14ac:dyDescent="0.2">
      <c r="P60498" s="230"/>
      <c r="Q60498" s="230"/>
      <c r="R60498" s="230"/>
      <c r="S60498" s="230"/>
    </row>
    <row r="60499" spans="16:19" x14ac:dyDescent="0.2">
      <c r="P60499" s="230"/>
      <c r="Q60499" s="230"/>
      <c r="R60499" s="230"/>
      <c r="S60499" s="230"/>
    </row>
    <row r="60500" spans="16:19" x14ac:dyDescent="0.2">
      <c r="P60500" s="230"/>
      <c r="Q60500" s="230"/>
      <c r="R60500" s="230"/>
      <c r="S60500" s="230"/>
    </row>
    <row r="60501" spans="16:19" x14ac:dyDescent="0.2">
      <c r="P60501" s="230"/>
      <c r="Q60501" s="230"/>
      <c r="R60501" s="230"/>
      <c r="S60501" s="230"/>
    </row>
    <row r="60502" spans="16:19" x14ac:dyDescent="0.2">
      <c r="P60502" s="230"/>
      <c r="Q60502" s="230"/>
      <c r="R60502" s="230"/>
      <c r="S60502" s="230"/>
    </row>
    <row r="60503" spans="16:19" x14ac:dyDescent="0.2">
      <c r="P60503" s="230"/>
      <c r="Q60503" s="230"/>
      <c r="R60503" s="230"/>
      <c r="S60503" s="230"/>
    </row>
    <row r="60504" spans="16:19" x14ac:dyDescent="0.2">
      <c r="P60504" s="230"/>
      <c r="Q60504" s="230"/>
      <c r="R60504" s="230"/>
      <c r="S60504" s="230"/>
    </row>
    <row r="60505" spans="16:19" x14ac:dyDescent="0.2">
      <c r="P60505" s="230"/>
      <c r="Q60505" s="230"/>
      <c r="R60505" s="230"/>
      <c r="S60505" s="230"/>
    </row>
    <row r="60506" spans="16:19" x14ac:dyDescent="0.2">
      <c r="P60506" s="230"/>
      <c r="Q60506" s="230"/>
      <c r="R60506" s="230"/>
      <c r="S60506" s="230"/>
    </row>
    <row r="60507" spans="16:19" x14ac:dyDescent="0.2">
      <c r="P60507" s="230"/>
      <c r="Q60507" s="230"/>
      <c r="R60507" s="230"/>
      <c r="S60507" s="230"/>
    </row>
    <row r="60508" spans="16:19" x14ac:dyDescent="0.2">
      <c r="P60508" s="230"/>
      <c r="Q60508" s="230"/>
      <c r="R60508" s="230"/>
      <c r="S60508" s="230"/>
    </row>
    <row r="60509" spans="16:19" x14ac:dyDescent="0.2">
      <c r="P60509" s="230"/>
      <c r="Q60509" s="230"/>
      <c r="R60509" s="230"/>
      <c r="S60509" s="230"/>
    </row>
    <row r="60510" spans="16:19" x14ac:dyDescent="0.2">
      <c r="P60510" s="230"/>
      <c r="Q60510" s="230"/>
      <c r="R60510" s="230"/>
      <c r="S60510" s="230"/>
    </row>
    <row r="60511" spans="16:19" x14ac:dyDescent="0.2">
      <c r="P60511" s="230"/>
      <c r="Q60511" s="230"/>
      <c r="R60511" s="230"/>
      <c r="S60511" s="230"/>
    </row>
    <row r="60512" spans="16:19" x14ac:dyDescent="0.2">
      <c r="P60512" s="230"/>
      <c r="Q60512" s="230"/>
      <c r="R60512" s="230"/>
      <c r="S60512" s="230"/>
    </row>
    <row r="60513" spans="16:19" x14ac:dyDescent="0.2">
      <c r="P60513" s="230"/>
      <c r="Q60513" s="230"/>
      <c r="R60513" s="230"/>
      <c r="S60513" s="230"/>
    </row>
    <row r="60514" spans="16:19" x14ac:dyDescent="0.2">
      <c r="P60514" s="230"/>
      <c r="Q60514" s="230"/>
      <c r="R60514" s="230"/>
      <c r="S60514" s="230"/>
    </row>
    <row r="60515" spans="16:19" x14ac:dyDescent="0.2">
      <c r="P60515" s="230"/>
      <c r="Q60515" s="230"/>
      <c r="R60515" s="230"/>
      <c r="S60515" s="230"/>
    </row>
    <row r="60516" spans="16:19" x14ac:dyDescent="0.2">
      <c r="P60516" s="230"/>
      <c r="Q60516" s="230"/>
      <c r="R60516" s="230"/>
      <c r="S60516" s="230"/>
    </row>
    <row r="60517" spans="16:19" x14ac:dyDescent="0.2">
      <c r="P60517" s="230"/>
      <c r="Q60517" s="230"/>
      <c r="R60517" s="230"/>
      <c r="S60517" s="230"/>
    </row>
    <row r="60518" spans="16:19" x14ac:dyDescent="0.2">
      <c r="P60518" s="230"/>
      <c r="Q60518" s="230"/>
      <c r="R60518" s="230"/>
      <c r="S60518" s="230"/>
    </row>
    <row r="60519" spans="16:19" x14ac:dyDescent="0.2">
      <c r="P60519" s="230"/>
      <c r="Q60519" s="230"/>
      <c r="R60519" s="230"/>
      <c r="S60519" s="230"/>
    </row>
    <row r="60520" spans="16:19" x14ac:dyDescent="0.2">
      <c r="P60520" s="230"/>
      <c r="Q60520" s="230"/>
      <c r="R60520" s="230"/>
      <c r="S60520" s="230"/>
    </row>
    <row r="60521" spans="16:19" x14ac:dyDescent="0.2">
      <c r="P60521" s="230"/>
      <c r="Q60521" s="230"/>
      <c r="R60521" s="230"/>
      <c r="S60521" s="230"/>
    </row>
    <row r="60522" spans="16:19" x14ac:dyDescent="0.2">
      <c r="P60522" s="230"/>
      <c r="Q60522" s="230"/>
      <c r="R60522" s="230"/>
      <c r="S60522" s="230"/>
    </row>
    <row r="60523" spans="16:19" x14ac:dyDescent="0.2">
      <c r="P60523" s="230"/>
      <c r="Q60523" s="230"/>
      <c r="R60523" s="230"/>
      <c r="S60523" s="230"/>
    </row>
    <row r="60524" spans="16:19" x14ac:dyDescent="0.2">
      <c r="P60524" s="230"/>
      <c r="Q60524" s="230"/>
      <c r="R60524" s="230"/>
      <c r="S60524" s="230"/>
    </row>
    <row r="60525" spans="16:19" x14ac:dyDescent="0.2">
      <c r="P60525" s="230"/>
      <c r="Q60525" s="230"/>
      <c r="R60525" s="230"/>
      <c r="S60525" s="230"/>
    </row>
    <row r="60526" spans="16:19" x14ac:dyDescent="0.2">
      <c r="P60526" s="230"/>
      <c r="Q60526" s="230"/>
      <c r="R60526" s="230"/>
      <c r="S60526" s="230"/>
    </row>
    <row r="60527" spans="16:19" x14ac:dyDescent="0.2">
      <c r="P60527" s="230"/>
      <c r="Q60527" s="230"/>
      <c r="R60527" s="230"/>
      <c r="S60527" s="230"/>
    </row>
    <row r="60528" spans="16:19" x14ac:dyDescent="0.2">
      <c r="P60528" s="230"/>
      <c r="Q60528" s="230"/>
      <c r="R60528" s="230"/>
      <c r="S60528" s="230"/>
    </row>
    <row r="60529" spans="16:19" x14ac:dyDescent="0.2">
      <c r="P60529" s="230"/>
      <c r="Q60529" s="230"/>
      <c r="R60529" s="230"/>
      <c r="S60529" s="230"/>
    </row>
    <row r="60530" spans="16:19" x14ac:dyDescent="0.2">
      <c r="P60530" s="230"/>
      <c r="Q60530" s="230"/>
      <c r="R60530" s="230"/>
      <c r="S60530" s="230"/>
    </row>
    <row r="60531" spans="16:19" x14ac:dyDescent="0.2">
      <c r="P60531" s="230"/>
      <c r="Q60531" s="230"/>
      <c r="R60531" s="230"/>
      <c r="S60531" s="230"/>
    </row>
    <row r="60532" spans="16:19" x14ac:dyDescent="0.2">
      <c r="P60532" s="230"/>
      <c r="Q60532" s="230"/>
      <c r="R60532" s="230"/>
      <c r="S60532" s="230"/>
    </row>
    <row r="60533" spans="16:19" x14ac:dyDescent="0.2">
      <c r="P60533" s="230"/>
      <c r="Q60533" s="230"/>
      <c r="R60533" s="230"/>
      <c r="S60533" s="230"/>
    </row>
    <row r="60534" spans="16:19" x14ac:dyDescent="0.2">
      <c r="P60534" s="230"/>
      <c r="Q60534" s="230"/>
      <c r="R60534" s="230"/>
      <c r="S60534" s="230"/>
    </row>
    <row r="60535" spans="16:19" x14ac:dyDescent="0.2">
      <c r="P60535" s="230"/>
      <c r="Q60535" s="230"/>
      <c r="R60535" s="230"/>
      <c r="S60535" s="230"/>
    </row>
    <row r="60536" spans="16:19" x14ac:dyDescent="0.2">
      <c r="P60536" s="230"/>
      <c r="Q60536" s="230"/>
      <c r="R60536" s="230"/>
      <c r="S60536" s="230"/>
    </row>
    <row r="60537" spans="16:19" x14ac:dyDescent="0.2">
      <c r="P60537" s="230"/>
      <c r="Q60537" s="230"/>
      <c r="R60537" s="230"/>
      <c r="S60537" s="230"/>
    </row>
    <row r="60538" spans="16:19" x14ac:dyDescent="0.2">
      <c r="P60538" s="230"/>
      <c r="Q60538" s="230"/>
      <c r="R60538" s="230"/>
      <c r="S60538" s="230"/>
    </row>
    <row r="60539" spans="16:19" x14ac:dyDescent="0.2">
      <c r="P60539" s="230"/>
      <c r="Q60539" s="230"/>
      <c r="R60539" s="230"/>
      <c r="S60539" s="230"/>
    </row>
    <row r="60540" spans="16:19" x14ac:dyDescent="0.2">
      <c r="P60540" s="230"/>
      <c r="Q60540" s="230"/>
      <c r="R60540" s="230"/>
      <c r="S60540" s="230"/>
    </row>
    <row r="60541" spans="16:19" x14ac:dyDescent="0.2">
      <c r="P60541" s="230"/>
      <c r="Q60541" s="230"/>
      <c r="R60541" s="230"/>
      <c r="S60541" s="230"/>
    </row>
    <row r="60542" spans="16:19" x14ac:dyDescent="0.2">
      <c r="P60542" s="230"/>
      <c r="Q60542" s="230"/>
      <c r="R60542" s="230"/>
      <c r="S60542" s="230"/>
    </row>
    <row r="60543" spans="16:19" x14ac:dyDescent="0.2">
      <c r="P60543" s="230"/>
      <c r="Q60543" s="230"/>
      <c r="R60543" s="230"/>
      <c r="S60543" s="230"/>
    </row>
    <row r="60544" spans="16:19" x14ac:dyDescent="0.2">
      <c r="P60544" s="230"/>
      <c r="Q60544" s="230"/>
      <c r="R60544" s="230"/>
      <c r="S60544" s="230"/>
    </row>
    <row r="60545" spans="16:19" x14ac:dyDescent="0.2">
      <c r="P60545" s="230"/>
      <c r="Q60545" s="230"/>
      <c r="R60545" s="230"/>
      <c r="S60545" s="230"/>
    </row>
    <row r="60546" spans="16:19" x14ac:dyDescent="0.2">
      <c r="P60546" s="230"/>
      <c r="Q60546" s="230"/>
      <c r="R60546" s="230"/>
      <c r="S60546" s="230"/>
    </row>
    <row r="60547" spans="16:19" x14ac:dyDescent="0.2">
      <c r="P60547" s="230"/>
      <c r="Q60547" s="230"/>
      <c r="R60547" s="230"/>
      <c r="S60547" s="230"/>
    </row>
    <row r="60548" spans="16:19" x14ac:dyDescent="0.2">
      <c r="P60548" s="230"/>
      <c r="Q60548" s="230"/>
      <c r="R60548" s="230"/>
      <c r="S60548" s="230"/>
    </row>
    <row r="60549" spans="16:19" x14ac:dyDescent="0.2">
      <c r="P60549" s="230"/>
      <c r="Q60549" s="230"/>
      <c r="R60549" s="230"/>
      <c r="S60549" s="230"/>
    </row>
    <row r="60550" spans="16:19" x14ac:dyDescent="0.2">
      <c r="P60550" s="230"/>
      <c r="Q60550" s="230"/>
      <c r="R60550" s="230"/>
      <c r="S60550" s="230"/>
    </row>
    <row r="60551" spans="16:19" x14ac:dyDescent="0.2">
      <c r="P60551" s="230"/>
      <c r="Q60551" s="230"/>
      <c r="R60551" s="230"/>
      <c r="S60551" s="230"/>
    </row>
    <row r="60552" spans="16:19" x14ac:dyDescent="0.2">
      <c r="P60552" s="230"/>
      <c r="Q60552" s="230"/>
      <c r="R60552" s="230"/>
      <c r="S60552" s="230"/>
    </row>
    <row r="60553" spans="16:19" x14ac:dyDescent="0.2">
      <c r="P60553" s="230"/>
      <c r="Q60553" s="230"/>
      <c r="R60553" s="230"/>
      <c r="S60553" s="230"/>
    </row>
    <row r="60554" spans="16:19" x14ac:dyDescent="0.2">
      <c r="P60554" s="230"/>
      <c r="Q60554" s="230"/>
      <c r="R60554" s="230"/>
      <c r="S60554" s="230"/>
    </row>
    <row r="60555" spans="16:19" x14ac:dyDescent="0.2">
      <c r="P60555" s="230"/>
      <c r="Q60555" s="230"/>
      <c r="R60555" s="230"/>
      <c r="S60555" s="230"/>
    </row>
    <row r="60556" spans="16:19" x14ac:dyDescent="0.2">
      <c r="P60556" s="230"/>
      <c r="Q60556" s="230"/>
      <c r="R60556" s="230"/>
      <c r="S60556" s="230"/>
    </row>
    <row r="60557" spans="16:19" x14ac:dyDescent="0.2">
      <c r="P60557" s="230"/>
      <c r="Q60557" s="230"/>
      <c r="R60557" s="230"/>
      <c r="S60557" s="230"/>
    </row>
    <row r="60558" spans="16:19" x14ac:dyDescent="0.2">
      <c r="P60558" s="230"/>
      <c r="Q60558" s="230"/>
      <c r="R60558" s="230"/>
      <c r="S60558" s="230"/>
    </row>
    <row r="60559" spans="16:19" x14ac:dyDescent="0.2">
      <c r="P60559" s="230"/>
      <c r="Q60559" s="230"/>
      <c r="R60559" s="230"/>
      <c r="S60559" s="230"/>
    </row>
    <row r="60560" spans="16:19" x14ac:dyDescent="0.2">
      <c r="P60560" s="230"/>
      <c r="Q60560" s="230"/>
      <c r="R60560" s="230"/>
      <c r="S60560" s="230"/>
    </row>
    <row r="60561" spans="16:19" x14ac:dyDescent="0.2">
      <c r="P60561" s="230"/>
      <c r="Q60561" s="230"/>
      <c r="R60561" s="230"/>
      <c r="S60561" s="230"/>
    </row>
    <row r="60562" spans="16:19" x14ac:dyDescent="0.2">
      <c r="P60562" s="230"/>
      <c r="Q60562" s="230"/>
      <c r="R60562" s="230"/>
      <c r="S60562" s="230"/>
    </row>
    <row r="60563" spans="16:19" x14ac:dyDescent="0.2">
      <c r="P60563" s="230"/>
      <c r="Q60563" s="230"/>
      <c r="R60563" s="230"/>
      <c r="S60563" s="230"/>
    </row>
    <row r="60564" spans="16:19" x14ac:dyDescent="0.2">
      <c r="P60564" s="230"/>
      <c r="Q60564" s="230"/>
      <c r="R60564" s="230"/>
      <c r="S60564" s="230"/>
    </row>
    <row r="60565" spans="16:19" x14ac:dyDescent="0.2">
      <c r="P60565" s="230"/>
      <c r="Q60565" s="230"/>
      <c r="R60565" s="230"/>
      <c r="S60565" s="230"/>
    </row>
    <row r="60566" spans="16:19" x14ac:dyDescent="0.2">
      <c r="P60566" s="230"/>
      <c r="Q60566" s="230"/>
      <c r="R60566" s="230"/>
      <c r="S60566" s="230"/>
    </row>
    <row r="60567" spans="16:19" x14ac:dyDescent="0.2">
      <c r="P60567" s="230"/>
      <c r="Q60567" s="230"/>
      <c r="R60567" s="230"/>
      <c r="S60567" s="230"/>
    </row>
    <row r="60568" spans="16:19" x14ac:dyDescent="0.2">
      <c r="P60568" s="230"/>
      <c r="Q60568" s="230"/>
      <c r="R60568" s="230"/>
      <c r="S60568" s="230"/>
    </row>
    <row r="60569" spans="16:19" x14ac:dyDescent="0.2">
      <c r="P60569" s="230"/>
      <c r="Q60569" s="230"/>
      <c r="R60569" s="230"/>
      <c r="S60569" s="230"/>
    </row>
    <row r="60570" spans="16:19" x14ac:dyDescent="0.2">
      <c r="P60570" s="230"/>
      <c r="Q60570" s="230"/>
      <c r="R60570" s="230"/>
      <c r="S60570" s="230"/>
    </row>
    <row r="60571" spans="16:19" x14ac:dyDescent="0.2">
      <c r="P60571" s="230"/>
      <c r="Q60571" s="230"/>
      <c r="R60571" s="230"/>
      <c r="S60571" s="230"/>
    </row>
    <row r="60572" spans="16:19" x14ac:dyDescent="0.2">
      <c r="P60572" s="230"/>
      <c r="Q60572" s="230"/>
      <c r="R60572" s="230"/>
      <c r="S60572" s="230"/>
    </row>
    <row r="60573" spans="16:19" x14ac:dyDescent="0.2">
      <c r="P60573" s="230"/>
      <c r="Q60573" s="230"/>
      <c r="R60573" s="230"/>
      <c r="S60573" s="230"/>
    </row>
    <row r="60574" spans="16:19" x14ac:dyDescent="0.2">
      <c r="P60574" s="230"/>
      <c r="Q60574" s="230"/>
      <c r="R60574" s="230"/>
      <c r="S60574" s="230"/>
    </row>
    <row r="60575" spans="16:19" x14ac:dyDescent="0.2">
      <c r="P60575" s="230"/>
      <c r="Q60575" s="230"/>
      <c r="R60575" s="230"/>
      <c r="S60575" s="230"/>
    </row>
    <row r="60576" spans="16:19" x14ac:dyDescent="0.2">
      <c r="P60576" s="230"/>
      <c r="Q60576" s="230"/>
      <c r="R60576" s="230"/>
      <c r="S60576" s="230"/>
    </row>
    <row r="60577" spans="16:19" x14ac:dyDescent="0.2">
      <c r="P60577" s="230"/>
      <c r="Q60577" s="230"/>
      <c r="R60577" s="230"/>
      <c r="S60577" s="230"/>
    </row>
    <row r="60578" spans="16:19" x14ac:dyDescent="0.2">
      <c r="P60578" s="230"/>
      <c r="Q60578" s="230"/>
      <c r="R60578" s="230"/>
      <c r="S60578" s="230"/>
    </row>
    <row r="60579" spans="16:19" x14ac:dyDescent="0.2">
      <c r="P60579" s="230"/>
      <c r="Q60579" s="230"/>
      <c r="R60579" s="230"/>
      <c r="S60579" s="230"/>
    </row>
    <row r="60580" spans="16:19" x14ac:dyDescent="0.2">
      <c r="P60580" s="230"/>
      <c r="Q60580" s="230"/>
      <c r="R60580" s="230"/>
      <c r="S60580" s="230"/>
    </row>
    <row r="60581" spans="16:19" x14ac:dyDescent="0.2">
      <c r="P60581" s="230"/>
      <c r="Q60581" s="230"/>
      <c r="R60581" s="230"/>
      <c r="S60581" s="230"/>
    </row>
    <row r="60582" spans="16:19" x14ac:dyDescent="0.2">
      <c r="P60582" s="230"/>
      <c r="Q60582" s="230"/>
      <c r="R60582" s="230"/>
      <c r="S60582" s="230"/>
    </row>
    <row r="60583" spans="16:19" x14ac:dyDescent="0.2">
      <c r="P60583" s="230"/>
      <c r="Q60583" s="230"/>
      <c r="R60583" s="230"/>
      <c r="S60583" s="230"/>
    </row>
    <row r="60584" spans="16:19" x14ac:dyDescent="0.2">
      <c r="P60584" s="230"/>
      <c r="Q60584" s="230"/>
      <c r="R60584" s="230"/>
      <c r="S60584" s="230"/>
    </row>
    <row r="60585" spans="16:19" x14ac:dyDescent="0.2">
      <c r="P60585" s="230"/>
      <c r="Q60585" s="230"/>
      <c r="R60585" s="230"/>
      <c r="S60585" s="230"/>
    </row>
    <row r="60586" spans="16:19" x14ac:dyDescent="0.2">
      <c r="P60586" s="230"/>
      <c r="Q60586" s="230"/>
      <c r="R60586" s="230"/>
      <c r="S60586" s="230"/>
    </row>
    <row r="60587" spans="16:19" x14ac:dyDescent="0.2">
      <c r="P60587" s="230"/>
      <c r="Q60587" s="230"/>
      <c r="R60587" s="230"/>
      <c r="S60587" s="230"/>
    </row>
    <row r="60588" spans="16:19" x14ac:dyDescent="0.2">
      <c r="P60588" s="230"/>
      <c r="Q60588" s="230"/>
      <c r="R60588" s="230"/>
      <c r="S60588" s="230"/>
    </row>
    <row r="60589" spans="16:19" x14ac:dyDescent="0.2">
      <c r="P60589" s="230"/>
      <c r="Q60589" s="230"/>
      <c r="R60589" s="230"/>
      <c r="S60589" s="230"/>
    </row>
    <row r="60590" spans="16:19" x14ac:dyDescent="0.2">
      <c r="P60590" s="230"/>
      <c r="Q60590" s="230"/>
      <c r="R60590" s="230"/>
      <c r="S60590" s="230"/>
    </row>
    <row r="60591" spans="16:19" x14ac:dyDescent="0.2">
      <c r="P60591" s="230"/>
      <c r="Q60591" s="230"/>
      <c r="R60591" s="230"/>
      <c r="S60591" s="230"/>
    </row>
    <row r="60592" spans="16:19" x14ac:dyDescent="0.2">
      <c r="P60592" s="230"/>
      <c r="Q60592" s="230"/>
      <c r="R60592" s="230"/>
      <c r="S60592" s="230"/>
    </row>
    <row r="60593" spans="16:19" x14ac:dyDescent="0.2">
      <c r="P60593" s="230"/>
      <c r="Q60593" s="230"/>
      <c r="R60593" s="230"/>
      <c r="S60593" s="230"/>
    </row>
    <row r="60594" spans="16:19" x14ac:dyDescent="0.2">
      <c r="P60594" s="230"/>
      <c r="Q60594" s="230"/>
      <c r="R60594" s="230"/>
      <c r="S60594" s="230"/>
    </row>
    <row r="60595" spans="16:19" x14ac:dyDescent="0.2">
      <c r="P60595" s="230"/>
      <c r="Q60595" s="230"/>
      <c r="R60595" s="230"/>
      <c r="S60595" s="230"/>
    </row>
    <row r="60596" spans="16:19" x14ac:dyDescent="0.2">
      <c r="P60596" s="230"/>
      <c r="Q60596" s="230"/>
      <c r="R60596" s="230"/>
      <c r="S60596" s="230"/>
    </row>
    <row r="60597" spans="16:19" x14ac:dyDescent="0.2">
      <c r="P60597" s="230"/>
      <c r="Q60597" s="230"/>
      <c r="R60597" s="230"/>
      <c r="S60597" s="230"/>
    </row>
    <row r="60598" spans="16:19" x14ac:dyDescent="0.2">
      <c r="P60598" s="230"/>
      <c r="Q60598" s="230"/>
      <c r="R60598" s="230"/>
      <c r="S60598" s="230"/>
    </row>
    <row r="60599" spans="16:19" x14ac:dyDescent="0.2">
      <c r="P60599" s="230"/>
      <c r="Q60599" s="230"/>
      <c r="R60599" s="230"/>
      <c r="S60599" s="230"/>
    </row>
    <row r="60600" spans="16:19" x14ac:dyDescent="0.2">
      <c r="P60600" s="230"/>
      <c r="Q60600" s="230"/>
      <c r="R60600" s="230"/>
      <c r="S60600" s="230"/>
    </row>
    <row r="60601" spans="16:19" x14ac:dyDescent="0.2">
      <c r="P60601" s="230"/>
      <c r="Q60601" s="230"/>
      <c r="R60601" s="230"/>
      <c r="S60601" s="230"/>
    </row>
    <row r="60602" spans="16:19" x14ac:dyDescent="0.2">
      <c r="P60602" s="230"/>
      <c r="Q60602" s="230"/>
      <c r="R60602" s="230"/>
      <c r="S60602" s="230"/>
    </row>
    <row r="60603" spans="16:19" x14ac:dyDescent="0.2">
      <c r="P60603" s="230"/>
      <c r="Q60603" s="230"/>
      <c r="R60603" s="230"/>
      <c r="S60603" s="230"/>
    </row>
    <row r="60604" spans="16:19" x14ac:dyDescent="0.2">
      <c r="P60604" s="230"/>
      <c r="Q60604" s="230"/>
      <c r="R60604" s="230"/>
      <c r="S60604" s="230"/>
    </row>
    <row r="60605" spans="16:19" x14ac:dyDescent="0.2">
      <c r="P60605" s="230"/>
      <c r="Q60605" s="230"/>
      <c r="R60605" s="230"/>
      <c r="S60605" s="230"/>
    </row>
    <row r="60606" spans="16:19" x14ac:dyDescent="0.2">
      <c r="P60606" s="230"/>
      <c r="Q60606" s="230"/>
      <c r="R60606" s="230"/>
      <c r="S60606" s="230"/>
    </row>
    <row r="60607" spans="16:19" x14ac:dyDescent="0.2">
      <c r="P60607" s="230"/>
      <c r="Q60607" s="230"/>
      <c r="R60607" s="230"/>
      <c r="S60607" s="230"/>
    </row>
    <row r="60608" spans="16:19" x14ac:dyDescent="0.2">
      <c r="P60608" s="230"/>
      <c r="Q60608" s="230"/>
      <c r="R60608" s="230"/>
      <c r="S60608" s="230"/>
    </row>
    <row r="60609" spans="16:19" x14ac:dyDescent="0.2">
      <c r="P60609" s="230"/>
      <c r="Q60609" s="230"/>
      <c r="R60609" s="230"/>
      <c r="S60609" s="230"/>
    </row>
    <row r="60610" spans="16:19" x14ac:dyDescent="0.2">
      <c r="P60610" s="230"/>
      <c r="Q60610" s="230"/>
      <c r="R60610" s="230"/>
      <c r="S60610" s="230"/>
    </row>
    <row r="60611" spans="16:19" x14ac:dyDescent="0.2">
      <c r="P60611" s="230"/>
      <c r="Q60611" s="230"/>
      <c r="R60611" s="230"/>
      <c r="S60611" s="230"/>
    </row>
    <row r="60612" spans="16:19" x14ac:dyDescent="0.2">
      <c r="P60612" s="230"/>
      <c r="Q60612" s="230"/>
      <c r="R60612" s="230"/>
      <c r="S60612" s="230"/>
    </row>
    <row r="60613" spans="16:19" x14ac:dyDescent="0.2">
      <c r="P60613" s="230"/>
      <c r="Q60613" s="230"/>
      <c r="R60613" s="230"/>
      <c r="S60613" s="230"/>
    </row>
    <row r="60614" spans="16:19" x14ac:dyDescent="0.2">
      <c r="P60614" s="230"/>
      <c r="Q60614" s="230"/>
      <c r="R60614" s="230"/>
      <c r="S60614" s="230"/>
    </row>
    <row r="60615" spans="16:19" x14ac:dyDescent="0.2">
      <c r="P60615" s="230"/>
      <c r="Q60615" s="230"/>
      <c r="R60615" s="230"/>
      <c r="S60615" s="230"/>
    </row>
    <row r="60616" spans="16:19" x14ac:dyDescent="0.2">
      <c r="P60616" s="230"/>
      <c r="Q60616" s="230"/>
      <c r="R60616" s="230"/>
      <c r="S60616" s="230"/>
    </row>
    <row r="60617" spans="16:19" x14ac:dyDescent="0.2">
      <c r="P60617" s="230"/>
      <c r="Q60617" s="230"/>
      <c r="R60617" s="230"/>
      <c r="S60617" s="230"/>
    </row>
    <row r="60618" spans="16:19" x14ac:dyDescent="0.2">
      <c r="P60618" s="230"/>
      <c r="Q60618" s="230"/>
      <c r="R60618" s="230"/>
      <c r="S60618" s="230"/>
    </row>
    <row r="60619" spans="16:19" x14ac:dyDescent="0.2">
      <c r="P60619" s="230"/>
      <c r="Q60619" s="230"/>
      <c r="R60619" s="230"/>
      <c r="S60619" s="230"/>
    </row>
    <row r="60620" spans="16:19" x14ac:dyDescent="0.2">
      <c r="P60620" s="230"/>
      <c r="Q60620" s="230"/>
      <c r="R60620" s="230"/>
      <c r="S60620" s="230"/>
    </row>
    <row r="60621" spans="16:19" x14ac:dyDescent="0.2">
      <c r="P60621" s="230"/>
      <c r="Q60621" s="230"/>
      <c r="R60621" s="230"/>
      <c r="S60621" s="230"/>
    </row>
    <row r="60622" spans="16:19" x14ac:dyDescent="0.2">
      <c r="P60622" s="230"/>
      <c r="Q60622" s="230"/>
      <c r="R60622" s="230"/>
      <c r="S60622" s="230"/>
    </row>
    <row r="60623" spans="16:19" x14ac:dyDescent="0.2">
      <c r="P60623" s="230"/>
      <c r="Q60623" s="230"/>
      <c r="R60623" s="230"/>
      <c r="S60623" s="230"/>
    </row>
    <row r="60624" spans="16:19" x14ac:dyDescent="0.2">
      <c r="P60624" s="230"/>
      <c r="Q60624" s="230"/>
      <c r="R60624" s="230"/>
      <c r="S60624" s="230"/>
    </row>
    <row r="60625" spans="16:19" x14ac:dyDescent="0.2">
      <c r="P60625" s="230"/>
      <c r="Q60625" s="230"/>
      <c r="R60625" s="230"/>
      <c r="S60625" s="230"/>
    </row>
    <row r="60626" spans="16:19" x14ac:dyDescent="0.2">
      <c r="P60626" s="230"/>
      <c r="Q60626" s="230"/>
      <c r="R60626" s="230"/>
      <c r="S60626" s="230"/>
    </row>
    <row r="60627" spans="16:19" x14ac:dyDescent="0.2">
      <c r="P60627" s="230"/>
      <c r="Q60627" s="230"/>
      <c r="R60627" s="230"/>
      <c r="S60627" s="230"/>
    </row>
    <row r="60628" spans="16:19" x14ac:dyDescent="0.2">
      <c r="P60628" s="230"/>
      <c r="Q60628" s="230"/>
      <c r="R60628" s="230"/>
      <c r="S60628" s="230"/>
    </row>
    <row r="60629" spans="16:19" x14ac:dyDescent="0.2">
      <c r="P60629" s="230"/>
      <c r="Q60629" s="230"/>
      <c r="R60629" s="230"/>
      <c r="S60629" s="230"/>
    </row>
    <row r="60630" spans="16:19" x14ac:dyDescent="0.2">
      <c r="P60630" s="230"/>
      <c r="Q60630" s="230"/>
      <c r="R60630" s="230"/>
      <c r="S60630" s="230"/>
    </row>
    <row r="60631" spans="16:19" x14ac:dyDescent="0.2">
      <c r="P60631" s="230"/>
      <c r="Q60631" s="230"/>
      <c r="R60631" s="230"/>
      <c r="S60631" s="230"/>
    </row>
    <row r="60632" spans="16:19" x14ac:dyDescent="0.2">
      <c r="P60632" s="230"/>
      <c r="Q60632" s="230"/>
      <c r="R60632" s="230"/>
      <c r="S60632" s="230"/>
    </row>
    <row r="60633" spans="16:19" x14ac:dyDescent="0.2">
      <c r="P60633" s="230"/>
      <c r="Q60633" s="230"/>
      <c r="R60633" s="230"/>
      <c r="S60633" s="230"/>
    </row>
    <row r="60634" spans="16:19" x14ac:dyDescent="0.2">
      <c r="P60634" s="230"/>
      <c r="Q60634" s="230"/>
      <c r="R60634" s="230"/>
      <c r="S60634" s="230"/>
    </row>
    <row r="60635" spans="16:19" x14ac:dyDescent="0.2">
      <c r="P60635" s="230"/>
      <c r="Q60635" s="230"/>
      <c r="R60635" s="230"/>
      <c r="S60635" s="230"/>
    </row>
    <row r="60636" spans="16:19" x14ac:dyDescent="0.2">
      <c r="P60636" s="230"/>
      <c r="Q60636" s="230"/>
      <c r="R60636" s="230"/>
      <c r="S60636" s="230"/>
    </row>
    <row r="60637" spans="16:19" x14ac:dyDescent="0.2">
      <c r="P60637" s="230"/>
      <c r="Q60637" s="230"/>
      <c r="R60637" s="230"/>
      <c r="S60637" s="230"/>
    </row>
    <row r="60638" spans="16:19" x14ac:dyDescent="0.2">
      <c r="P60638" s="230"/>
      <c r="Q60638" s="230"/>
      <c r="R60638" s="230"/>
      <c r="S60638" s="230"/>
    </row>
    <row r="60639" spans="16:19" x14ac:dyDescent="0.2">
      <c r="P60639" s="230"/>
      <c r="Q60639" s="230"/>
      <c r="R60639" s="230"/>
      <c r="S60639" s="230"/>
    </row>
    <row r="60640" spans="16:19" x14ac:dyDescent="0.2">
      <c r="P60640" s="230"/>
      <c r="Q60640" s="230"/>
      <c r="R60640" s="230"/>
      <c r="S60640" s="230"/>
    </row>
    <row r="60641" spans="16:19" x14ac:dyDescent="0.2">
      <c r="P60641" s="230"/>
      <c r="Q60641" s="230"/>
      <c r="R60641" s="230"/>
      <c r="S60641" s="230"/>
    </row>
    <row r="60642" spans="16:19" x14ac:dyDescent="0.2">
      <c r="P60642" s="230"/>
      <c r="Q60642" s="230"/>
      <c r="R60642" s="230"/>
      <c r="S60642" s="230"/>
    </row>
    <row r="60643" spans="16:19" x14ac:dyDescent="0.2">
      <c r="P60643" s="230"/>
      <c r="Q60643" s="230"/>
      <c r="R60643" s="230"/>
      <c r="S60643" s="230"/>
    </row>
    <row r="60644" spans="16:19" x14ac:dyDescent="0.2">
      <c r="P60644" s="230"/>
      <c r="Q60644" s="230"/>
      <c r="R60644" s="230"/>
      <c r="S60644" s="230"/>
    </row>
    <row r="60645" spans="16:19" x14ac:dyDescent="0.2">
      <c r="P60645" s="230"/>
      <c r="Q60645" s="230"/>
      <c r="R60645" s="230"/>
      <c r="S60645" s="230"/>
    </row>
    <row r="60646" spans="16:19" x14ac:dyDescent="0.2">
      <c r="P60646" s="230"/>
      <c r="Q60646" s="230"/>
      <c r="R60646" s="230"/>
      <c r="S60646" s="230"/>
    </row>
    <row r="60647" spans="16:19" x14ac:dyDescent="0.2">
      <c r="P60647" s="230"/>
      <c r="Q60647" s="230"/>
      <c r="R60647" s="230"/>
      <c r="S60647" s="230"/>
    </row>
    <row r="60648" spans="16:19" x14ac:dyDescent="0.2">
      <c r="P60648" s="230"/>
      <c r="Q60648" s="230"/>
      <c r="R60648" s="230"/>
      <c r="S60648" s="230"/>
    </row>
    <row r="60649" spans="16:19" x14ac:dyDescent="0.2">
      <c r="P60649" s="230"/>
      <c r="Q60649" s="230"/>
      <c r="R60649" s="230"/>
      <c r="S60649" s="230"/>
    </row>
    <row r="60650" spans="16:19" x14ac:dyDescent="0.2">
      <c r="P60650" s="230"/>
      <c r="Q60650" s="230"/>
      <c r="R60650" s="230"/>
      <c r="S60650" s="230"/>
    </row>
    <row r="60651" spans="16:19" x14ac:dyDescent="0.2">
      <c r="P60651" s="230"/>
      <c r="Q60651" s="230"/>
      <c r="R60651" s="230"/>
      <c r="S60651" s="230"/>
    </row>
    <row r="60652" spans="16:19" x14ac:dyDescent="0.2">
      <c r="P60652" s="230"/>
      <c r="Q60652" s="230"/>
      <c r="R60652" s="230"/>
      <c r="S60652" s="230"/>
    </row>
    <row r="60653" spans="16:19" x14ac:dyDescent="0.2">
      <c r="P60653" s="230"/>
      <c r="Q60653" s="230"/>
      <c r="R60653" s="230"/>
      <c r="S60653" s="230"/>
    </row>
    <row r="60654" spans="16:19" x14ac:dyDescent="0.2">
      <c r="P60654" s="230"/>
      <c r="Q60654" s="230"/>
      <c r="R60654" s="230"/>
      <c r="S60654" s="230"/>
    </row>
    <row r="60655" spans="16:19" x14ac:dyDescent="0.2">
      <c r="P60655" s="230"/>
      <c r="Q60655" s="230"/>
      <c r="R60655" s="230"/>
      <c r="S60655" s="230"/>
    </row>
    <row r="60656" spans="16:19" x14ac:dyDescent="0.2">
      <c r="P60656" s="230"/>
      <c r="Q60656" s="230"/>
      <c r="R60656" s="230"/>
      <c r="S60656" s="230"/>
    </row>
    <row r="60657" spans="16:19" x14ac:dyDescent="0.2">
      <c r="P60657" s="230"/>
      <c r="Q60657" s="230"/>
      <c r="R60657" s="230"/>
      <c r="S60657" s="230"/>
    </row>
    <row r="60658" spans="16:19" x14ac:dyDescent="0.2">
      <c r="P60658" s="230"/>
      <c r="Q60658" s="230"/>
      <c r="R60658" s="230"/>
      <c r="S60658" s="230"/>
    </row>
    <row r="60659" spans="16:19" x14ac:dyDescent="0.2">
      <c r="P60659" s="230"/>
      <c r="Q60659" s="230"/>
      <c r="R60659" s="230"/>
      <c r="S60659" s="230"/>
    </row>
    <row r="60660" spans="16:19" x14ac:dyDescent="0.2">
      <c r="P60660" s="230"/>
      <c r="Q60660" s="230"/>
      <c r="R60660" s="230"/>
      <c r="S60660" s="230"/>
    </row>
    <row r="60661" spans="16:19" x14ac:dyDescent="0.2">
      <c r="P60661" s="230"/>
      <c r="Q60661" s="230"/>
      <c r="R60661" s="230"/>
      <c r="S60661" s="230"/>
    </row>
    <row r="60662" spans="16:19" x14ac:dyDescent="0.2">
      <c r="P60662" s="230"/>
      <c r="Q60662" s="230"/>
      <c r="R60662" s="230"/>
      <c r="S60662" s="230"/>
    </row>
    <row r="60663" spans="16:19" x14ac:dyDescent="0.2">
      <c r="P60663" s="230"/>
      <c r="Q60663" s="230"/>
      <c r="R60663" s="230"/>
      <c r="S60663" s="230"/>
    </row>
    <row r="60664" spans="16:19" x14ac:dyDescent="0.2">
      <c r="P60664" s="230"/>
      <c r="Q60664" s="230"/>
      <c r="R60664" s="230"/>
      <c r="S60664" s="230"/>
    </row>
    <row r="60665" spans="16:19" x14ac:dyDescent="0.2">
      <c r="P60665" s="230"/>
      <c r="Q60665" s="230"/>
      <c r="R60665" s="230"/>
      <c r="S60665" s="230"/>
    </row>
    <row r="60666" spans="16:19" x14ac:dyDescent="0.2">
      <c r="P60666" s="230"/>
      <c r="Q60666" s="230"/>
      <c r="R60666" s="230"/>
      <c r="S60666" s="230"/>
    </row>
    <row r="60667" spans="16:19" x14ac:dyDescent="0.2">
      <c r="P60667" s="230"/>
      <c r="Q60667" s="230"/>
      <c r="R60667" s="230"/>
      <c r="S60667" s="230"/>
    </row>
    <row r="60668" spans="16:19" x14ac:dyDescent="0.2">
      <c r="P60668" s="230"/>
      <c r="Q60668" s="230"/>
      <c r="R60668" s="230"/>
      <c r="S60668" s="230"/>
    </row>
    <row r="60669" spans="16:19" x14ac:dyDescent="0.2">
      <c r="P60669" s="230"/>
      <c r="Q60669" s="230"/>
      <c r="R60669" s="230"/>
      <c r="S60669" s="230"/>
    </row>
    <row r="60670" spans="16:19" x14ac:dyDescent="0.2">
      <c r="P60670" s="230"/>
      <c r="Q60670" s="230"/>
      <c r="R60670" s="230"/>
      <c r="S60670" s="230"/>
    </row>
    <row r="60671" spans="16:19" x14ac:dyDescent="0.2">
      <c r="P60671" s="230"/>
      <c r="Q60671" s="230"/>
      <c r="R60671" s="230"/>
      <c r="S60671" s="230"/>
    </row>
    <row r="60672" spans="16:19" x14ac:dyDescent="0.2">
      <c r="P60672" s="230"/>
      <c r="Q60672" s="230"/>
      <c r="R60672" s="230"/>
      <c r="S60672" s="230"/>
    </row>
    <row r="60673" spans="16:19" x14ac:dyDescent="0.2">
      <c r="P60673" s="230"/>
      <c r="Q60673" s="230"/>
      <c r="R60673" s="230"/>
      <c r="S60673" s="230"/>
    </row>
    <row r="60674" spans="16:19" x14ac:dyDescent="0.2">
      <c r="P60674" s="230"/>
      <c r="Q60674" s="230"/>
      <c r="R60674" s="230"/>
      <c r="S60674" s="230"/>
    </row>
    <row r="60675" spans="16:19" x14ac:dyDescent="0.2">
      <c r="P60675" s="230"/>
      <c r="Q60675" s="230"/>
      <c r="R60675" s="230"/>
      <c r="S60675" s="230"/>
    </row>
    <row r="60676" spans="16:19" x14ac:dyDescent="0.2">
      <c r="P60676" s="230"/>
      <c r="Q60676" s="230"/>
      <c r="R60676" s="230"/>
      <c r="S60676" s="230"/>
    </row>
    <row r="60677" spans="16:19" x14ac:dyDescent="0.2">
      <c r="P60677" s="230"/>
      <c r="Q60677" s="230"/>
      <c r="R60677" s="230"/>
      <c r="S60677" s="230"/>
    </row>
    <row r="60678" spans="16:19" x14ac:dyDescent="0.2">
      <c r="P60678" s="230"/>
      <c r="Q60678" s="230"/>
      <c r="R60678" s="230"/>
      <c r="S60678" s="230"/>
    </row>
    <row r="60679" spans="16:19" x14ac:dyDescent="0.2">
      <c r="P60679" s="230"/>
      <c r="Q60679" s="230"/>
      <c r="R60679" s="230"/>
      <c r="S60679" s="230"/>
    </row>
    <row r="60680" spans="16:19" x14ac:dyDescent="0.2">
      <c r="P60680" s="230"/>
      <c r="Q60680" s="230"/>
      <c r="R60680" s="230"/>
      <c r="S60680" s="230"/>
    </row>
    <row r="60681" spans="16:19" x14ac:dyDescent="0.2">
      <c r="P60681" s="230"/>
      <c r="Q60681" s="230"/>
      <c r="R60681" s="230"/>
      <c r="S60681" s="230"/>
    </row>
    <row r="60682" spans="16:19" x14ac:dyDescent="0.2">
      <c r="P60682" s="230"/>
      <c r="Q60682" s="230"/>
      <c r="R60682" s="230"/>
      <c r="S60682" s="230"/>
    </row>
    <row r="60683" spans="16:19" x14ac:dyDescent="0.2">
      <c r="P60683" s="230"/>
      <c r="Q60683" s="230"/>
      <c r="R60683" s="230"/>
      <c r="S60683" s="230"/>
    </row>
    <row r="60684" spans="16:19" x14ac:dyDescent="0.2">
      <c r="P60684" s="230"/>
      <c r="Q60684" s="230"/>
      <c r="R60684" s="230"/>
      <c r="S60684" s="230"/>
    </row>
    <row r="60685" spans="16:19" x14ac:dyDescent="0.2">
      <c r="P60685" s="230"/>
      <c r="Q60685" s="230"/>
      <c r="R60685" s="230"/>
      <c r="S60685" s="230"/>
    </row>
    <row r="60686" spans="16:19" x14ac:dyDescent="0.2">
      <c r="P60686" s="230"/>
      <c r="Q60686" s="230"/>
      <c r="R60686" s="230"/>
      <c r="S60686" s="230"/>
    </row>
    <row r="60687" spans="16:19" x14ac:dyDescent="0.2">
      <c r="P60687" s="230"/>
      <c r="Q60687" s="230"/>
      <c r="R60687" s="230"/>
      <c r="S60687" s="230"/>
    </row>
    <row r="60688" spans="16:19" x14ac:dyDescent="0.2">
      <c r="P60688" s="230"/>
      <c r="Q60688" s="230"/>
      <c r="R60688" s="230"/>
      <c r="S60688" s="230"/>
    </row>
    <row r="60689" spans="16:19" x14ac:dyDescent="0.2">
      <c r="P60689" s="230"/>
      <c r="Q60689" s="230"/>
      <c r="R60689" s="230"/>
      <c r="S60689" s="230"/>
    </row>
    <row r="60690" spans="16:19" x14ac:dyDescent="0.2">
      <c r="P60690" s="230"/>
      <c r="Q60690" s="230"/>
      <c r="R60690" s="230"/>
      <c r="S60690" s="230"/>
    </row>
    <row r="60691" spans="16:19" x14ac:dyDescent="0.2">
      <c r="P60691" s="230"/>
      <c r="Q60691" s="230"/>
      <c r="R60691" s="230"/>
      <c r="S60691" s="230"/>
    </row>
    <row r="60692" spans="16:19" x14ac:dyDescent="0.2">
      <c r="P60692" s="230"/>
      <c r="Q60692" s="230"/>
      <c r="R60692" s="230"/>
      <c r="S60692" s="230"/>
    </row>
    <row r="60693" spans="16:19" x14ac:dyDescent="0.2">
      <c r="P60693" s="230"/>
      <c r="Q60693" s="230"/>
      <c r="R60693" s="230"/>
      <c r="S60693" s="230"/>
    </row>
    <row r="60694" spans="16:19" x14ac:dyDescent="0.2">
      <c r="P60694" s="230"/>
      <c r="Q60694" s="230"/>
      <c r="R60694" s="230"/>
      <c r="S60694" s="230"/>
    </row>
    <row r="60695" spans="16:19" x14ac:dyDescent="0.2">
      <c r="P60695" s="230"/>
      <c r="Q60695" s="230"/>
      <c r="R60695" s="230"/>
      <c r="S60695" s="230"/>
    </row>
    <row r="60696" spans="16:19" x14ac:dyDescent="0.2">
      <c r="P60696" s="230"/>
      <c r="Q60696" s="230"/>
      <c r="R60696" s="230"/>
      <c r="S60696" s="230"/>
    </row>
    <row r="60697" spans="16:19" x14ac:dyDescent="0.2">
      <c r="P60697" s="230"/>
      <c r="Q60697" s="230"/>
      <c r="R60697" s="230"/>
      <c r="S60697" s="230"/>
    </row>
    <row r="60698" spans="16:19" x14ac:dyDescent="0.2">
      <c r="P60698" s="230"/>
      <c r="Q60698" s="230"/>
      <c r="R60698" s="230"/>
      <c r="S60698" s="230"/>
    </row>
    <row r="60699" spans="16:19" x14ac:dyDescent="0.2">
      <c r="P60699" s="230"/>
      <c r="Q60699" s="230"/>
      <c r="R60699" s="230"/>
      <c r="S60699" s="230"/>
    </row>
    <row r="60700" spans="16:19" x14ac:dyDescent="0.2">
      <c r="P60700" s="230"/>
      <c r="Q60700" s="230"/>
      <c r="R60700" s="230"/>
      <c r="S60700" s="230"/>
    </row>
    <row r="60701" spans="16:19" x14ac:dyDescent="0.2">
      <c r="P60701" s="230"/>
      <c r="Q60701" s="230"/>
      <c r="R60701" s="230"/>
      <c r="S60701" s="230"/>
    </row>
    <row r="60702" spans="16:19" x14ac:dyDescent="0.2">
      <c r="P60702" s="230"/>
      <c r="Q60702" s="230"/>
      <c r="R60702" s="230"/>
      <c r="S60702" s="230"/>
    </row>
    <row r="60703" spans="16:19" x14ac:dyDescent="0.2">
      <c r="P60703" s="230"/>
      <c r="Q60703" s="230"/>
      <c r="R60703" s="230"/>
      <c r="S60703" s="230"/>
    </row>
    <row r="60704" spans="16:19" x14ac:dyDescent="0.2">
      <c r="P60704" s="230"/>
      <c r="Q60704" s="230"/>
      <c r="R60704" s="230"/>
      <c r="S60704" s="230"/>
    </row>
    <row r="60705" spans="16:19" x14ac:dyDescent="0.2">
      <c r="P60705" s="230"/>
      <c r="Q60705" s="230"/>
      <c r="R60705" s="230"/>
      <c r="S60705" s="230"/>
    </row>
    <row r="60706" spans="16:19" x14ac:dyDescent="0.2">
      <c r="P60706" s="230"/>
      <c r="Q60706" s="230"/>
      <c r="R60706" s="230"/>
      <c r="S60706" s="230"/>
    </row>
    <row r="60707" spans="16:19" x14ac:dyDescent="0.2">
      <c r="P60707" s="230"/>
      <c r="Q60707" s="230"/>
      <c r="R60707" s="230"/>
      <c r="S60707" s="230"/>
    </row>
    <row r="60708" spans="16:19" x14ac:dyDescent="0.2">
      <c r="P60708" s="230"/>
      <c r="Q60708" s="230"/>
      <c r="R60708" s="230"/>
      <c r="S60708" s="230"/>
    </row>
    <row r="60709" spans="16:19" x14ac:dyDescent="0.2">
      <c r="P60709" s="230"/>
      <c r="Q60709" s="230"/>
      <c r="R60709" s="230"/>
      <c r="S60709" s="230"/>
    </row>
    <row r="60710" spans="16:19" x14ac:dyDescent="0.2">
      <c r="P60710" s="230"/>
      <c r="Q60710" s="230"/>
      <c r="R60710" s="230"/>
      <c r="S60710" s="230"/>
    </row>
    <row r="60711" spans="16:19" x14ac:dyDescent="0.2">
      <c r="P60711" s="230"/>
      <c r="Q60711" s="230"/>
      <c r="R60711" s="230"/>
      <c r="S60711" s="230"/>
    </row>
    <row r="60712" spans="16:19" x14ac:dyDescent="0.2">
      <c r="P60712" s="230"/>
      <c r="Q60712" s="230"/>
      <c r="R60712" s="230"/>
      <c r="S60712" s="230"/>
    </row>
    <row r="60713" spans="16:19" x14ac:dyDescent="0.2">
      <c r="P60713" s="230"/>
      <c r="Q60713" s="230"/>
      <c r="R60713" s="230"/>
      <c r="S60713" s="230"/>
    </row>
    <row r="60714" spans="16:19" x14ac:dyDescent="0.2">
      <c r="P60714" s="230"/>
      <c r="Q60714" s="230"/>
      <c r="R60714" s="230"/>
      <c r="S60714" s="230"/>
    </row>
    <row r="60715" spans="16:19" x14ac:dyDescent="0.2">
      <c r="P60715" s="230"/>
      <c r="Q60715" s="230"/>
      <c r="R60715" s="230"/>
      <c r="S60715" s="230"/>
    </row>
    <row r="60716" spans="16:19" x14ac:dyDescent="0.2">
      <c r="P60716" s="230"/>
      <c r="Q60716" s="230"/>
      <c r="R60716" s="230"/>
      <c r="S60716" s="230"/>
    </row>
    <row r="60717" spans="16:19" x14ac:dyDescent="0.2">
      <c r="P60717" s="230"/>
      <c r="Q60717" s="230"/>
      <c r="R60717" s="230"/>
      <c r="S60717" s="230"/>
    </row>
    <row r="60718" spans="16:19" x14ac:dyDescent="0.2">
      <c r="P60718" s="230"/>
      <c r="Q60718" s="230"/>
      <c r="R60718" s="230"/>
      <c r="S60718" s="230"/>
    </row>
    <row r="60719" spans="16:19" x14ac:dyDescent="0.2">
      <c r="P60719" s="230"/>
      <c r="Q60719" s="230"/>
      <c r="R60719" s="230"/>
      <c r="S60719" s="230"/>
    </row>
    <row r="60720" spans="16:19" x14ac:dyDescent="0.2">
      <c r="P60720" s="230"/>
      <c r="Q60720" s="230"/>
      <c r="R60720" s="230"/>
      <c r="S60720" s="230"/>
    </row>
    <row r="60721" spans="16:19" x14ac:dyDescent="0.2">
      <c r="P60721" s="230"/>
      <c r="Q60721" s="230"/>
      <c r="R60721" s="230"/>
      <c r="S60721" s="230"/>
    </row>
    <row r="60722" spans="16:19" x14ac:dyDescent="0.2">
      <c r="P60722" s="230"/>
      <c r="Q60722" s="230"/>
      <c r="R60722" s="230"/>
      <c r="S60722" s="230"/>
    </row>
    <row r="60723" spans="16:19" x14ac:dyDescent="0.2">
      <c r="P60723" s="230"/>
      <c r="Q60723" s="230"/>
      <c r="R60723" s="230"/>
      <c r="S60723" s="230"/>
    </row>
    <row r="60724" spans="16:19" x14ac:dyDescent="0.2">
      <c r="P60724" s="230"/>
      <c r="Q60724" s="230"/>
      <c r="R60724" s="230"/>
      <c r="S60724" s="230"/>
    </row>
    <row r="60725" spans="16:19" x14ac:dyDescent="0.2">
      <c r="P60725" s="230"/>
      <c r="Q60725" s="230"/>
      <c r="R60725" s="230"/>
      <c r="S60725" s="230"/>
    </row>
    <row r="60726" spans="16:19" x14ac:dyDescent="0.2">
      <c r="P60726" s="230"/>
      <c r="Q60726" s="230"/>
      <c r="R60726" s="230"/>
      <c r="S60726" s="230"/>
    </row>
    <row r="60727" spans="16:19" x14ac:dyDescent="0.2">
      <c r="P60727" s="230"/>
      <c r="Q60727" s="230"/>
      <c r="R60727" s="230"/>
      <c r="S60727" s="230"/>
    </row>
    <row r="60728" spans="16:19" x14ac:dyDescent="0.2">
      <c r="P60728" s="230"/>
      <c r="Q60728" s="230"/>
      <c r="R60728" s="230"/>
      <c r="S60728" s="230"/>
    </row>
    <row r="60729" spans="16:19" x14ac:dyDescent="0.2">
      <c r="P60729" s="230"/>
      <c r="Q60729" s="230"/>
      <c r="R60729" s="230"/>
      <c r="S60729" s="230"/>
    </row>
    <row r="60730" spans="16:19" x14ac:dyDescent="0.2">
      <c r="P60730" s="230"/>
      <c r="Q60730" s="230"/>
      <c r="R60730" s="230"/>
      <c r="S60730" s="230"/>
    </row>
    <row r="60731" spans="16:19" x14ac:dyDescent="0.2">
      <c r="P60731" s="230"/>
      <c r="Q60731" s="230"/>
      <c r="R60731" s="230"/>
      <c r="S60731" s="230"/>
    </row>
    <row r="60732" spans="16:19" x14ac:dyDescent="0.2">
      <c r="P60732" s="230"/>
      <c r="Q60732" s="230"/>
      <c r="R60732" s="230"/>
      <c r="S60732" s="230"/>
    </row>
    <row r="60733" spans="16:19" x14ac:dyDescent="0.2">
      <c r="P60733" s="230"/>
      <c r="Q60733" s="230"/>
      <c r="R60733" s="230"/>
      <c r="S60733" s="230"/>
    </row>
    <row r="60734" spans="16:19" x14ac:dyDescent="0.2">
      <c r="P60734" s="230"/>
      <c r="Q60734" s="230"/>
      <c r="R60734" s="230"/>
      <c r="S60734" s="230"/>
    </row>
    <row r="60735" spans="16:19" x14ac:dyDescent="0.2">
      <c r="P60735" s="230"/>
      <c r="Q60735" s="230"/>
      <c r="R60735" s="230"/>
      <c r="S60735" s="230"/>
    </row>
    <row r="60736" spans="16:19" x14ac:dyDescent="0.2">
      <c r="P60736" s="230"/>
      <c r="Q60736" s="230"/>
      <c r="R60736" s="230"/>
      <c r="S60736" s="230"/>
    </row>
    <row r="60737" spans="16:19" x14ac:dyDescent="0.2">
      <c r="P60737" s="230"/>
      <c r="Q60737" s="230"/>
      <c r="R60737" s="230"/>
      <c r="S60737" s="230"/>
    </row>
    <row r="60738" spans="16:19" x14ac:dyDescent="0.2">
      <c r="P60738" s="230"/>
      <c r="Q60738" s="230"/>
      <c r="R60738" s="230"/>
      <c r="S60738" s="230"/>
    </row>
    <row r="60739" spans="16:19" x14ac:dyDescent="0.2">
      <c r="P60739" s="230"/>
      <c r="Q60739" s="230"/>
      <c r="R60739" s="230"/>
      <c r="S60739" s="230"/>
    </row>
    <row r="60740" spans="16:19" x14ac:dyDescent="0.2">
      <c r="P60740" s="230"/>
      <c r="Q60740" s="230"/>
      <c r="R60740" s="230"/>
      <c r="S60740" s="230"/>
    </row>
    <row r="60741" spans="16:19" x14ac:dyDescent="0.2">
      <c r="P60741" s="230"/>
      <c r="Q60741" s="230"/>
      <c r="R60741" s="230"/>
      <c r="S60741" s="230"/>
    </row>
    <row r="60742" spans="16:19" x14ac:dyDescent="0.2">
      <c r="P60742" s="230"/>
      <c r="Q60742" s="230"/>
      <c r="R60742" s="230"/>
      <c r="S60742" s="230"/>
    </row>
    <row r="60743" spans="16:19" x14ac:dyDescent="0.2">
      <c r="P60743" s="230"/>
      <c r="Q60743" s="230"/>
      <c r="R60743" s="230"/>
      <c r="S60743" s="230"/>
    </row>
    <row r="60744" spans="16:19" x14ac:dyDescent="0.2">
      <c r="P60744" s="230"/>
      <c r="Q60744" s="230"/>
      <c r="R60744" s="230"/>
      <c r="S60744" s="230"/>
    </row>
    <row r="60745" spans="16:19" x14ac:dyDescent="0.2">
      <c r="P60745" s="230"/>
      <c r="Q60745" s="230"/>
      <c r="R60745" s="230"/>
      <c r="S60745" s="230"/>
    </row>
    <row r="60746" spans="16:19" x14ac:dyDescent="0.2">
      <c r="P60746" s="230"/>
      <c r="Q60746" s="230"/>
      <c r="R60746" s="230"/>
      <c r="S60746" s="230"/>
    </row>
    <row r="60747" spans="16:19" x14ac:dyDescent="0.2">
      <c r="P60747" s="230"/>
      <c r="Q60747" s="230"/>
      <c r="R60747" s="230"/>
      <c r="S60747" s="230"/>
    </row>
    <row r="60748" spans="16:19" x14ac:dyDescent="0.2">
      <c r="P60748" s="230"/>
      <c r="Q60748" s="230"/>
      <c r="R60748" s="230"/>
      <c r="S60748" s="230"/>
    </row>
    <row r="60749" spans="16:19" x14ac:dyDescent="0.2">
      <c r="P60749" s="230"/>
      <c r="Q60749" s="230"/>
      <c r="R60749" s="230"/>
      <c r="S60749" s="230"/>
    </row>
    <row r="60750" spans="16:19" x14ac:dyDescent="0.2">
      <c r="P60750" s="230"/>
      <c r="Q60750" s="230"/>
      <c r="R60750" s="230"/>
      <c r="S60750" s="230"/>
    </row>
    <row r="60751" spans="16:19" x14ac:dyDescent="0.2">
      <c r="P60751" s="230"/>
      <c r="Q60751" s="230"/>
      <c r="R60751" s="230"/>
      <c r="S60751" s="230"/>
    </row>
    <row r="60752" spans="16:19" x14ac:dyDescent="0.2">
      <c r="P60752" s="230"/>
      <c r="Q60752" s="230"/>
      <c r="R60752" s="230"/>
      <c r="S60752" s="230"/>
    </row>
    <row r="60753" spans="16:19" x14ac:dyDescent="0.2">
      <c r="P60753" s="230"/>
      <c r="Q60753" s="230"/>
      <c r="R60753" s="230"/>
      <c r="S60753" s="230"/>
    </row>
    <row r="60754" spans="16:19" x14ac:dyDescent="0.2">
      <c r="P60754" s="230"/>
      <c r="Q60754" s="230"/>
      <c r="R60754" s="230"/>
      <c r="S60754" s="230"/>
    </row>
    <row r="60755" spans="16:19" x14ac:dyDescent="0.2">
      <c r="P60755" s="230"/>
      <c r="Q60755" s="230"/>
      <c r="R60755" s="230"/>
      <c r="S60755" s="230"/>
    </row>
    <row r="60756" spans="16:19" x14ac:dyDescent="0.2">
      <c r="P60756" s="230"/>
      <c r="Q60756" s="230"/>
      <c r="R60756" s="230"/>
      <c r="S60756" s="230"/>
    </row>
    <row r="60757" spans="16:19" x14ac:dyDescent="0.2">
      <c r="P60757" s="230"/>
      <c r="Q60757" s="230"/>
      <c r="R60757" s="230"/>
      <c r="S60757" s="230"/>
    </row>
    <row r="60758" spans="16:19" x14ac:dyDescent="0.2">
      <c r="P60758" s="230"/>
      <c r="Q60758" s="230"/>
      <c r="R60758" s="230"/>
      <c r="S60758" s="230"/>
    </row>
    <row r="60759" spans="16:19" x14ac:dyDescent="0.2">
      <c r="P60759" s="230"/>
      <c r="Q60759" s="230"/>
      <c r="R60759" s="230"/>
      <c r="S60759" s="230"/>
    </row>
    <row r="60760" spans="16:19" x14ac:dyDescent="0.2">
      <c r="P60760" s="230"/>
      <c r="Q60760" s="230"/>
      <c r="R60760" s="230"/>
      <c r="S60760" s="230"/>
    </row>
    <row r="60761" spans="16:19" x14ac:dyDescent="0.2">
      <c r="P60761" s="230"/>
      <c r="Q60761" s="230"/>
      <c r="R60761" s="230"/>
      <c r="S60761" s="230"/>
    </row>
    <row r="60762" spans="16:19" x14ac:dyDescent="0.2">
      <c r="P60762" s="230"/>
      <c r="Q60762" s="230"/>
      <c r="R60762" s="230"/>
      <c r="S60762" s="230"/>
    </row>
    <row r="60763" spans="16:19" x14ac:dyDescent="0.2">
      <c r="P60763" s="230"/>
      <c r="Q60763" s="230"/>
      <c r="R60763" s="230"/>
      <c r="S60763" s="230"/>
    </row>
    <row r="60764" spans="16:19" x14ac:dyDescent="0.2">
      <c r="P60764" s="230"/>
      <c r="Q60764" s="230"/>
      <c r="R60764" s="230"/>
      <c r="S60764" s="230"/>
    </row>
    <row r="60765" spans="16:19" x14ac:dyDescent="0.2">
      <c r="P60765" s="230"/>
      <c r="Q60765" s="230"/>
      <c r="R60765" s="230"/>
      <c r="S60765" s="230"/>
    </row>
    <row r="60766" spans="16:19" x14ac:dyDescent="0.2">
      <c r="P60766" s="230"/>
      <c r="Q60766" s="230"/>
      <c r="R60766" s="230"/>
      <c r="S60766" s="230"/>
    </row>
    <row r="60767" spans="16:19" x14ac:dyDescent="0.2">
      <c r="P60767" s="230"/>
      <c r="Q60767" s="230"/>
      <c r="R60767" s="230"/>
      <c r="S60767" s="230"/>
    </row>
    <row r="60768" spans="16:19" x14ac:dyDescent="0.2">
      <c r="P60768" s="230"/>
      <c r="Q60768" s="230"/>
      <c r="R60768" s="230"/>
      <c r="S60768" s="230"/>
    </row>
    <row r="60769" spans="16:19" x14ac:dyDescent="0.2">
      <c r="P60769" s="230"/>
      <c r="Q60769" s="230"/>
      <c r="R60769" s="230"/>
      <c r="S60769" s="230"/>
    </row>
    <row r="60770" spans="16:19" x14ac:dyDescent="0.2">
      <c r="P60770" s="230"/>
      <c r="Q60770" s="230"/>
      <c r="R60770" s="230"/>
      <c r="S60770" s="230"/>
    </row>
    <row r="60771" spans="16:19" x14ac:dyDescent="0.2">
      <c r="P60771" s="230"/>
      <c r="Q60771" s="230"/>
      <c r="R60771" s="230"/>
      <c r="S60771" s="230"/>
    </row>
    <row r="60772" spans="16:19" x14ac:dyDescent="0.2">
      <c r="P60772" s="230"/>
      <c r="Q60772" s="230"/>
      <c r="R60772" s="230"/>
      <c r="S60772" s="230"/>
    </row>
    <row r="60773" spans="16:19" x14ac:dyDescent="0.2">
      <c r="P60773" s="230"/>
      <c r="Q60773" s="230"/>
      <c r="R60773" s="230"/>
      <c r="S60773" s="230"/>
    </row>
    <row r="60774" spans="16:19" x14ac:dyDescent="0.2">
      <c r="P60774" s="230"/>
      <c r="Q60774" s="230"/>
      <c r="R60774" s="230"/>
      <c r="S60774" s="230"/>
    </row>
    <row r="60775" spans="16:19" x14ac:dyDescent="0.2">
      <c r="P60775" s="230"/>
      <c r="Q60775" s="230"/>
      <c r="R60775" s="230"/>
      <c r="S60775" s="230"/>
    </row>
    <row r="60776" spans="16:19" x14ac:dyDescent="0.2">
      <c r="P60776" s="230"/>
      <c r="Q60776" s="230"/>
      <c r="R60776" s="230"/>
      <c r="S60776" s="230"/>
    </row>
    <row r="60777" spans="16:19" x14ac:dyDescent="0.2">
      <c r="P60777" s="230"/>
      <c r="Q60777" s="230"/>
      <c r="R60777" s="230"/>
      <c r="S60777" s="230"/>
    </row>
    <row r="60778" spans="16:19" x14ac:dyDescent="0.2">
      <c r="P60778" s="230"/>
      <c r="Q60778" s="230"/>
      <c r="R60778" s="230"/>
      <c r="S60778" s="230"/>
    </row>
    <row r="60779" spans="16:19" x14ac:dyDescent="0.2">
      <c r="P60779" s="230"/>
      <c r="Q60779" s="230"/>
      <c r="R60779" s="230"/>
      <c r="S60779" s="230"/>
    </row>
    <row r="60780" spans="16:19" x14ac:dyDescent="0.2">
      <c r="P60780" s="230"/>
      <c r="Q60780" s="230"/>
      <c r="R60780" s="230"/>
      <c r="S60780" s="230"/>
    </row>
    <row r="60781" spans="16:19" x14ac:dyDescent="0.2">
      <c r="P60781" s="230"/>
      <c r="Q60781" s="230"/>
      <c r="R60781" s="230"/>
      <c r="S60781" s="230"/>
    </row>
    <row r="60782" spans="16:19" x14ac:dyDescent="0.2">
      <c r="P60782" s="230"/>
      <c r="Q60782" s="230"/>
      <c r="R60782" s="230"/>
      <c r="S60782" s="230"/>
    </row>
    <row r="60783" spans="16:19" x14ac:dyDescent="0.2">
      <c r="P60783" s="230"/>
      <c r="Q60783" s="230"/>
      <c r="R60783" s="230"/>
      <c r="S60783" s="230"/>
    </row>
    <row r="60784" spans="16:19" x14ac:dyDescent="0.2">
      <c r="P60784" s="230"/>
      <c r="Q60784" s="230"/>
      <c r="R60784" s="230"/>
      <c r="S60784" s="230"/>
    </row>
    <row r="60785" spans="16:19" x14ac:dyDescent="0.2">
      <c r="P60785" s="230"/>
      <c r="Q60785" s="230"/>
      <c r="R60785" s="230"/>
      <c r="S60785" s="230"/>
    </row>
    <row r="60786" spans="16:19" x14ac:dyDescent="0.2">
      <c r="P60786" s="230"/>
      <c r="Q60786" s="230"/>
      <c r="R60786" s="230"/>
      <c r="S60786" s="230"/>
    </row>
    <row r="60787" spans="16:19" x14ac:dyDescent="0.2">
      <c r="P60787" s="230"/>
      <c r="Q60787" s="230"/>
      <c r="R60787" s="230"/>
      <c r="S60787" s="230"/>
    </row>
    <row r="60788" spans="16:19" x14ac:dyDescent="0.2">
      <c r="P60788" s="230"/>
      <c r="Q60788" s="230"/>
      <c r="R60788" s="230"/>
      <c r="S60788" s="230"/>
    </row>
    <row r="60789" spans="16:19" x14ac:dyDescent="0.2">
      <c r="P60789" s="230"/>
      <c r="Q60789" s="230"/>
      <c r="R60789" s="230"/>
      <c r="S60789" s="230"/>
    </row>
    <row r="60790" spans="16:19" x14ac:dyDescent="0.2">
      <c r="P60790" s="230"/>
      <c r="Q60790" s="230"/>
      <c r="R60790" s="230"/>
      <c r="S60790" s="230"/>
    </row>
    <row r="60791" spans="16:19" x14ac:dyDescent="0.2">
      <c r="P60791" s="230"/>
      <c r="Q60791" s="230"/>
      <c r="R60791" s="230"/>
      <c r="S60791" s="230"/>
    </row>
    <row r="60792" spans="16:19" x14ac:dyDescent="0.2">
      <c r="P60792" s="230"/>
      <c r="Q60792" s="230"/>
      <c r="R60792" s="230"/>
      <c r="S60792" s="230"/>
    </row>
    <row r="60793" spans="16:19" x14ac:dyDescent="0.2">
      <c r="P60793" s="230"/>
      <c r="Q60793" s="230"/>
      <c r="R60793" s="230"/>
      <c r="S60793" s="230"/>
    </row>
    <row r="60794" spans="16:19" x14ac:dyDescent="0.2">
      <c r="P60794" s="230"/>
      <c r="Q60794" s="230"/>
      <c r="R60794" s="230"/>
      <c r="S60794" s="230"/>
    </row>
    <row r="60795" spans="16:19" x14ac:dyDescent="0.2">
      <c r="P60795" s="230"/>
      <c r="Q60795" s="230"/>
      <c r="R60795" s="230"/>
      <c r="S60795" s="230"/>
    </row>
    <row r="60796" spans="16:19" x14ac:dyDescent="0.2">
      <c r="P60796" s="230"/>
      <c r="Q60796" s="230"/>
      <c r="R60796" s="230"/>
      <c r="S60796" s="230"/>
    </row>
    <row r="60797" spans="16:19" x14ac:dyDescent="0.2">
      <c r="P60797" s="230"/>
      <c r="Q60797" s="230"/>
      <c r="R60797" s="230"/>
      <c r="S60797" s="230"/>
    </row>
    <row r="60798" spans="16:19" x14ac:dyDescent="0.2">
      <c r="P60798" s="230"/>
      <c r="Q60798" s="230"/>
      <c r="R60798" s="230"/>
      <c r="S60798" s="230"/>
    </row>
    <row r="60799" spans="16:19" x14ac:dyDescent="0.2">
      <c r="P60799" s="230"/>
      <c r="Q60799" s="230"/>
      <c r="R60799" s="230"/>
      <c r="S60799" s="230"/>
    </row>
    <row r="60800" spans="16:19" x14ac:dyDescent="0.2">
      <c r="P60800" s="230"/>
      <c r="Q60800" s="230"/>
      <c r="R60800" s="230"/>
      <c r="S60800" s="230"/>
    </row>
    <row r="60801" spans="16:19" x14ac:dyDescent="0.2">
      <c r="P60801" s="230"/>
      <c r="Q60801" s="230"/>
      <c r="R60801" s="230"/>
      <c r="S60801" s="230"/>
    </row>
    <row r="60802" spans="16:19" x14ac:dyDescent="0.2">
      <c r="P60802" s="230"/>
      <c r="Q60802" s="230"/>
      <c r="R60802" s="230"/>
      <c r="S60802" s="230"/>
    </row>
    <row r="60803" spans="16:19" x14ac:dyDescent="0.2">
      <c r="P60803" s="230"/>
      <c r="Q60803" s="230"/>
      <c r="R60803" s="230"/>
      <c r="S60803" s="230"/>
    </row>
    <row r="60804" spans="16:19" x14ac:dyDescent="0.2">
      <c r="P60804" s="230"/>
      <c r="Q60804" s="230"/>
      <c r="R60804" s="230"/>
      <c r="S60804" s="230"/>
    </row>
    <row r="60805" spans="16:19" x14ac:dyDescent="0.2">
      <c r="P60805" s="230"/>
      <c r="Q60805" s="230"/>
      <c r="R60805" s="230"/>
      <c r="S60805" s="230"/>
    </row>
    <row r="60806" spans="16:19" x14ac:dyDescent="0.2">
      <c r="P60806" s="230"/>
      <c r="Q60806" s="230"/>
      <c r="R60806" s="230"/>
      <c r="S60806" s="230"/>
    </row>
    <row r="60807" spans="16:19" x14ac:dyDescent="0.2">
      <c r="P60807" s="230"/>
      <c r="Q60807" s="230"/>
      <c r="R60807" s="230"/>
      <c r="S60807" s="230"/>
    </row>
    <row r="60808" spans="16:19" x14ac:dyDescent="0.2">
      <c r="P60808" s="230"/>
      <c r="Q60808" s="230"/>
      <c r="R60808" s="230"/>
      <c r="S60808" s="230"/>
    </row>
    <row r="60809" spans="16:19" x14ac:dyDescent="0.2">
      <c r="P60809" s="230"/>
      <c r="Q60809" s="230"/>
      <c r="R60809" s="230"/>
      <c r="S60809" s="230"/>
    </row>
    <row r="60810" spans="16:19" x14ac:dyDescent="0.2">
      <c r="P60810" s="230"/>
      <c r="Q60810" s="230"/>
      <c r="R60810" s="230"/>
      <c r="S60810" s="230"/>
    </row>
    <row r="60811" spans="16:19" x14ac:dyDescent="0.2">
      <c r="P60811" s="230"/>
      <c r="Q60811" s="230"/>
      <c r="R60811" s="230"/>
      <c r="S60811" s="230"/>
    </row>
    <row r="60812" spans="16:19" x14ac:dyDescent="0.2">
      <c r="P60812" s="230"/>
      <c r="Q60812" s="230"/>
      <c r="R60812" s="230"/>
      <c r="S60812" s="230"/>
    </row>
    <row r="60813" spans="16:19" x14ac:dyDescent="0.2">
      <c r="P60813" s="230"/>
      <c r="Q60813" s="230"/>
      <c r="R60813" s="230"/>
      <c r="S60813" s="230"/>
    </row>
    <row r="60814" spans="16:19" x14ac:dyDescent="0.2">
      <c r="P60814" s="230"/>
      <c r="Q60814" s="230"/>
      <c r="R60814" s="230"/>
      <c r="S60814" s="230"/>
    </row>
    <row r="60815" spans="16:19" x14ac:dyDescent="0.2">
      <c r="P60815" s="230"/>
      <c r="Q60815" s="230"/>
      <c r="R60815" s="230"/>
      <c r="S60815" s="230"/>
    </row>
    <row r="60816" spans="16:19" x14ac:dyDescent="0.2">
      <c r="P60816" s="230"/>
      <c r="Q60816" s="230"/>
      <c r="R60816" s="230"/>
      <c r="S60816" s="230"/>
    </row>
    <row r="60817" spans="16:19" x14ac:dyDescent="0.2">
      <c r="P60817" s="230"/>
      <c r="Q60817" s="230"/>
      <c r="R60817" s="230"/>
      <c r="S60817" s="230"/>
    </row>
    <row r="60818" spans="16:19" x14ac:dyDescent="0.2">
      <c r="P60818" s="230"/>
      <c r="Q60818" s="230"/>
      <c r="R60818" s="230"/>
      <c r="S60818" s="230"/>
    </row>
    <row r="60819" spans="16:19" x14ac:dyDescent="0.2">
      <c r="P60819" s="230"/>
      <c r="Q60819" s="230"/>
      <c r="R60819" s="230"/>
      <c r="S60819" s="230"/>
    </row>
    <row r="60820" spans="16:19" x14ac:dyDescent="0.2">
      <c r="P60820" s="230"/>
      <c r="Q60820" s="230"/>
      <c r="R60820" s="230"/>
      <c r="S60820" s="230"/>
    </row>
    <row r="60821" spans="16:19" x14ac:dyDescent="0.2">
      <c r="P60821" s="230"/>
      <c r="Q60821" s="230"/>
      <c r="R60821" s="230"/>
      <c r="S60821" s="230"/>
    </row>
    <row r="60822" spans="16:19" x14ac:dyDescent="0.2">
      <c r="P60822" s="230"/>
      <c r="Q60822" s="230"/>
      <c r="R60822" s="230"/>
      <c r="S60822" s="230"/>
    </row>
    <row r="60823" spans="16:19" x14ac:dyDescent="0.2">
      <c r="P60823" s="230"/>
      <c r="Q60823" s="230"/>
      <c r="R60823" s="230"/>
      <c r="S60823" s="230"/>
    </row>
    <row r="60824" spans="16:19" x14ac:dyDescent="0.2">
      <c r="P60824" s="230"/>
      <c r="Q60824" s="230"/>
      <c r="R60824" s="230"/>
      <c r="S60824" s="230"/>
    </row>
    <row r="60825" spans="16:19" x14ac:dyDescent="0.2">
      <c r="P60825" s="230"/>
      <c r="Q60825" s="230"/>
      <c r="R60825" s="230"/>
      <c r="S60825" s="230"/>
    </row>
    <row r="60826" spans="16:19" x14ac:dyDescent="0.2">
      <c r="P60826" s="230"/>
      <c r="Q60826" s="230"/>
      <c r="R60826" s="230"/>
      <c r="S60826" s="230"/>
    </row>
    <row r="60827" spans="16:19" x14ac:dyDescent="0.2">
      <c r="P60827" s="230"/>
      <c r="Q60827" s="230"/>
      <c r="R60827" s="230"/>
      <c r="S60827" s="230"/>
    </row>
    <row r="60828" spans="16:19" x14ac:dyDescent="0.2">
      <c r="P60828" s="230"/>
      <c r="Q60828" s="230"/>
      <c r="R60828" s="230"/>
      <c r="S60828" s="230"/>
    </row>
    <row r="60829" spans="16:19" x14ac:dyDescent="0.2">
      <c r="P60829" s="230"/>
      <c r="Q60829" s="230"/>
      <c r="R60829" s="230"/>
      <c r="S60829" s="230"/>
    </row>
    <row r="60830" spans="16:19" x14ac:dyDescent="0.2">
      <c r="P60830" s="230"/>
      <c r="Q60830" s="230"/>
      <c r="R60830" s="230"/>
      <c r="S60830" s="230"/>
    </row>
    <row r="60831" spans="16:19" x14ac:dyDescent="0.2">
      <c r="P60831" s="230"/>
      <c r="Q60831" s="230"/>
      <c r="R60831" s="230"/>
      <c r="S60831" s="230"/>
    </row>
    <row r="60832" spans="16:19" x14ac:dyDescent="0.2">
      <c r="P60832" s="230"/>
      <c r="Q60832" s="230"/>
      <c r="R60832" s="230"/>
      <c r="S60832" s="230"/>
    </row>
    <row r="60833" spans="16:19" x14ac:dyDescent="0.2">
      <c r="P60833" s="230"/>
      <c r="Q60833" s="230"/>
      <c r="R60833" s="230"/>
      <c r="S60833" s="230"/>
    </row>
    <row r="60834" spans="16:19" x14ac:dyDescent="0.2">
      <c r="P60834" s="230"/>
      <c r="Q60834" s="230"/>
      <c r="R60834" s="230"/>
      <c r="S60834" s="230"/>
    </row>
    <row r="60835" spans="16:19" x14ac:dyDescent="0.2">
      <c r="P60835" s="230"/>
      <c r="Q60835" s="230"/>
      <c r="R60835" s="230"/>
      <c r="S60835" s="230"/>
    </row>
    <row r="60836" spans="16:19" x14ac:dyDescent="0.2">
      <c r="P60836" s="230"/>
      <c r="Q60836" s="230"/>
      <c r="R60836" s="230"/>
      <c r="S60836" s="230"/>
    </row>
    <row r="60837" spans="16:19" x14ac:dyDescent="0.2">
      <c r="P60837" s="230"/>
      <c r="Q60837" s="230"/>
      <c r="R60837" s="230"/>
      <c r="S60837" s="230"/>
    </row>
    <row r="60838" spans="16:19" x14ac:dyDescent="0.2">
      <c r="P60838" s="230"/>
      <c r="Q60838" s="230"/>
      <c r="R60838" s="230"/>
      <c r="S60838" s="230"/>
    </row>
    <row r="60839" spans="16:19" x14ac:dyDescent="0.2">
      <c r="P60839" s="230"/>
      <c r="Q60839" s="230"/>
      <c r="R60839" s="230"/>
      <c r="S60839" s="230"/>
    </row>
    <row r="60840" spans="16:19" x14ac:dyDescent="0.2">
      <c r="P60840" s="230"/>
      <c r="Q60840" s="230"/>
      <c r="R60840" s="230"/>
      <c r="S60840" s="230"/>
    </row>
    <row r="60841" spans="16:19" x14ac:dyDescent="0.2">
      <c r="P60841" s="230"/>
      <c r="Q60841" s="230"/>
      <c r="R60841" s="230"/>
      <c r="S60841" s="230"/>
    </row>
    <row r="60842" spans="16:19" x14ac:dyDescent="0.2">
      <c r="P60842" s="230"/>
      <c r="Q60842" s="230"/>
      <c r="R60842" s="230"/>
      <c r="S60842" s="230"/>
    </row>
    <row r="60843" spans="16:19" x14ac:dyDescent="0.2">
      <c r="P60843" s="230"/>
      <c r="Q60843" s="230"/>
      <c r="R60843" s="230"/>
      <c r="S60843" s="230"/>
    </row>
    <row r="60844" spans="16:19" x14ac:dyDescent="0.2">
      <c r="P60844" s="230"/>
      <c r="Q60844" s="230"/>
      <c r="R60844" s="230"/>
      <c r="S60844" s="230"/>
    </row>
    <row r="60845" spans="16:19" x14ac:dyDescent="0.2">
      <c r="P60845" s="230"/>
      <c r="Q60845" s="230"/>
      <c r="R60845" s="230"/>
      <c r="S60845" s="230"/>
    </row>
    <row r="60846" spans="16:19" x14ac:dyDescent="0.2">
      <c r="P60846" s="230"/>
      <c r="Q60846" s="230"/>
      <c r="R60846" s="230"/>
      <c r="S60846" s="230"/>
    </row>
    <row r="60847" spans="16:19" x14ac:dyDescent="0.2">
      <c r="P60847" s="230"/>
      <c r="Q60847" s="230"/>
      <c r="R60847" s="230"/>
      <c r="S60847" s="230"/>
    </row>
    <row r="60848" spans="16:19" x14ac:dyDescent="0.2">
      <c r="P60848" s="230"/>
      <c r="Q60848" s="230"/>
      <c r="R60848" s="230"/>
      <c r="S60848" s="230"/>
    </row>
    <row r="60849" spans="16:19" x14ac:dyDescent="0.2">
      <c r="P60849" s="230"/>
      <c r="Q60849" s="230"/>
      <c r="R60849" s="230"/>
      <c r="S60849" s="230"/>
    </row>
    <row r="60850" spans="16:19" x14ac:dyDescent="0.2">
      <c r="P60850" s="230"/>
      <c r="Q60850" s="230"/>
      <c r="R60850" s="230"/>
      <c r="S60850" s="230"/>
    </row>
    <row r="60851" spans="16:19" x14ac:dyDescent="0.2">
      <c r="P60851" s="230"/>
      <c r="Q60851" s="230"/>
      <c r="R60851" s="230"/>
      <c r="S60851" s="230"/>
    </row>
    <row r="60852" spans="16:19" x14ac:dyDescent="0.2">
      <c r="P60852" s="230"/>
      <c r="Q60852" s="230"/>
      <c r="R60852" s="230"/>
      <c r="S60852" s="230"/>
    </row>
    <row r="60853" spans="16:19" x14ac:dyDescent="0.2">
      <c r="P60853" s="230"/>
      <c r="Q60853" s="230"/>
      <c r="R60853" s="230"/>
      <c r="S60853" s="230"/>
    </row>
    <row r="60854" spans="16:19" x14ac:dyDescent="0.2">
      <c r="P60854" s="230"/>
      <c r="Q60854" s="230"/>
      <c r="R60854" s="230"/>
      <c r="S60854" s="230"/>
    </row>
    <row r="60855" spans="16:19" x14ac:dyDescent="0.2">
      <c r="P60855" s="230"/>
      <c r="Q60855" s="230"/>
      <c r="R60855" s="230"/>
      <c r="S60855" s="230"/>
    </row>
    <row r="60856" spans="16:19" x14ac:dyDescent="0.2">
      <c r="P60856" s="230"/>
      <c r="Q60856" s="230"/>
      <c r="R60856" s="230"/>
      <c r="S60856" s="230"/>
    </row>
    <row r="60857" spans="16:19" x14ac:dyDescent="0.2">
      <c r="P60857" s="230"/>
      <c r="Q60857" s="230"/>
      <c r="R60857" s="230"/>
      <c r="S60857" s="230"/>
    </row>
    <row r="60858" spans="16:19" x14ac:dyDescent="0.2">
      <c r="P60858" s="230"/>
      <c r="Q60858" s="230"/>
      <c r="R60858" s="230"/>
      <c r="S60858" s="230"/>
    </row>
    <row r="60859" spans="16:19" x14ac:dyDescent="0.2">
      <c r="P60859" s="230"/>
      <c r="Q60859" s="230"/>
      <c r="R60859" s="230"/>
      <c r="S60859" s="230"/>
    </row>
    <row r="60860" spans="16:19" x14ac:dyDescent="0.2">
      <c r="P60860" s="230"/>
      <c r="Q60860" s="230"/>
      <c r="R60860" s="230"/>
      <c r="S60860" s="230"/>
    </row>
    <row r="60861" spans="16:19" x14ac:dyDescent="0.2">
      <c r="P60861" s="230"/>
      <c r="Q60861" s="230"/>
      <c r="R60861" s="230"/>
      <c r="S60861" s="230"/>
    </row>
    <row r="60862" spans="16:19" x14ac:dyDescent="0.2">
      <c r="P60862" s="230"/>
      <c r="Q60862" s="230"/>
      <c r="R60862" s="230"/>
      <c r="S60862" s="230"/>
    </row>
    <row r="60863" spans="16:19" x14ac:dyDescent="0.2">
      <c r="P60863" s="230"/>
      <c r="Q60863" s="230"/>
      <c r="R60863" s="230"/>
      <c r="S60863" s="230"/>
    </row>
    <row r="60864" spans="16:19" x14ac:dyDescent="0.2">
      <c r="P60864" s="230"/>
      <c r="Q60864" s="230"/>
      <c r="R60864" s="230"/>
      <c r="S60864" s="230"/>
    </row>
    <row r="60865" spans="16:19" x14ac:dyDescent="0.2">
      <c r="P60865" s="230"/>
      <c r="Q60865" s="230"/>
      <c r="R60865" s="230"/>
      <c r="S60865" s="230"/>
    </row>
    <row r="60866" spans="16:19" x14ac:dyDescent="0.2">
      <c r="P60866" s="230"/>
      <c r="Q60866" s="230"/>
      <c r="R60866" s="230"/>
      <c r="S60866" s="230"/>
    </row>
    <row r="60867" spans="16:19" x14ac:dyDescent="0.2">
      <c r="P60867" s="230"/>
      <c r="Q60867" s="230"/>
      <c r="R60867" s="230"/>
      <c r="S60867" s="230"/>
    </row>
    <row r="60868" spans="16:19" x14ac:dyDescent="0.2">
      <c r="P60868" s="230"/>
      <c r="Q60868" s="230"/>
      <c r="R60868" s="230"/>
      <c r="S60868" s="230"/>
    </row>
    <row r="60869" spans="16:19" x14ac:dyDescent="0.2">
      <c r="P60869" s="230"/>
      <c r="Q60869" s="230"/>
      <c r="R60869" s="230"/>
      <c r="S60869" s="230"/>
    </row>
    <row r="60870" spans="16:19" x14ac:dyDescent="0.2">
      <c r="P60870" s="230"/>
      <c r="Q60870" s="230"/>
      <c r="R60870" s="230"/>
      <c r="S60870" s="230"/>
    </row>
    <row r="60871" spans="16:19" x14ac:dyDescent="0.2">
      <c r="P60871" s="230"/>
      <c r="Q60871" s="230"/>
      <c r="R60871" s="230"/>
      <c r="S60871" s="230"/>
    </row>
    <row r="60872" spans="16:19" x14ac:dyDescent="0.2">
      <c r="P60872" s="230"/>
      <c r="Q60872" s="230"/>
      <c r="R60872" s="230"/>
      <c r="S60872" s="230"/>
    </row>
    <row r="60873" spans="16:19" x14ac:dyDescent="0.2">
      <c r="P60873" s="230"/>
      <c r="Q60873" s="230"/>
      <c r="R60873" s="230"/>
      <c r="S60873" s="230"/>
    </row>
    <row r="60874" spans="16:19" x14ac:dyDescent="0.2">
      <c r="P60874" s="230"/>
      <c r="Q60874" s="230"/>
      <c r="R60874" s="230"/>
      <c r="S60874" s="230"/>
    </row>
    <row r="60875" spans="16:19" x14ac:dyDescent="0.2">
      <c r="P60875" s="230"/>
      <c r="Q60875" s="230"/>
      <c r="R60875" s="230"/>
      <c r="S60875" s="230"/>
    </row>
    <row r="60876" spans="16:19" x14ac:dyDescent="0.2">
      <c r="P60876" s="230"/>
      <c r="Q60876" s="230"/>
      <c r="R60876" s="230"/>
      <c r="S60876" s="230"/>
    </row>
    <row r="60877" spans="16:19" x14ac:dyDescent="0.2">
      <c r="P60877" s="230"/>
      <c r="Q60877" s="230"/>
      <c r="R60877" s="230"/>
      <c r="S60877" s="230"/>
    </row>
    <row r="60878" spans="16:19" x14ac:dyDescent="0.2">
      <c r="P60878" s="230"/>
      <c r="Q60878" s="230"/>
      <c r="R60878" s="230"/>
      <c r="S60878" s="230"/>
    </row>
    <row r="60879" spans="16:19" x14ac:dyDescent="0.2">
      <c r="P60879" s="230"/>
      <c r="Q60879" s="230"/>
      <c r="R60879" s="230"/>
      <c r="S60879" s="230"/>
    </row>
    <row r="60880" spans="16:19" x14ac:dyDescent="0.2">
      <c r="P60880" s="230"/>
      <c r="Q60880" s="230"/>
      <c r="R60880" s="230"/>
      <c r="S60880" s="230"/>
    </row>
    <row r="60881" spans="16:19" x14ac:dyDescent="0.2">
      <c r="P60881" s="230"/>
      <c r="Q60881" s="230"/>
      <c r="R60881" s="230"/>
      <c r="S60881" s="230"/>
    </row>
    <row r="60882" spans="16:19" x14ac:dyDescent="0.2">
      <c r="P60882" s="230"/>
      <c r="Q60882" s="230"/>
      <c r="R60882" s="230"/>
      <c r="S60882" s="230"/>
    </row>
    <row r="60883" spans="16:19" x14ac:dyDescent="0.2">
      <c r="P60883" s="230"/>
      <c r="Q60883" s="230"/>
      <c r="R60883" s="230"/>
      <c r="S60883" s="230"/>
    </row>
    <row r="60884" spans="16:19" x14ac:dyDescent="0.2">
      <c r="P60884" s="230"/>
      <c r="Q60884" s="230"/>
      <c r="R60884" s="230"/>
      <c r="S60884" s="230"/>
    </row>
    <row r="60885" spans="16:19" x14ac:dyDescent="0.2">
      <c r="P60885" s="230"/>
      <c r="Q60885" s="230"/>
      <c r="R60885" s="230"/>
      <c r="S60885" s="230"/>
    </row>
    <row r="60886" spans="16:19" x14ac:dyDescent="0.2">
      <c r="P60886" s="230"/>
      <c r="Q60886" s="230"/>
      <c r="R60886" s="230"/>
      <c r="S60886" s="230"/>
    </row>
    <row r="60887" spans="16:19" x14ac:dyDescent="0.2">
      <c r="P60887" s="230"/>
      <c r="Q60887" s="230"/>
      <c r="R60887" s="230"/>
      <c r="S60887" s="230"/>
    </row>
    <row r="60888" spans="16:19" x14ac:dyDescent="0.2">
      <c r="P60888" s="230"/>
      <c r="Q60888" s="230"/>
      <c r="R60888" s="230"/>
      <c r="S60888" s="230"/>
    </row>
    <row r="60889" spans="16:19" x14ac:dyDescent="0.2">
      <c r="P60889" s="230"/>
      <c r="Q60889" s="230"/>
      <c r="R60889" s="230"/>
      <c r="S60889" s="230"/>
    </row>
    <row r="60890" spans="16:19" x14ac:dyDescent="0.2">
      <c r="P60890" s="230"/>
      <c r="Q60890" s="230"/>
      <c r="R60890" s="230"/>
      <c r="S60890" s="230"/>
    </row>
    <row r="60891" spans="16:19" x14ac:dyDescent="0.2">
      <c r="P60891" s="230"/>
      <c r="Q60891" s="230"/>
      <c r="R60891" s="230"/>
      <c r="S60891" s="230"/>
    </row>
    <row r="60892" spans="16:19" x14ac:dyDescent="0.2">
      <c r="P60892" s="230"/>
      <c r="Q60892" s="230"/>
      <c r="R60892" s="230"/>
      <c r="S60892" s="230"/>
    </row>
    <row r="60893" spans="16:19" x14ac:dyDescent="0.2">
      <c r="P60893" s="230"/>
      <c r="Q60893" s="230"/>
      <c r="R60893" s="230"/>
      <c r="S60893" s="230"/>
    </row>
    <row r="60894" spans="16:19" x14ac:dyDescent="0.2">
      <c r="P60894" s="230"/>
      <c r="Q60894" s="230"/>
      <c r="R60894" s="230"/>
      <c r="S60894" s="230"/>
    </row>
    <row r="60895" spans="16:19" x14ac:dyDescent="0.2">
      <c r="P60895" s="230"/>
      <c r="Q60895" s="230"/>
      <c r="R60895" s="230"/>
      <c r="S60895" s="230"/>
    </row>
    <row r="60896" spans="16:19" x14ac:dyDescent="0.2">
      <c r="P60896" s="230"/>
      <c r="Q60896" s="230"/>
      <c r="R60896" s="230"/>
      <c r="S60896" s="230"/>
    </row>
    <row r="60897" spans="16:19" x14ac:dyDescent="0.2">
      <c r="P60897" s="230"/>
      <c r="Q60897" s="230"/>
      <c r="R60897" s="230"/>
      <c r="S60897" s="230"/>
    </row>
    <row r="60898" spans="16:19" x14ac:dyDescent="0.2">
      <c r="P60898" s="230"/>
      <c r="Q60898" s="230"/>
      <c r="R60898" s="230"/>
      <c r="S60898" s="230"/>
    </row>
    <row r="60899" spans="16:19" x14ac:dyDescent="0.2">
      <c r="P60899" s="230"/>
      <c r="Q60899" s="230"/>
      <c r="R60899" s="230"/>
      <c r="S60899" s="230"/>
    </row>
    <row r="60900" spans="16:19" x14ac:dyDescent="0.2">
      <c r="P60900" s="230"/>
      <c r="Q60900" s="230"/>
      <c r="R60900" s="230"/>
      <c r="S60900" s="230"/>
    </row>
    <row r="60901" spans="16:19" x14ac:dyDescent="0.2">
      <c r="P60901" s="230"/>
      <c r="Q60901" s="230"/>
      <c r="R60901" s="230"/>
      <c r="S60901" s="230"/>
    </row>
    <row r="60902" spans="16:19" x14ac:dyDescent="0.2">
      <c r="P60902" s="230"/>
      <c r="Q60902" s="230"/>
      <c r="R60902" s="230"/>
      <c r="S60902" s="230"/>
    </row>
    <row r="60903" spans="16:19" x14ac:dyDescent="0.2">
      <c r="P60903" s="230"/>
      <c r="Q60903" s="230"/>
      <c r="R60903" s="230"/>
      <c r="S60903" s="230"/>
    </row>
    <row r="60904" spans="16:19" x14ac:dyDescent="0.2">
      <c r="P60904" s="230"/>
      <c r="Q60904" s="230"/>
      <c r="R60904" s="230"/>
      <c r="S60904" s="230"/>
    </row>
    <row r="60905" spans="16:19" x14ac:dyDescent="0.2">
      <c r="P60905" s="230"/>
      <c r="Q60905" s="230"/>
      <c r="R60905" s="230"/>
      <c r="S60905" s="230"/>
    </row>
    <row r="60906" spans="16:19" x14ac:dyDescent="0.2">
      <c r="P60906" s="230"/>
      <c r="Q60906" s="230"/>
      <c r="R60906" s="230"/>
      <c r="S60906" s="230"/>
    </row>
    <row r="60907" spans="16:19" x14ac:dyDescent="0.2">
      <c r="P60907" s="230"/>
      <c r="Q60907" s="230"/>
      <c r="R60907" s="230"/>
      <c r="S60907" s="230"/>
    </row>
    <row r="60908" spans="16:19" x14ac:dyDescent="0.2">
      <c r="P60908" s="230"/>
      <c r="Q60908" s="230"/>
      <c r="R60908" s="230"/>
      <c r="S60908" s="230"/>
    </row>
    <row r="60909" spans="16:19" x14ac:dyDescent="0.2">
      <c r="P60909" s="230"/>
      <c r="Q60909" s="230"/>
      <c r="R60909" s="230"/>
      <c r="S60909" s="230"/>
    </row>
    <row r="60910" spans="16:19" x14ac:dyDescent="0.2">
      <c r="P60910" s="230"/>
      <c r="Q60910" s="230"/>
      <c r="R60910" s="230"/>
      <c r="S60910" s="230"/>
    </row>
    <row r="60911" spans="16:19" x14ac:dyDescent="0.2">
      <c r="P60911" s="230"/>
      <c r="Q60911" s="230"/>
      <c r="R60911" s="230"/>
      <c r="S60911" s="230"/>
    </row>
    <row r="60912" spans="16:19" x14ac:dyDescent="0.2">
      <c r="P60912" s="230"/>
      <c r="Q60912" s="230"/>
      <c r="R60912" s="230"/>
      <c r="S60912" s="230"/>
    </row>
    <row r="60913" spans="16:19" x14ac:dyDescent="0.2">
      <c r="P60913" s="230"/>
      <c r="Q60913" s="230"/>
      <c r="R60913" s="230"/>
      <c r="S60913" s="230"/>
    </row>
    <row r="60914" spans="16:19" x14ac:dyDescent="0.2">
      <c r="P60914" s="230"/>
      <c r="Q60914" s="230"/>
      <c r="R60914" s="230"/>
      <c r="S60914" s="230"/>
    </row>
    <row r="60915" spans="16:19" x14ac:dyDescent="0.2">
      <c r="P60915" s="230"/>
      <c r="Q60915" s="230"/>
      <c r="R60915" s="230"/>
      <c r="S60915" s="230"/>
    </row>
    <row r="60916" spans="16:19" x14ac:dyDescent="0.2">
      <c r="P60916" s="230"/>
      <c r="Q60916" s="230"/>
      <c r="R60916" s="230"/>
      <c r="S60916" s="230"/>
    </row>
    <row r="60917" spans="16:19" x14ac:dyDescent="0.2">
      <c r="P60917" s="230"/>
      <c r="Q60917" s="230"/>
      <c r="R60917" s="230"/>
      <c r="S60917" s="230"/>
    </row>
    <row r="60918" spans="16:19" x14ac:dyDescent="0.2">
      <c r="P60918" s="230"/>
      <c r="Q60918" s="230"/>
      <c r="R60918" s="230"/>
      <c r="S60918" s="230"/>
    </row>
    <row r="60919" spans="16:19" x14ac:dyDescent="0.2">
      <c r="P60919" s="230"/>
      <c r="Q60919" s="230"/>
      <c r="R60919" s="230"/>
      <c r="S60919" s="230"/>
    </row>
    <row r="60920" spans="16:19" x14ac:dyDescent="0.2">
      <c r="P60920" s="230"/>
      <c r="Q60920" s="230"/>
      <c r="R60920" s="230"/>
      <c r="S60920" s="230"/>
    </row>
    <row r="60921" spans="16:19" x14ac:dyDescent="0.2">
      <c r="P60921" s="230"/>
      <c r="Q60921" s="230"/>
      <c r="R60921" s="230"/>
      <c r="S60921" s="230"/>
    </row>
    <row r="60922" spans="16:19" x14ac:dyDescent="0.2">
      <c r="P60922" s="230"/>
      <c r="Q60922" s="230"/>
      <c r="R60922" s="230"/>
      <c r="S60922" s="230"/>
    </row>
    <row r="60923" spans="16:19" x14ac:dyDescent="0.2">
      <c r="P60923" s="230"/>
      <c r="Q60923" s="230"/>
      <c r="R60923" s="230"/>
      <c r="S60923" s="230"/>
    </row>
    <row r="60924" spans="16:19" x14ac:dyDescent="0.2">
      <c r="P60924" s="230"/>
      <c r="Q60924" s="230"/>
      <c r="R60924" s="230"/>
      <c r="S60924" s="230"/>
    </row>
    <row r="60925" spans="16:19" x14ac:dyDescent="0.2">
      <c r="P60925" s="230"/>
      <c r="Q60925" s="230"/>
      <c r="R60925" s="230"/>
      <c r="S60925" s="230"/>
    </row>
    <row r="60926" spans="16:19" x14ac:dyDescent="0.2">
      <c r="P60926" s="230"/>
      <c r="Q60926" s="230"/>
      <c r="R60926" s="230"/>
      <c r="S60926" s="230"/>
    </row>
    <row r="60927" spans="16:19" x14ac:dyDescent="0.2">
      <c r="P60927" s="230"/>
      <c r="Q60927" s="230"/>
      <c r="R60927" s="230"/>
      <c r="S60927" s="230"/>
    </row>
    <row r="60928" spans="16:19" x14ac:dyDescent="0.2">
      <c r="P60928" s="230"/>
      <c r="Q60928" s="230"/>
      <c r="R60928" s="230"/>
      <c r="S60928" s="230"/>
    </row>
    <row r="60929" spans="16:19" x14ac:dyDescent="0.2">
      <c r="P60929" s="230"/>
      <c r="Q60929" s="230"/>
      <c r="R60929" s="230"/>
      <c r="S60929" s="230"/>
    </row>
    <row r="60930" spans="16:19" x14ac:dyDescent="0.2">
      <c r="P60930" s="230"/>
      <c r="Q60930" s="230"/>
      <c r="R60930" s="230"/>
      <c r="S60930" s="230"/>
    </row>
    <row r="60931" spans="16:19" x14ac:dyDescent="0.2">
      <c r="P60931" s="230"/>
      <c r="Q60931" s="230"/>
      <c r="R60931" s="230"/>
      <c r="S60931" s="230"/>
    </row>
    <row r="60932" spans="16:19" x14ac:dyDescent="0.2">
      <c r="P60932" s="230"/>
      <c r="Q60932" s="230"/>
      <c r="R60932" s="230"/>
      <c r="S60932" s="230"/>
    </row>
    <row r="60933" spans="16:19" x14ac:dyDescent="0.2">
      <c r="P60933" s="230"/>
      <c r="Q60933" s="230"/>
      <c r="R60933" s="230"/>
      <c r="S60933" s="230"/>
    </row>
    <row r="60934" spans="16:19" x14ac:dyDescent="0.2">
      <c r="P60934" s="230"/>
      <c r="Q60934" s="230"/>
      <c r="R60934" s="230"/>
      <c r="S60934" s="230"/>
    </row>
    <row r="60935" spans="16:19" x14ac:dyDescent="0.2">
      <c r="P60935" s="230"/>
      <c r="Q60935" s="230"/>
      <c r="R60935" s="230"/>
      <c r="S60935" s="230"/>
    </row>
    <row r="60936" spans="16:19" x14ac:dyDescent="0.2">
      <c r="P60936" s="230"/>
      <c r="Q60936" s="230"/>
      <c r="R60936" s="230"/>
      <c r="S60936" s="230"/>
    </row>
    <row r="60937" spans="16:19" x14ac:dyDescent="0.2">
      <c r="P60937" s="230"/>
      <c r="Q60937" s="230"/>
      <c r="R60937" s="230"/>
      <c r="S60937" s="230"/>
    </row>
    <row r="60938" spans="16:19" x14ac:dyDescent="0.2">
      <c r="P60938" s="230"/>
      <c r="Q60938" s="230"/>
      <c r="R60938" s="230"/>
      <c r="S60938" s="230"/>
    </row>
    <row r="60939" spans="16:19" x14ac:dyDescent="0.2">
      <c r="P60939" s="230"/>
      <c r="Q60939" s="230"/>
      <c r="R60939" s="230"/>
      <c r="S60939" s="230"/>
    </row>
    <row r="60940" spans="16:19" x14ac:dyDescent="0.2">
      <c r="P60940" s="230"/>
      <c r="Q60940" s="230"/>
      <c r="R60940" s="230"/>
      <c r="S60940" s="230"/>
    </row>
    <row r="60941" spans="16:19" x14ac:dyDescent="0.2">
      <c r="P60941" s="230"/>
      <c r="Q60941" s="230"/>
      <c r="R60941" s="230"/>
      <c r="S60941" s="230"/>
    </row>
    <row r="60942" spans="16:19" x14ac:dyDescent="0.2">
      <c r="P60942" s="230"/>
      <c r="Q60942" s="230"/>
      <c r="R60942" s="230"/>
      <c r="S60942" s="230"/>
    </row>
    <row r="60943" spans="16:19" x14ac:dyDescent="0.2">
      <c r="P60943" s="230"/>
      <c r="Q60943" s="230"/>
      <c r="R60943" s="230"/>
      <c r="S60943" s="230"/>
    </row>
    <row r="60944" spans="16:19" x14ac:dyDescent="0.2">
      <c r="P60944" s="230"/>
      <c r="Q60944" s="230"/>
      <c r="R60944" s="230"/>
      <c r="S60944" s="230"/>
    </row>
    <row r="60945" spans="16:19" x14ac:dyDescent="0.2">
      <c r="P60945" s="230"/>
      <c r="Q60945" s="230"/>
      <c r="R60945" s="230"/>
      <c r="S60945" s="230"/>
    </row>
    <row r="60946" spans="16:19" x14ac:dyDescent="0.2">
      <c r="P60946" s="230"/>
      <c r="Q60946" s="230"/>
      <c r="R60946" s="230"/>
      <c r="S60946" s="230"/>
    </row>
    <row r="60947" spans="16:19" x14ac:dyDescent="0.2">
      <c r="P60947" s="230"/>
      <c r="Q60947" s="230"/>
      <c r="R60947" s="230"/>
      <c r="S60947" s="230"/>
    </row>
    <row r="60948" spans="16:19" x14ac:dyDescent="0.2">
      <c r="P60948" s="230"/>
      <c r="Q60948" s="230"/>
      <c r="R60948" s="230"/>
      <c r="S60948" s="230"/>
    </row>
    <row r="60949" spans="16:19" x14ac:dyDescent="0.2">
      <c r="P60949" s="230"/>
      <c r="Q60949" s="230"/>
      <c r="R60949" s="230"/>
      <c r="S60949" s="230"/>
    </row>
    <row r="60950" spans="16:19" x14ac:dyDescent="0.2">
      <c r="P60950" s="230"/>
      <c r="Q60950" s="230"/>
      <c r="R60950" s="230"/>
      <c r="S60950" s="230"/>
    </row>
    <row r="60951" spans="16:19" x14ac:dyDescent="0.2">
      <c r="P60951" s="230"/>
      <c r="Q60951" s="230"/>
      <c r="R60951" s="230"/>
      <c r="S60951" s="230"/>
    </row>
    <row r="60952" spans="16:19" x14ac:dyDescent="0.2">
      <c r="P60952" s="230"/>
      <c r="Q60952" s="230"/>
      <c r="R60952" s="230"/>
      <c r="S60952" s="230"/>
    </row>
    <row r="60953" spans="16:19" x14ac:dyDescent="0.2">
      <c r="P60953" s="230"/>
      <c r="Q60953" s="230"/>
      <c r="R60953" s="230"/>
      <c r="S60953" s="230"/>
    </row>
    <row r="60954" spans="16:19" x14ac:dyDescent="0.2">
      <c r="P60954" s="230"/>
      <c r="Q60954" s="230"/>
      <c r="R60954" s="230"/>
      <c r="S60954" s="230"/>
    </row>
    <row r="60955" spans="16:19" x14ac:dyDescent="0.2">
      <c r="P60955" s="230"/>
      <c r="Q60955" s="230"/>
      <c r="R60955" s="230"/>
      <c r="S60955" s="230"/>
    </row>
    <row r="60956" spans="16:19" x14ac:dyDescent="0.2">
      <c r="P60956" s="230"/>
      <c r="Q60956" s="230"/>
      <c r="R60956" s="230"/>
      <c r="S60956" s="230"/>
    </row>
    <row r="60957" spans="16:19" x14ac:dyDescent="0.2">
      <c r="P60957" s="230"/>
      <c r="Q60957" s="230"/>
      <c r="R60957" s="230"/>
      <c r="S60957" s="230"/>
    </row>
    <row r="60958" spans="16:19" x14ac:dyDescent="0.2">
      <c r="P60958" s="230"/>
      <c r="Q60958" s="230"/>
      <c r="R60958" s="230"/>
      <c r="S60958" s="230"/>
    </row>
    <row r="60959" spans="16:19" x14ac:dyDescent="0.2">
      <c r="P60959" s="230"/>
      <c r="Q60959" s="230"/>
      <c r="R60959" s="230"/>
      <c r="S60959" s="230"/>
    </row>
    <row r="60960" spans="16:19" x14ac:dyDescent="0.2">
      <c r="P60960" s="230"/>
      <c r="Q60960" s="230"/>
      <c r="R60960" s="230"/>
      <c r="S60960" s="230"/>
    </row>
    <row r="60961" spans="16:19" x14ac:dyDescent="0.2">
      <c r="P60961" s="230"/>
      <c r="Q60961" s="230"/>
      <c r="R60961" s="230"/>
      <c r="S60961" s="230"/>
    </row>
    <row r="60962" spans="16:19" x14ac:dyDescent="0.2">
      <c r="P60962" s="230"/>
      <c r="Q60962" s="230"/>
      <c r="R60962" s="230"/>
      <c r="S60962" s="230"/>
    </row>
    <row r="60963" spans="16:19" x14ac:dyDescent="0.2">
      <c r="P60963" s="230"/>
      <c r="Q60963" s="230"/>
      <c r="R60963" s="230"/>
      <c r="S60963" s="230"/>
    </row>
    <row r="60964" spans="16:19" x14ac:dyDescent="0.2">
      <c r="P60964" s="230"/>
      <c r="Q60964" s="230"/>
      <c r="R60964" s="230"/>
      <c r="S60964" s="230"/>
    </row>
    <row r="60965" spans="16:19" x14ac:dyDescent="0.2">
      <c r="P60965" s="230"/>
      <c r="Q60965" s="230"/>
      <c r="R60965" s="230"/>
      <c r="S60965" s="230"/>
    </row>
    <row r="60966" spans="16:19" x14ac:dyDescent="0.2">
      <c r="P60966" s="230"/>
      <c r="Q60966" s="230"/>
      <c r="R60966" s="230"/>
      <c r="S60966" s="230"/>
    </row>
    <row r="60967" spans="16:19" x14ac:dyDescent="0.2">
      <c r="P60967" s="230"/>
      <c r="Q60967" s="230"/>
      <c r="R60967" s="230"/>
      <c r="S60967" s="230"/>
    </row>
    <row r="60968" spans="16:19" x14ac:dyDescent="0.2">
      <c r="P60968" s="230"/>
      <c r="Q60968" s="230"/>
      <c r="R60968" s="230"/>
      <c r="S60968" s="230"/>
    </row>
    <row r="60969" spans="16:19" x14ac:dyDescent="0.2">
      <c r="P60969" s="230"/>
      <c r="Q60969" s="230"/>
      <c r="R60969" s="230"/>
      <c r="S60969" s="230"/>
    </row>
    <row r="60970" spans="16:19" x14ac:dyDescent="0.2">
      <c r="P60970" s="230"/>
      <c r="Q60970" s="230"/>
      <c r="R60970" s="230"/>
      <c r="S60970" s="230"/>
    </row>
    <row r="60971" spans="16:19" x14ac:dyDescent="0.2">
      <c r="P60971" s="230"/>
      <c r="Q60971" s="230"/>
      <c r="R60971" s="230"/>
      <c r="S60971" s="230"/>
    </row>
    <row r="60972" spans="16:19" x14ac:dyDescent="0.2">
      <c r="P60972" s="230"/>
      <c r="Q60972" s="230"/>
      <c r="R60972" s="230"/>
      <c r="S60972" s="230"/>
    </row>
    <row r="60973" spans="16:19" x14ac:dyDescent="0.2">
      <c r="P60973" s="230"/>
      <c r="Q60973" s="230"/>
      <c r="R60973" s="230"/>
      <c r="S60973" s="230"/>
    </row>
    <row r="60974" spans="16:19" x14ac:dyDescent="0.2">
      <c r="P60974" s="230"/>
      <c r="Q60974" s="230"/>
      <c r="R60974" s="230"/>
      <c r="S60974" s="230"/>
    </row>
    <row r="60975" spans="16:19" x14ac:dyDescent="0.2">
      <c r="P60975" s="230"/>
      <c r="Q60975" s="230"/>
      <c r="R60975" s="230"/>
      <c r="S60975" s="230"/>
    </row>
    <row r="60976" spans="16:19" x14ac:dyDescent="0.2">
      <c r="P60976" s="230"/>
      <c r="Q60976" s="230"/>
      <c r="R60976" s="230"/>
      <c r="S60976" s="230"/>
    </row>
    <row r="60977" spans="16:19" x14ac:dyDescent="0.2">
      <c r="P60977" s="230"/>
      <c r="Q60977" s="230"/>
      <c r="R60977" s="230"/>
      <c r="S60977" s="230"/>
    </row>
    <row r="60978" spans="16:19" x14ac:dyDescent="0.2">
      <c r="P60978" s="230"/>
      <c r="Q60978" s="230"/>
      <c r="R60978" s="230"/>
      <c r="S60978" s="230"/>
    </row>
    <row r="60979" spans="16:19" x14ac:dyDescent="0.2">
      <c r="P60979" s="230"/>
      <c r="Q60979" s="230"/>
      <c r="R60979" s="230"/>
      <c r="S60979" s="230"/>
    </row>
    <row r="60980" spans="16:19" x14ac:dyDescent="0.2">
      <c r="P60980" s="230"/>
      <c r="Q60980" s="230"/>
      <c r="R60980" s="230"/>
      <c r="S60980" s="230"/>
    </row>
    <row r="60981" spans="16:19" x14ac:dyDescent="0.2">
      <c r="P60981" s="230"/>
      <c r="Q60981" s="230"/>
      <c r="R60981" s="230"/>
      <c r="S60981" s="230"/>
    </row>
    <row r="60982" spans="16:19" x14ac:dyDescent="0.2">
      <c r="P60982" s="230"/>
      <c r="Q60982" s="230"/>
      <c r="R60982" s="230"/>
      <c r="S60982" s="230"/>
    </row>
    <row r="60983" spans="16:19" x14ac:dyDescent="0.2">
      <c r="P60983" s="230"/>
      <c r="Q60983" s="230"/>
      <c r="R60983" s="230"/>
      <c r="S60983" s="230"/>
    </row>
    <row r="60984" spans="16:19" x14ac:dyDescent="0.2">
      <c r="P60984" s="230"/>
      <c r="Q60984" s="230"/>
      <c r="R60984" s="230"/>
      <c r="S60984" s="230"/>
    </row>
    <row r="60985" spans="16:19" x14ac:dyDescent="0.2">
      <c r="P60985" s="230"/>
      <c r="Q60985" s="230"/>
      <c r="R60985" s="230"/>
      <c r="S60985" s="230"/>
    </row>
    <row r="60986" spans="16:19" x14ac:dyDescent="0.2">
      <c r="P60986" s="230"/>
      <c r="Q60986" s="230"/>
      <c r="R60986" s="230"/>
      <c r="S60986" s="230"/>
    </row>
    <row r="60987" spans="16:19" x14ac:dyDescent="0.2">
      <c r="P60987" s="230"/>
      <c r="Q60987" s="230"/>
      <c r="R60987" s="230"/>
      <c r="S60987" s="230"/>
    </row>
    <row r="60988" spans="16:19" x14ac:dyDescent="0.2">
      <c r="P60988" s="230"/>
      <c r="Q60988" s="230"/>
      <c r="R60988" s="230"/>
      <c r="S60988" s="230"/>
    </row>
    <row r="60989" spans="16:19" x14ac:dyDescent="0.2">
      <c r="P60989" s="230"/>
      <c r="Q60989" s="230"/>
      <c r="R60989" s="230"/>
      <c r="S60989" s="230"/>
    </row>
    <row r="60990" spans="16:19" x14ac:dyDescent="0.2">
      <c r="P60990" s="230"/>
      <c r="Q60990" s="230"/>
      <c r="R60990" s="230"/>
      <c r="S60990" s="230"/>
    </row>
    <row r="60991" spans="16:19" x14ac:dyDescent="0.2">
      <c r="P60991" s="230"/>
      <c r="Q60991" s="230"/>
      <c r="R60991" s="230"/>
      <c r="S60991" s="230"/>
    </row>
    <row r="60992" spans="16:19" x14ac:dyDescent="0.2">
      <c r="P60992" s="230"/>
      <c r="Q60992" s="230"/>
      <c r="R60992" s="230"/>
      <c r="S60992" s="230"/>
    </row>
    <row r="60993" spans="16:19" x14ac:dyDescent="0.2">
      <c r="P60993" s="230"/>
      <c r="Q60993" s="230"/>
      <c r="R60993" s="230"/>
      <c r="S60993" s="230"/>
    </row>
    <row r="60994" spans="16:19" x14ac:dyDescent="0.2">
      <c r="P60994" s="230"/>
      <c r="Q60994" s="230"/>
      <c r="R60994" s="230"/>
      <c r="S60994" s="230"/>
    </row>
    <row r="60995" spans="16:19" x14ac:dyDescent="0.2">
      <c r="P60995" s="230"/>
      <c r="Q60995" s="230"/>
      <c r="R60995" s="230"/>
      <c r="S60995" s="230"/>
    </row>
    <row r="60996" spans="16:19" x14ac:dyDescent="0.2">
      <c r="P60996" s="230"/>
      <c r="Q60996" s="230"/>
      <c r="R60996" s="230"/>
      <c r="S60996" s="230"/>
    </row>
    <row r="60997" spans="16:19" x14ac:dyDescent="0.2">
      <c r="P60997" s="230"/>
      <c r="Q60997" s="230"/>
      <c r="R60997" s="230"/>
      <c r="S60997" s="230"/>
    </row>
    <row r="60998" spans="16:19" x14ac:dyDescent="0.2">
      <c r="P60998" s="230"/>
      <c r="Q60998" s="230"/>
      <c r="R60998" s="230"/>
      <c r="S60998" s="230"/>
    </row>
    <row r="60999" spans="16:19" x14ac:dyDescent="0.2">
      <c r="P60999" s="230"/>
      <c r="Q60999" s="230"/>
      <c r="R60999" s="230"/>
      <c r="S60999" s="230"/>
    </row>
    <row r="61000" spans="16:19" x14ac:dyDescent="0.2">
      <c r="P61000" s="230"/>
      <c r="Q61000" s="230"/>
      <c r="R61000" s="230"/>
      <c r="S61000" s="230"/>
    </row>
    <row r="61001" spans="16:19" x14ac:dyDescent="0.2">
      <c r="P61001" s="230"/>
      <c r="Q61001" s="230"/>
      <c r="R61001" s="230"/>
      <c r="S61001" s="230"/>
    </row>
    <row r="61002" spans="16:19" x14ac:dyDescent="0.2">
      <c r="P61002" s="230"/>
      <c r="Q61002" s="230"/>
      <c r="R61002" s="230"/>
      <c r="S61002" s="230"/>
    </row>
    <row r="61003" spans="16:19" x14ac:dyDescent="0.2">
      <c r="P61003" s="230"/>
      <c r="Q61003" s="230"/>
      <c r="R61003" s="230"/>
      <c r="S61003" s="230"/>
    </row>
    <row r="61004" spans="16:19" x14ac:dyDescent="0.2">
      <c r="P61004" s="230"/>
      <c r="Q61004" s="230"/>
      <c r="R61004" s="230"/>
      <c r="S61004" s="230"/>
    </row>
    <row r="61005" spans="16:19" x14ac:dyDescent="0.2">
      <c r="P61005" s="230"/>
      <c r="Q61005" s="230"/>
      <c r="R61005" s="230"/>
      <c r="S61005" s="230"/>
    </row>
    <row r="61006" spans="16:19" x14ac:dyDescent="0.2">
      <c r="P61006" s="230"/>
      <c r="Q61006" s="230"/>
      <c r="R61006" s="230"/>
      <c r="S61006" s="230"/>
    </row>
    <row r="61007" spans="16:19" x14ac:dyDescent="0.2">
      <c r="P61007" s="230"/>
      <c r="Q61007" s="230"/>
      <c r="R61007" s="230"/>
      <c r="S61007" s="230"/>
    </row>
    <row r="61008" spans="16:19" x14ac:dyDescent="0.2">
      <c r="P61008" s="230"/>
      <c r="Q61008" s="230"/>
      <c r="R61008" s="230"/>
      <c r="S61008" s="230"/>
    </row>
    <row r="61009" spans="16:19" x14ac:dyDescent="0.2">
      <c r="P61009" s="230"/>
      <c r="Q61009" s="230"/>
      <c r="R61009" s="230"/>
      <c r="S61009" s="230"/>
    </row>
    <row r="61010" spans="16:19" x14ac:dyDescent="0.2">
      <c r="P61010" s="230"/>
      <c r="Q61010" s="230"/>
      <c r="R61010" s="230"/>
      <c r="S61010" s="230"/>
    </row>
    <row r="61011" spans="16:19" x14ac:dyDescent="0.2">
      <c r="P61011" s="230"/>
      <c r="Q61011" s="230"/>
      <c r="R61011" s="230"/>
      <c r="S61011" s="230"/>
    </row>
    <row r="61012" spans="16:19" x14ac:dyDescent="0.2">
      <c r="P61012" s="230"/>
      <c r="Q61012" s="230"/>
      <c r="R61012" s="230"/>
      <c r="S61012" s="230"/>
    </row>
    <row r="61013" spans="16:19" x14ac:dyDescent="0.2">
      <c r="P61013" s="230"/>
      <c r="Q61013" s="230"/>
      <c r="R61013" s="230"/>
      <c r="S61013" s="230"/>
    </row>
    <row r="61014" spans="16:19" x14ac:dyDescent="0.2">
      <c r="P61014" s="230"/>
      <c r="Q61014" s="230"/>
      <c r="R61014" s="230"/>
      <c r="S61014" s="230"/>
    </row>
    <row r="61015" spans="16:19" x14ac:dyDescent="0.2">
      <c r="P61015" s="230"/>
      <c r="Q61015" s="230"/>
      <c r="R61015" s="230"/>
      <c r="S61015" s="230"/>
    </row>
    <row r="61016" spans="16:19" x14ac:dyDescent="0.2">
      <c r="P61016" s="230"/>
      <c r="Q61016" s="230"/>
      <c r="R61016" s="230"/>
      <c r="S61016" s="230"/>
    </row>
    <row r="61017" spans="16:19" x14ac:dyDescent="0.2">
      <c r="P61017" s="230"/>
      <c r="Q61017" s="230"/>
      <c r="R61017" s="230"/>
      <c r="S61017" s="230"/>
    </row>
    <row r="61018" spans="16:19" x14ac:dyDescent="0.2">
      <c r="P61018" s="230"/>
      <c r="Q61018" s="230"/>
      <c r="R61018" s="230"/>
      <c r="S61018" s="230"/>
    </row>
    <row r="61019" spans="16:19" x14ac:dyDescent="0.2">
      <c r="P61019" s="230"/>
      <c r="Q61019" s="230"/>
      <c r="R61019" s="230"/>
      <c r="S61019" s="230"/>
    </row>
    <row r="61020" spans="16:19" x14ac:dyDescent="0.2">
      <c r="P61020" s="230"/>
      <c r="Q61020" s="230"/>
      <c r="R61020" s="230"/>
      <c r="S61020" s="230"/>
    </row>
    <row r="61021" spans="16:19" x14ac:dyDescent="0.2">
      <c r="P61021" s="230"/>
      <c r="Q61021" s="230"/>
      <c r="R61021" s="230"/>
      <c r="S61021" s="230"/>
    </row>
    <row r="61022" spans="16:19" x14ac:dyDescent="0.2">
      <c r="P61022" s="230"/>
      <c r="Q61022" s="230"/>
      <c r="R61022" s="230"/>
      <c r="S61022" s="230"/>
    </row>
    <row r="61023" spans="16:19" x14ac:dyDescent="0.2">
      <c r="P61023" s="230"/>
      <c r="Q61023" s="230"/>
      <c r="R61023" s="230"/>
      <c r="S61023" s="230"/>
    </row>
    <row r="61024" spans="16:19" x14ac:dyDescent="0.2">
      <c r="P61024" s="230"/>
      <c r="Q61024" s="230"/>
      <c r="R61024" s="230"/>
      <c r="S61024" s="230"/>
    </row>
    <row r="61025" spans="16:19" x14ac:dyDescent="0.2">
      <c r="P61025" s="230"/>
      <c r="Q61025" s="230"/>
      <c r="R61025" s="230"/>
      <c r="S61025" s="230"/>
    </row>
    <row r="61026" spans="16:19" x14ac:dyDescent="0.2">
      <c r="P61026" s="230"/>
      <c r="Q61026" s="230"/>
      <c r="R61026" s="230"/>
      <c r="S61026" s="230"/>
    </row>
    <row r="61027" spans="16:19" x14ac:dyDescent="0.2">
      <c r="P61027" s="230"/>
      <c r="Q61027" s="230"/>
      <c r="R61027" s="230"/>
      <c r="S61027" s="230"/>
    </row>
    <row r="61028" spans="16:19" x14ac:dyDescent="0.2">
      <c r="P61028" s="230"/>
      <c r="Q61028" s="230"/>
      <c r="R61028" s="230"/>
      <c r="S61028" s="230"/>
    </row>
    <row r="61029" spans="16:19" x14ac:dyDescent="0.2">
      <c r="P61029" s="230"/>
      <c r="Q61029" s="230"/>
      <c r="R61029" s="230"/>
      <c r="S61029" s="230"/>
    </row>
    <row r="61030" spans="16:19" x14ac:dyDescent="0.2">
      <c r="P61030" s="230"/>
      <c r="Q61030" s="230"/>
      <c r="R61030" s="230"/>
      <c r="S61030" s="230"/>
    </row>
    <row r="61031" spans="16:19" x14ac:dyDescent="0.2">
      <c r="P61031" s="230"/>
      <c r="Q61031" s="230"/>
      <c r="R61031" s="230"/>
      <c r="S61031" s="230"/>
    </row>
    <row r="61032" spans="16:19" x14ac:dyDescent="0.2">
      <c r="P61032" s="230"/>
      <c r="Q61032" s="230"/>
      <c r="R61032" s="230"/>
      <c r="S61032" s="230"/>
    </row>
    <row r="61033" spans="16:19" x14ac:dyDescent="0.2">
      <c r="P61033" s="230"/>
      <c r="Q61033" s="230"/>
      <c r="R61033" s="230"/>
      <c r="S61033" s="230"/>
    </row>
    <row r="61034" spans="16:19" x14ac:dyDescent="0.2">
      <c r="P61034" s="230"/>
      <c r="Q61034" s="230"/>
      <c r="R61034" s="230"/>
      <c r="S61034" s="230"/>
    </row>
    <row r="61035" spans="16:19" x14ac:dyDescent="0.2">
      <c r="P61035" s="230"/>
      <c r="Q61035" s="230"/>
      <c r="R61035" s="230"/>
      <c r="S61035" s="230"/>
    </row>
    <row r="61036" spans="16:19" x14ac:dyDescent="0.2">
      <c r="P61036" s="230"/>
      <c r="Q61036" s="230"/>
      <c r="R61036" s="230"/>
      <c r="S61036" s="230"/>
    </row>
    <row r="61037" spans="16:19" x14ac:dyDescent="0.2">
      <c r="P61037" s="230"/>
      <c r="Q61037" s="230"/>
      <c r="R61037" s="230"/>
      <c r="S61037" s="230"/>
    </row>
    <row r="61038" spans="16:19" x14ac:dyDescent="0.2">
      <c r="P61038" s="230"/>
      <c r="Q61038" s="230"/>
      <c r="R61038" s="230"/>
      <c r="S61038" s="230"/>
    </row>
    <row r="61039" spans="16:19" x14ac:dyDescent="0.2">
      <c r="P61039" s="230"/>
      <c r="Q61039" s="230"/>
      <c r="R61039" s="230"/>
      <c r="S61039" s="230"/>
    </row>
    <row r="61040" spans="16:19" x14ac:dyDescent="0.2">
      <c r="P61040" s="230"/>
      <c r="Q61040" s="230"/>
      <c r="R61040" s="230"/>
      <c r="S61040" s="230"/>
    </row>
    <row r="61041" spans="16:19" x14ac:dyDescent="0.2">
      <c r="P61041" s="230"/>
      <c r="Q61041" s="230"/>
      <c r="R61041" s="230"/>
      <c r="S61041" s="230"/>
    </row>
    <row r="61042" spans="16:19" x14ac:dyDescent="0.2">
      <c r="P61042" s="230"/>
      <c r="Q61042" s="230"/>
      <c r="R61042" s="230"/>
      <c r="S61042" s="230"/>
    </row>
    <row r="61043" spans="16:19" x14ac:dyDescent="0.2">
      <c r="P61043" s="230"/>
      <c r="Q61043" s="230"/>
      <c r="R61043" s="230"/>
      <c r="S61043" s="230"/>
    </row>
    <row r="61044" spans="16:19" x14ac:dyDescent="0.2">
      <c r="P61044" s="230"/>
      <c r="Q61044" s="230"/>
      <c r="R61044" s="230"/>
      <c r="S61044" s="230"/>
    </row>
    <row r="61045" spans="16:19" x14ac:dyDescent="0.2">
      <c r="P61045" s="230"/>
      <c r="Q61045" s="230"/>
      <c r="R61045" s="230"/>
      <c r="S61045" s="230"/>
    </row>
    <row r="61046" spans="16:19" x14ac:dyDescent="0.2">
      <c r="P61046" s="230"/>
      <c r="Q61046" s="230"/>
      <c r="R61046" s="230"/>
      <c r="S61046" s="230"/>
    </row>
    <row r="61047" spans="16:19" x14ac:dyDescent="0.2">
      <c r="P61047" s="230"/>
      <c r="Q61047" s="230"/>
      <c r="R61047" s="230"/>
      <c r="S61047" s="230"/>
    </row>
    <row r="61048" spans="16:19" x14ac:dyDescent="0.2">
      <c r="P61048" s="230"/>
      <c r="Q61048" s="230"/>
      <c r="R61048" s="230"/>
      <c r="S61048" s="230"/>
    </row>
    <row r="61049" spans="16:19" x14ac:dyDescent="0.2">
      <c r="P61049" s="230"/>
      <c r="Q61049" s="230"/>
      <c r="R61049" s="230"/>
      <c r="S61049" s="230"/>
    </row>
    <row r="61050" spans="16:19" x14ac:dyDescent="0.2">
      <c r="P61050" s="230"/>
      <c r="Q61050" s="230"/>
      <c r="R61050" s="230"/>
      <c r="S61050" s="230"/>
    </row>
    <row r="61051" spans="16:19" x14ac:dyDescent="0.2">
      <c r="P61051" s="230"/>
      <c r="Q61051" s="230"/>
      <c r="R61051" s="230"/>
      <c r="S61051" s="230"/>
    </row>
    <row r="61052" spans="16:19" x14ac:dyDescent="0.2">
      <c r="P61052" s="230"/>
      <c r="Q61052" s="230"/>
      <c r="R61052" s="230"/>
      <c r="S61052" s="230"/>
    </row>
    <row r="61053" spans="16:19" x14ac:dyDescent="0.2">
      <c r="P61053" s="230"/>
      <c r="Q61053" s="230"/>
      <c r="R61053" s="230"/>
      <c r="S61053" s="230"/>
    </row>
    <row r="61054" spans="16:19" x14ac:dyDescent="0.2">
      <c r="P61054" s="230"/>
      <c r="Q61054" s="230"/>
      <c r="R61054" s="230"/>
      <c r="S61054" s="230"/>
    </row>
    <row r="61055" spans="16:19" x14ac:dyDescent="0.2">
      <c r="P61055" s="230"/>
      <c r="Q61055" s="230"/>
      <c r="R61055" s="230"/>
      <c r="S61055" s="230"/>
    </row>
    <row r="61056" spans="16:19" x14ac:dyDescent="0.2">
      <c r="P61056" s="230"/>
      <c r="Q61056" s="230"/>
      <c r="R61056" s="230"/>
      <c r="S61056" s="230"/>
    </row>
    <row r="61057" spans="16:19" x14ac:dyDescent="0.2">
      <c r="P61057" s="230"/>
      <c r="Q61057" s="230"/>
      <c r="R61057" s="230"/>
      <c r="S61057" s="230"/>
    </row>
    <row r="61058" spans="16:19" x14ac:dyDescent="0.2">
      <c r="P61058" s="230"/>
      <c r="Q61058" s="230"/>
      <c r="R61058" s="230"/>
      <c r="S61058" s="230"/>
    </row>
    <row r="61059" spans="16:19" x14ac:dyDescent="0.2">
      <c r="P61059" s="230"/>
      <c r="Q61059" s="230"/>
      <c r="R61059" s="230"/>
      <c r="S61059" s="230"/>
    </row>
    <row r="61060" spans="16:19" x14ac:dyDescent="0.2">
      <c r="P61060" s="230"/>
      <c r="Q61060" s="230"/>
      <c r="R61060" s="230"/>
      <c r="S61060" s="230"/>
    </row>
    <row r="61061" spans="16:19" x14ac:dyDescent="0.2">
      <c r="P61061" s="230"/>
      <c r="Q61061" s="230"/>
      <c r="R61061" s="230"/>
      <c r="S61061" s="230"/>
    </row>
    <row r="61062" spans="16:19" x14ac:dyDescent="0.2">
      <c r="P61062" s="230"/>
      <c r="Q61062" s="230"/>
      <c r="R61062" s="230"/>
      <c r="S61062" s="230"/>
    </row>
    <row r="61063" spans="16:19" x14ac:dyDescent="0.2">
      <c r="P61063" s="230"/>
      <c r="Q61063" s="230"/>
      <c r="R61063" s="230"/>
      <c r="S61063" s="230"/>
    </row>
    <row r="61064" spans="16:19" x14ac:dyDescent="0.2">
      <c r="P61064" s="230"/>
      <c r="Q61064" s="230"/>
      <c r="R61064" s="230"/>
      <c r="S61064" s="230"/>
    </row>
    <row r="61065" spans="16:19" x14ac:dyDescent="0.2">
      <c r="P61065" s="230"/>
      <c r="Q61065" s="230"/>
      <c r="R61065" s="230"/>
      <c r="S61065" s="230"/>
    </row>
    <row r="61066" spans="16:19" x14ac:dyDescent="0.2">
      <c r="P61066" s="230"/>
      <c r="Q61066" s="230"/>
      <c r="R61066" s="230"/>
      <c r="S61066" s="230"/>
    </row>
    <row r="61067" spans="16:19" x14ac:dyDescent="0.2">
      <c r="P61067" s="230"/>
      <c r="Q61067" s="230"/>
      <c r="R61067" s="230"/>
      <c r="S61067" s="230"/>
    </row>
    <row r="61068" spans="16:19" x14ac:dyDescent="0.2">
      <c r="P61068" s="230"/>
      <c r="Q61068" s="230"/>
      <c r="R61068" s="230"/>
      <c r="S61068" s="230"/>
    </row>
    <row r="61069" spans="16:19" x14ac:dyDescent="0.2">
      <c r="P61069" s="230"/>
      <c r="Q61069" s="230"/>
      <c r="R61069" s="230"/>
      <c r="S61069" s="230"/>
    </row>
    <row r="61070" spans="16:19" x14ac:dyDescent="0.2">
      <c r="P61070" s="230"/>
      <c r="Q61070" s="230"/>
      <c r="R61070" s="230"/>
      <c r="S61070" s="230"/>
    </row>
    <row r="61071" spans="16:19" x14ac:dyDescent="0.2">
      <c r="P61071" s="230"/>
      <c r="Q61071" s="230"/>
      <c r="R61071" s="230"/>
      <c r="S61071" s="230"/>
    </row>
    <row r="61072" spans="16:19" x14ac:dyDescent="0.2">
      <c r="P61072" s="230"/>
      <c r="Q61072" s="230"/>
      <c r="R61072" s="230"/>
      <c r="S61072" s="230"/>
    </row>
    <row r="61073" spans="16:19" x14ac:dyDescent="0.2">
      <c r="P61073" s="230"/>
      <c r="Q61073" s="230"/>
      <c r="R61073" s="230"/>
      <c r="S61073" s="230"/>
    </row>
    <row r="61074" spans="16:19" x14ac:dyDescent="0.2">
      <c r="P61074" s="230"/>
      <c r="Q61074" s="230"/>
      <c r="R61074" s="230"/>
      <c r="S61074" s="230"/>
    </row>
    <row r="61075" spans="16:19" x14ac:dyDescent="0.2">
      <c r="P61075" s="230"/>
      <c r="Q61075" s="230"/>
      <c r="R61075" s="230"/>
      <c r="S61075" s="230"/>
    </row>
    <row r="61076" spans="16:19" x14ac:dyDescent="0.2">
      <c r="P61076" s="230"/>
      <c r="Q61076" s="230"/>
      <c r="R61076" s="230"/>
      <c r="S61076" s="230"/>
    </row>
    <row r="61077" spans="16:19" x14ac:dyDescent="0.2">
      <c r="P61077" s="230"/>
      <c r="Q61077" s="230"/>
      <c r="R61077" s="230"/>
      <c r="S61077" s="230"/>
    </row>
    <row r="61078" spans="16:19" x14ac:dyDescent="0.2">
      <c r="P61078" s="230"/>
      <c r="Q61078" s="230"/>
      <c r="R61078" s="230"/>
      <c r="S61078" s="230"/>
    </row>
    <row r="61079" spans="16:19" x14ac:dyDescent="0.2">
      <c r="P61079" s="230"/>
      <c r="Q61079" s="230"/>
      <c r="R61079" s="230"/>
      <c r="S61079" s="230"/>
    </row>
    <row r="61080" spans="16:19" x14ac:dyDescent="0.2">
      <c r="P61080" s="230"/>
      <c r="Q61080" s="230"/>
      <c r="R61080" s="230"/>
      <c r="S61080" s="230"/>
    </row>
    <row r="61081" spans="16:19" x14ac:dyDescent="0.2">
      <c r="P61081" s="230"/>
      <c r="Q61081" s="230"/>
      <c r="R61081" s="230"/>
      <c r="S61081" s="230"/>
    </row>
    <row r="61082" spans="16:19" x14ac:dyDescent="0.2">
      <c r="P61082" s="230"/>
      <c r="Q61082" s="230"/>
      <c r="R61082" s="230"/>
      <c r="S61082" s="230"/>
    </row>
    <row r="61083" spans="16:19" x14ac:dyDescent="0.2">
      <c r="P61083" s="230"/>
      <c r="Q61083" s="230"/>
      <c r="R61083" s="230"/>
      <c r="S61083" s="230"/>
    </row>
    <row r="61084" spans="16:19" x14ac:dyDescent="0.2">
      <c r="P61084" s="230"/>
      <c r="Q61084" s="230"/>
      <c r="R61084" s="230"/>
      <c r="S61084" s="230"/>
    </row>
    <row r="61085" spans="16:19" x14ac:dyDescent="0.2">
      <c r="P61085" s="230"/>
      <c r="Q61085" s="230"/>
      <c r="R61085" s="230"/>
      <c r="S61085" s="230"/>
    </row>
    <row r="61086" spans="16:19" x14ac:dyDescent="0.2">
      <c r="P61086" s="230"/>
      <c r="Q61086" s="230"/>
      <c r="R61086" s="230"/>
      <c r="S61086" s="230"/>
    </row>
    <row r="61087" spans="16:19" x14ac:dyDescent="0.2">
      <c r="P61087" s="230"/>
      <c r="Q61087" s="230"/>
      <c r="R61087" s="230"/>
      <c r="S61087" s="230"/>
    </row>
    <row r="61088" spans="16:19" x14ac:dyDescent="0.2">
      <c r="P61088" s="230"/>
      <c r="Q61088" s="230"/>
      <c r="R61088" s="230"/>
      <c r="S61088" s="230"/>
    </row>
    <row r="61089" spans="16:19" x14ac:dyDescent="0.2">
      <c r="P61089" s="230"/>
      <c r="Q61089" s="230"/>
      <c r="R61089" s="230"/>
      <c r="S61089" s="230"/>
    </row>
    <row r="61090" spans="16:19" x14ac:dyDescent="0.2">
      <c r="P61090" s="230"/>
      <c r="Q61090" s="230"/>
      <c r="R61090" s="230"/>
      <c r="S61090" s="230"/>
    </row>
    <row r="61091" spans="16:19" x14ac:dyDescent="0.2">
      <c r="P61091" s="230"/>
      <c r="Q61091" s="230"/>
      <c r="R61091" s="230"/>
      <c r="S61091" s="230"/>
    </row>
    <row r="61092" spans="16:19" x14ac:dyDescent="0.2">
      <c r="P61092" s="230"/>
      <c r="Q61092" s="230"/>
      <c r="R61092" s="230"/>
      <c r="S61092" s="230"/>
    </row>
    <row r="61093" spans="16:19" x14ac:dyDescent="0.2">
      <c r="P61093" s="230"/>
      <c r="Q61093" s="230"/>
      <c r="R61093" s="230"/>
      <c r="S61093" s="230"/>
    </row>
    <row r="61094" spans="16:19" x14ac:dyDescent="0.2">
      <c r="P61094" s="230"/>
      <c r="Q61094" s="230"/>
      <c r="R61094" s="230"/>
      <c r="S61094" s="230"/>
    </row>
    <row r="61095" spans="16:19" x14ac:dyDescent="0.2">
      <c r="P61095" s="230"/>
      <c r="Q61095" s="230"/>
      <c r="R61095" s="230"/>
      <c r="S61095" s="230"/>
    </row>
    <row r="61096" spans="16:19" x14ac:dyDescent="0.2">
      <c r="P61096" s="230"/>
      <c r="Q61096" s="230"/>
      <c r="R61096" s="230"/>
      <c r="S61096" s="230"/>
    </row>
    <row r="61097" spans="16:19" x14ac:dyDescent="0.2">
      <c r="P61097" s="230"/>
      <c r="Q61097" s="230"/>
      <c r="R61097" s="230"/>
      <c r="S61097" s="230"/>
    </row>
    <row r="61098" spans="16:19" x14ac:dyDescent="0.2">
      <c r="P61098" s="230"/>
      <c r="Q61098" s="230"/>
      <c r="R61098" s="230"/>
      <c r="S61098" s="230"/>
    </row>
    <row r="61099" spans="16:19" x14ac:dyDescent="0.2">
      <c r="P61099" s="230"/>
      <c r="Q61099" s="230"/>
      <c r="R61099" s="230"/>
      <c r="S61099" s="230"/>
    </row>
    <row r="61100" spans="16:19" x14ac:dyDescent="0.2">
      <c r="P61100" s="230"/>
      <c r="Q61100" s="230"/>
      <c r="R61100" s="230"/>
      <c r="S61100" s="230"/>
    </row>
    <row r="61101" spans="16:19" x14ac:dyDescent="0.2">
      <c r="P61101" s="230"/>
      <c r="Q61101" s="230"/>
      <c r="R61101" s="230"/>
      <c r="S61101" s="230"/>
    </row>
    <row r="61102" spans="16:19" x14ac:dyDescent="0.2">
      <c r="P61102" s="230"/>
      <c r="Q61102" s="230"/>
      <c r="R61102" s="230"/>
      <c r="S61102" s="230"/>
    </row>
    <row r="61103" spans="16:19" x14ac:dyDescent="0.2">
      <c r="P61103" s="230"/>
      <c r="Q61103" s="230"/>
      <c r="R61103" s="230"/>
      <c r="S61103" s="230"/>
    </row>
    <row r="61104" spans="16:19" x14ac:dyDescent="0.2">
      <c r="P61104" s="230"/>
      <c r="Q61104" s="230"/>
      <c r="R61104" s="230"/>
      <c r="S61104" s="230"/>
    </row>
    <row r="61105" spans="16:19" x14ac:dyDescent="0.2">
      <c r="P61105" s="230"/>
      <c r="Q61105" s="230"/>
      <c r="R61105" s="230"/>
      <c r="S61105" s="230"/>
    </row>
    <row r="61106" spans="16:19" x14ac:dyDescent="0.2">
      <c r="P61106" s="230"/>
      <c r="Q61106" s="230"/>
      <c r="R61106" s="230"/>
      <c r="S61106" s="230"/>
    </row>
    <row r="61107" spans="16:19" x14ac:dyDescent="0.2">
      <c r="P61107" s="230"/>
      <c r="Q61107" s="230"/>
      <c r="R61107" s="230"/>
      <c r="S61107" s="230"/>
    </row>
    <row r="61108" spans="16:19" x14ac:dyDescent="0.2">
      <c r="P61108" s="230"/>
      <c r="Q61108" s="230"/>
      <c r="R61108" s="230"/>
      <c r="S61108" s="230"/>
    </row>
    <row r="61109" spans="16:19" x14ac:dyDescent="0.2">
      <c r="P61109" s="230"/>
      <c r="Q61109" s="230"/>
      <c r="R61109" s="230"/>
      <c r="S61109" s="230"/>
    </row>
    <row r="61110" spans="16:19" x14ac:dyDescent="0.2">
      <c r="P61110" s="230"/>
      <c r="Q61110" s="230"/>
      <c r="R61110" s="230"/>
      <c r="S61110" s="230"/>
    </row>
    <row r="61111" spans="16:19" x14ac:dyDescent="0.2">
      <c r="P61111" s="230"/>
      <c r="Q61111" s="230"/>
      <c r="R61111" s="230"/>
      <c r="S61111" s="230"/>
    </row>
    <row r="61112" spans="16:19" x14ac:dyDescent="0.2">
      <c r="P61112" s="230"/>
      <c r="Q61112" s="230"/>
      <c r="R61112" s="230"/>
      <c r="S61112" s="230"/>
    </row>
    <row r="61113" spans="16:19" x14ac:dyDescent="0.2">
      <c r="P61113" s="230"/>
      <c r="Q61113" s="230"/>
      <c r="R61113" s="230"/>
      <c r="S61113" s="230"/>
    </row>
    <row r="61114" spans="16:19" x14ac:dyDescent="0.2">
      <c r="P61114" s="230"/>
      <c r="Q61114" s="230"/>
      <c r="R61114" s="230"/>
      <c r="S61114" s="230"/>
    </row>
    <row r="61115" spans="16:19" x14ac:dyDescent="0.2">
      <c r="P61115" s="230"/>
      <c r="Q61115" s="230"/>
      <c r="R61115" s="230"/>
      <c r="S61115" s="230"/>
    </row>
    <row r="61116" spans="16:19" x14ac:dyDescent="0.2">
      <c r="P61116" s="230"/>
      <c r="Q61116" s="230"/>
      <c r="R61116" s="230"/>
      <c r="S61116" s="230"/>
    </row>
    <row r="61117" spans="16:19" x14ac:dyDescent="0.2">
      <c r="P61117" s="230"/>
      <c r="Q61117" s="230"/>
      <c r="R61117" s="230"/>
      <c r="S61117" s="230"/>
    </row>
    <row r="61118" spans="16:19" x14ac:dyDescent="0.2">
      <c r="P61118" s="230"/>
      <c r="Q61118" s="230"/>
      <c r="R61118" s="230"/>
      <c r="S61118" s="230"/>
    </row>
    <row r="61119" spans="16:19" x14ac:dyDescent="0.2">
      <c r="P61119" s="230"/>
      <c r="Q61119" s="230"/>
      <c r="R61119" s="230"/>
      <c r="S61119" s="230"/>
    </row>
    <row r="61120" spans="16:19" x14ac:dyDescent="0.2">
      <c r="P61120" s="230"/>
      <c r="Q61120" s="230"/>
      <c r="R61120" s="230"/>
      <c r="S61120" s="230"/>
    </row>
    <row r="61121" spans="16:19" x14ac:dyDescent="0.2">
      <c r="P61121" s="230"/>
      <c r="Q61121" s="230"/>
      <c r="R61121" s="230"/>
      <c r="S61121" s="230"/>
    </row>
    <row r="61122" spans="16:19" x14ac:dyDescent="0.2">
      <c r="P61122" s="230"/>
      <c r="Q61122" s="230"/>
      <c r="R61122" s="230"/>
      <c r="S61122" s="230"/>
    </row>
    <row r="61123" spans="16:19" x14ac:dyDescent="0.2">
      <c r="P61123" s="230"/>
      <c r="Q61123" s="230"/>
      <c r="R61123" s="230"/>
      <c r="S61123" s="230"/>
    </row>
    <row r="61124" spans="16:19" x14ac:dyDescent="0.2">
      <c r="P61124" s="230"/>
      <c r="Q61124" s="230"/>
      <c r="R61124" s="230"/>
      <c r="S61124" s="230"/>
    </row>
    <row r="61125" spans="16:19" x14ac:dyDescent="0.2">
      <c r="P61125" s="230"/>
      <c r="Q61125" s="230"/>
      <c r="R61125" s="230"/>
      <c r="S61125" s="230"/>
    </row>
    <row r="61126" spans="16:19" x14ac:dyDescent="0.2">
      <c r="P61126" s="230"/>
      <c r="Q61126" s="230"/>
      <c r="R61126" s="230"/>
      <c r="S61126" s="230"/>
    </row>
    <row r="61127" spans="16:19" x14ac:dyDescent="0.2">
      <c r="P61127" s="230"/>
      <c r="Q61127" s="230"/>
      <c r="R61127" s="230"/>
      <c r="S61127" s="230"/>
    </row>
    <row r="61128" spans="16:19" x14ac:dyDescent="0.2">
      <c r="P61128" s="230"/>
      <c r="Q61128" s="230"/>
      <c r="R61128" s="230"/>
      <c r="S61128" s="230"/>
    </row>
    <row r="61129" spans="16:19" x14ac:dyDescent="0.2">
      <c r="P61129" s="230"/>
      <c r="Q61129" s="230"/>
      <c r="R61129" s="230"/>
      <c r="S61129" s="230"/>
    </row>
    <row r="61130" spans="16:19" x14ac:dyDescent="0.2">
      <c r="P61130" s="230"/>
      <c r="Q61130" s="230"/>
      <c r="R61130" s="230"/>
      <c r="S61130" s="230"/>
    </row>
    <row r="61131" spans="16:19" x14ac:dyDescent="0.2">
      <c r="P61131" s="230"/>
      <c r="Q61131" s="230"/>
      <c r="R61131" s="230"/>
      <c r="S61131" s="230"/>
    </row>
    <row r="61132" spans="16:19" x14ac:dyDescent="0.2">
      <c r="P61132" s="230"/>
      <c r="Q61132" s="230"/>
      <c r="R61132" s="230"/>
      <c r="S61132" s="230"/>
    </row>
    <row r="61133" spans="16:19" x14ac:dyDescent="0.2">
      <c r="P61133" s="230"/>
      <c r="Q61133" s="230"/>
      <c r="R61133" s="230"/>
      <c r="S61133" s="230"/>
    </row>
    <row r="61134" spans="16:19" x14ac:dyDescent="0.2">
      <c r="P61134" s="230"/>
      <c r="Q61134" s="230"/>
      <c r="R61134" s="230"/>
      <c r="S61134" s="230"/>
    </row>
    <row r="61135" spans="16:19" x14ac:dyDescent="0.2">
      <c r="P61135" s="230"/>
      <c r="Q61135" s="230"/>
      <c r="R61135" s="230"/>
      <c r="S61135" s="230"/>
    </row>
    <row r="61136" spans="16:19" x14ac:dyDescent="0.2">
      <c r="P61136" s="230"/>
      <c r="Q61136" s="230"/>
      <c r="R61136" s="230"/>
      <c r="S61136" s="230"/>
    </row>
    <row r="61137" spans="16:19" x14ac:dyDescent="0.2">
      <c r="P61137" s="230"/>
      <c r="Q61137" s="230"/>
      <c r="R61137" s="230"/>
      <c r="S61137" s="230"/>
    </row>
    <row r="61138" spans="16:19" x14ac:dyDescent="0.2">
      <c r="P61138" s="230"/>
      <c r="Q61138" s="230"/>
      <c r="R61138" s="230"/>
      <c r="S61138" s="230"/>
    </row>
    <row r="61139" spans="16:19" x14ac:dyDescent="0.2">
      <c r="P61139" s="230"/>
      <c r="Q61139" s="230"/>
      <c r="R61139" s="230"/>
      <c r="S61139" s="230"/>
    </row>
    <row r="61140" spans="16:19" x14ac:dyDescent="0.2">
      <c r="P61140" s="230"/>
      <c r="Q61140" s="230"/>
      <c r="R61140" s="230"/>
      <c r="S61140" s="230"/>
    </row>
    <row r="61141" spans="16:19" x14ac:dyDescent="0.2">
      <c r="P61141" s="230"/>
      <c r="Q61141" s="230"/>
      <c r="R61141" s="230"/>
      <c r="S61141" s="230"/>
    </row>
    <row r="61142" spans="16:19" x14ac:dyDescent="0.2">
      <c r="P61142" s="230"/>
      <c r="Q61142" s="230"/>
      <c r="R61142" s="230"/>
      <c r="S61142" s="230"/>
    </row>
    <row r="61143" spans="16:19" x14ac:dyDescent="0.2">
      <c r="P61143" s="230"/>
      <c r="Q61143" s="230"/>
      <c r="R61143" s="230"/>
      <c r="S61143" s="230"/>
    </row>
    <row r="61144" spans="16:19" x14ac:dyDescent="0.2">
      <c r="P61144" s="230"/>
      <c r="Q61144" s="230"/>
      <c r="R61144" s="230"/>
      <c r="S61144" s="230"/>
    </row>
    <row r="61145" spans="16:19" x14ac:dyDescent="0.2">
      <c r="P61145" s="230"/>
      <c r="Q61145" s="230"/>
      <c r="R61145" s="230"/>
      <c r="S61145" s="230"/>
    </row>
    <row r="61146" spans="16:19" x14ac:dyDescent="0.2">
      <c r="P61146" s="230"/>
      <c r="Q61146" s="230"/>
      <c r="R61146" s="230"/>
      <c r="S61146" s="230"/>
    </row>
    <row r="61147" spans="16:19" x14ac:dyDescent="0.2">
      <c r="P61147" s="230"/>
      <c r="Q61147" s="230"/>
      <c r="R61147" s="230"/>
      <c r="S61147" s="230"/>
    </row>
    <row r="61148" spans="16:19" x14ac:dyDescent="0.2">
      <c r="P61148" s="230"/>
      <c r="Q61148" s="230"/>
      <c r="R61148" s="230"/>
      <c r="S61148" s="230"/>
    </row>
    <row r="61149" spans="16:19" x14ac:dyDescent="0.2">
      <c r="P61149" s="230"/>
      <c r="Q61149" s="230"/>
      <c r="R61149" s="230"/>
      <c r="S61149" s="230"/>
    </row>
    <row r="61150" spans="16:19" x14ac:dyDescent="0.2">
      <c r="P61150" s="230"/>
      <c r="Q61150" s="230"/>
      <c r="R61150" s="230"/>
      <c r="S61150" s="230"/>
    </row>
    <row r="61151" spans="16:19" x14ac:dyDescent="0.2">
      <c r="P61151" s="230"/>
      <c r="Q61151" s="230"/>
      <c r="R61151" s="230"/>
      <c r="S61151" s="230"/>
    </row>
    <row r="61152" spans="16:19" x14ac:dyDescent="0.2">
      <c r="P61152" s="230"/>
      <c r="Q61152" s="230"/>
      <c r="R61152" s="230"/>
      <c r="S61152" s="230"/>
    </row>
    <row r="61153" spans="16:19" x14ac:dyDescent="0.2">
      <c r="P61153" s="230"/>
      <c r="Q61153" s="230"/>
      <c r="R61153" s="230"/>
      <c r="S61153" s="230"/>
    </row>
    <row r="61154" spans="16:19" x14ac:dyDescent="0.2">
      <c r="P61154" s="230"/>
      <c r="Q61154" s="230"/>
      <c r="R61154" s="230"/>
      <c r="S61154" s="230"/>
    </row>
    <row r="61155" spans="16:19" x14ac:dyDescent="0.2">
      <c r="P61155" s="230"/>
      <c r="Q61155" s="230"/>
      <c r="R61155" s="230"/>
      <c r="S61155" s="230"/>
    </row>
    <row r="61156" spans="16:19" x14ac:dyDescent="0.2">
      <c r="P61156" s="230"/>
      <c r="Q61156" s="230"/>
      <c r="R61156" s="230"/>
      <c r="S61156" s="230"/>
    </row>
    <row r="61157" spans="16:19" x14ac:dyDescent="0.2">
      <c r="P61157" s="230"/>
      <c r="Q61157" s="230"/>
      <c r="R61157" s="230"/>
      <c r="S61157" s="230"/>
    </row>
    <row r="61158" spans="16:19" x14ac:dyDescent="0.2">
      <c r="P61158" s="230"/>
      <c r="Q61158" s="230"/>
      <c r="R61158" s="230"/>
      <c r="S61158" s="230"/>
    </row>
    <row r="61159" spans="16:19" x14ac:dyDescent="0.2">
      <c r="P61159" s="230"/>
      <c r="Q61159" s="230"/>
      <c r="R61159" s="230"/>
      <c r="S61159" s="230"/>
    </row>
    <row r="61160" spans="16:19" x14ac:dyDescent="0.2">
      <c r="P61160" s="230"/>
      <c r="Q61160" s="230"/>
      <c r="R61160" s="230"/>
      <c r="S61160" s="230"/>
    </row>
    <row r="61161" spans="16:19" x14ac:dyDescent="0.2">
      <c r="P61161" s="230"/>
      <c r="Q61161" s="230"/>
      <c r="R61161" s="230"/>
      <c r="S61161" s="230"/>
    </row>
    <row r="61162" spans="16:19" x14ac:dyDescent="0.2">
      <c r="P61162" s="230"/>
      <c r="Q61162" s="230"/>
      <c r="R61162" s="230"/>
      <c r="S61162" s="230"/>
    </row>
    <row r="61163" spans="16:19" x14ac:dyDescent="0.2">
      <c r="P61163" s="230"/>
      <c r="Q61163" s="230"/>
      <c r="R61163" s="230"/>
      <c r="S61163" s="230"/>
    </row>
    <row r="61164" spans="16:19" x14ac:dyDescent="0.2">
      <c r="P61164" s="230"/>
      <c r="Q61164" s="230"/>
      <c r="R61164" s="230"/>
      <c r="S61164" s="230"/>
    </row>
    <row r="61165" spans="16:19" x14ac:dyDescent="0.2">
      <c r="P61165" s="230"/>
      <c r="Q61165" s="230"/>
      <c r="R61165" s="230"/>
      <c r="S61165" s="230"/>
    </row>
    <row r="61166" spans="16:19" x14ac:dyDescent="0.2">
      <c r="P61166" s="230"/>
      <c r="Q61166" s="230"/>
      <c r="R61166" s="230"/>
      <c r="S61166" s="230"/>
    </row>
    <row r="61167" spans="16:19" x14ac:dyDescent="0.2">
      <c r="P61167" s="230"/>
      <c r="Q61167" s="230"/>
      <c r="R61167" s="230"/>
      <c r="S61167" s="230"/>
    </row>
    <row r="61168" spans="16:19" x14ac:dyDescent="0.2">
      <c r="P61168" s="230"/>
      <c r="Q61168" s="230"/>
      <c r="R61168" s="230"/>
      <c r="S61168" s="230"/>
    </row>
    <row r="61169" spans="16:19" x14ac:dyDescent="0.2">
      <c r="P61169" s="230"/>
      <c r="Q61169" s="230"/>
      <c r="R61169" s="230"/>
      <c r="S61169" s="230"/>
    </row>
    <row r="61170" spans="16:19" x14ac:dyDescent="0.2">
      <c r="P61170" s="230"/>
      <c r="Q61170" s="230"/>
      <c r="R61170" s="230"/>
      <c r="S61170" s="230"/>
    </row>
    <row r="61171" spans="16:19" x14ac:dyDescent="0.2">
      <c r="P61171" s="230"/>
      <c r="Q61171" s="230"/>
      <c r="R61171" s="230"/>
      <c r="S61171" s="230"/>
    </row>
    <row r="61172" spans="16:19" x14ac:dyDescent="0.2">
      <c r="P61172" s="230"/>
      <c r="Q61172" s="230"/>
      <c r="R61172" s="230"/>
      <c r="S61172" s="230"/>
    </row>
    <row r="61173" spans="16:19" x14ac:dyDescent="0.2">
      <c r="P61173" s="230"/>
      <c r="Q61173" s="230"/>
      <c r="R61173" s="230"/>
      <c r="S61173" s="230"/>
    </row>
    <row r="61174" spans="16:19" x14ac:dyDescent="0.2">
      <c r="P61174" s="230"/>
      <c r="Q61174" s="230"/>
      <c r="R61174" s="230"/>
      <c r="S61174" s="230"/>
    </row>
    <row r="61175" spans="16:19" x14ac:dyDescent="0.2">
      <c r="P61175" s="230"/>
      <c r="Q61175" s="230"/>
      <c r="R61175" s="230"/>
      <c r="S61175" s="230"/>
    </row>
    <row r="61176" spans="16:19" x14ac:dyDescent="0.2">
      <c r="P61176" s="230"/>
      <c r="Q61176" s="230"/>
      <c r="R61176" s="230"/>
      <c r="S61176" s="230"/>
    </row>
    <row r="61177" spans="16:19" x14ac:dyDescent="0.2">
      <c r="P61177" s="230"/>
      <c r="Q61177" s="230"/>
      <c r="R61177" s="230"/>
      <c r="S61177" s="230"/>
    </row>
    <row r="61178" spans="16:19" x14ac:dyDescent="0.2">
      <c r="P61178" s="230"/>
      <c r="Q61178" s="230"/>
      <c r="R61178" s="230"/>
      <c r="S61178" s="230"/>
    </row>
    <row r="61179" spans="16:19" x14ac:dyDescent="0.2">
      <c r="P61179" s="230"/>
      <c r="Q61179" s="230"/>
      <c r="R61179" s="230"/>
      <c r="S61179" s="230"/>
    </row>
    <row r="61180" spans="16:19" x14ac:dyDescent="0.2">
      <c r="P61180" s="230"/>
      <c r="Q61180" s="230"/>
      <c r="R61180" s="230"/>
      <c r="S61180" s="230"/>
    </row>
    <row r="61181" spans="16:19" x14ac:dyDescent="0.2">
      <c r="P61181" s="230"/>
      <c r="Q61181" s="230"/>
      <c r="R61181" s="230"/>
      <c r="S61181" s="230"/>
    </row>
    <row r="61182" spans="16:19" x14ac:dyDescent="0.2">
      <c r="P61182" s="230"/>
      <c r="Q61182" s="230"/>
      <c r="R61182" s="230"/>
      <c r="S61182" s="230"/>
    </row>
    <row r="61183" spans="16:19" x14ac:dyDescent="0.2">
      <c r="P61183" s="230"/>
      <c r="Q61183" s="230"/>
      <c r="R61183" s="230"/>
      <c r="S61183" s="230"/>
    </row>
    <row r="61184" spans="16:19" x14ac:dyDescent="0.2">
      <c r="P61184" s="230"/>
      <c r="Q61184" s="230"/>
      <c r="R61184" s="230"/>
      <c r="S61184" s="230"/>
    </row>
    <row r="61185" spans="16:19" x14ac:dyDescent="0.2">
      <c r="P61185" s="230"/>
      <c r="Q61185" s="230"/>
      <c r="R61185" s="230"/>
      <c r="S61185" s="230"/>
    </row>
    <row r="61186" spans="16:19" x14ac:dyDescent="0.2">
      <c r="P61186" s="230"/>
      <c r="Q61186" s="230"/>
      <c r="R61186" s="230"/>
      <c r="S61186" s="230"/>
    </row>
    <row r="61187" spans="16:19" x14ac:dyDescent="0.2">
      <c r="P61187" s="230"/>
      <c r="Q61187" s="230"/>
      <c r="R61187" s="230"/>
      <c r="S61187" s="230"/>
    </row>
    <row r="61188" spans="16:19" x14ac:dyDescent="0.2">
      <c r="P61188" s="230"/>
      <c r="Q61188" s="230"/>
      <c r="R61188" s="230"/>
      <c r="S61188" s="230"/>
    </row>
    <row r="61189" spans="16:19" x14ac:dyDescent="0.2">
      <c r="P61189" s="230"/>
      <c r="Q61189" s="230"/>
      <c r="R61189" s="230"/>
      <c r="S61189" s="230"/>
    </row>
    <row r="61190" spans="16:19" x14ac:dyDescent="0.2">
      <c r="P61190" s="230"/>
      <c r="Q61190" s="230"/>
      <c r="R61190" s="230"/>
      <c r="S61190" s="230"/>
    </row>
    <row r="61191" spans="16:19" x14ac:dyDescent="0.2">
      <c r="P61191" s="230"/>
      <c r="Q61191" s="230"/>
      <c r="R61191" s="230"/>
      <c r="S61191" s="230"/>
    </row>
    <row r="61192" spans="16:19" x14ac:dyDescent="0.2">
      <c r="P61192" s="230"/>
      <c r="Q61192" s="230"/>
      <c r="R61192" s="230"/>
      <c r="S61192" s="230"/>
    </row>
    <row r="61193" spans="16:19" x14ac:dyDescent="0.2">
      <c r="P61193" s="230"/>
      <c r="Q61193" s="230"/>
      <c r="R61193" s="230"/>
      <c r="S61193" s="230"/>
    </row>
    <row r="61194" spans="16:19" x14ac:dyDescent="0.2">
      <c r="P61194" s="230"/>
      <c r="Q61194" s="230"/>
      <c r="R61194" s="230"/>
      <c r="S61194" s="230"/>
    </row>
    <row r="61195" spans="16:19" x14ac:dyDescent="0.2">
      <c r="P61195" s="230"/>
      <c r="Q61195" s="230"/>
      <c r="R61195" s="230"/>
      <c r="S61195" s="230"/>
    </row>
    <row r="61196" spans="16:19" x14ac:dyDescent="0.2">
      <c r="P61196" s="230"/>
      <c r="Q61196" s="230"/>
      <c r="R61196" s="230"/>
      <c r="S61196" s="230"/>
    </row>
    <row r="61197" spans="16:19" x14ac:dyDescent="0.2">
      <c r="P61197" s="230"/>
      <c r="Q61197" s="230"/>
      <c r="R61197" s="230"/>
      <c r="S61197" s="230"/>
    </row>
    <row r="61198" spans="16:19" x14ac:dyDescent="0.2">
      <c r="P61198" s="230"/>
      <c r="Q61198" s="230"/>
      <c r="R61198" s="230"/>
      <c r="S61198" s="230"/>
    </row>
    <row r="61199" spans="16:19" x14ac:dyDescent="0.2">
      <c r="P61199" s="230"/>
      <c r="Q61199" s="230"/>
      <c r="R61199" s="230"/>
      <c r="S61199" s="230"/>
    </row>
    <row r="61200" spans="16:19" x14ac:dyDescent="0.2">
      <c r="P61200" s="230"/>
      <c r="Q61200" s="230"/>
      <c r="R61200" s="230"/>
      <c r="S61200" s="230"/>
    </row>
    <row r="61201" spans="16:19" x14ac:dyDescent="0.2">
      <c r="P61201" s="230"/>
      <c r="Q61201" s="230"/>
      <c r="R61201" s="230"/>
      <c r="S61201" s="230"/>
    </row>
    <row r="61202" spans="16:19" x14ac:dyDescent="0.2">
      <c r="P61202" s="230"/>
      <c r="Q61202" s="230"/>
      <c r="R61202" s="230"/>
      <c r="S61202" s="230"/>
    </row>
    <row r="61203" spans="16:19" x14ac:dyDescent="0.2">
      <c r="P61203" s="230"/>
      <c r="Q61203" s="230"/>
      <c r="R61203" s="230"/>
      <c r="S61203" s="230"/>
    </row>
    <row r="61204" spans="16:19" x14ac:dyDescent="0.2">
      <c r="P61204" s="230"/>
      <c r="Q61204" s="230"/>
      <c r="R61204" s="230"/>
      <c r="S61204" s="230"/>
    </row>
    <row r="61205" spans="16:19" x14ac:dyDescent="0.2">
      <c r="P61205" s="230"/>
      <c r="Q61205" s="230"/>
      <c r="R61205" s="230"/>
      <c r="S61205" s="230"/>
    </row>
    <row r="61206" spans="16:19" x14ac:dyDescent="0.2">
      <c r="P61206" s="230"/>
      <c r="Q61206" s="230"/>
      <c r="R61206" s="230"/>
      <c r="S61206" s="230"/>
    </row>
    <row r="61207" spans="16:19" x14ac:dyDescent="0.2">
      <c r="P61207" s="230"/>
      <c r="Q61207" s="230"/>
      <c r="R61207" s="230"/>
      <c r="S61207" s="230"/>
    </row>
    <row r="61208" spans="16:19" x14ac:dyDescent="0.2">
      <c r="P61208" s="230"/>
      <c r="Q61208" s="230"/>
      <c r="R61208" s="230"/>
      <c r="S61208" s="230"/>
    </row>
    <row r="61209" spans="16:19" x14ac:dyDescent="0.2">
      <c r="P61209" s="230"/>
      <c r="Q61209" s="230"/>
      <c r="R61209" s="230"/>
      <c r="S61209" s="230"/>
    </row>
    <row r="61210" spans="16:19" x14ac:dyDescent="0.2">
      <c r="P61210" s="230"/>
      <c r="Q61210" s="230"/>
      <c r="R61210" s="230"/>
      <c r="S61210" s="230"/>
    </row>
    <row r="61211" spans="16:19" x14ac:dyDescent="0.2">
      <c r="P61211" s="230"/>
      <c r="Q61211" s="230"/>
      <c r="R61211" s="230"/>
      <c r="S61211" s="230"/>
    </row>
    <row r="61212" spans="16:19" x14ac:dyDescent="0.2">
      <c r="P61212" s="230"/>
      <c r="Q61212" s="230"/>
      <c r="R61212" s="230"/>
      <c r="S61212" s="230"/>
    </row>
    <row r="61213" spans="16:19" x14ac:dyDescent="0.2">
      <c r="P61213" s="230"/>
      <c r="Q61213" s="230"/>
      <c r="R61213" s="230"/>
      <c r="S61213" s="230"/>
    </row>
    <row r="61214" spans="16:19" x14ac:dyDescent="0.2">
      <c r="P61214" s="230"/>
      <c r="Q61214" s="230"/>
      <c r="R61214" s="230"/>
      <c r="S61214" s="230"/>
    </row>
    <row r="61215" spans="16:19" x14ac:dyDescent="0.2">
      <c r="P61215" s="230"/>
      <c r="Q61215" s="230"/>
      <c r="R61215" s="230"/>
      <c r="S61215" s="230"/>
    </row>
    <row r="61216" spans="16:19" x14ac:dyDescent="0.2">
      <c r="P61216" s="230"/>
      <c r="Q61216" s="230"/>
      <c r="R61216" s="230"/>
      <c r="S61216" s="230"/>
    </row>
    <row r="61217" spans="16:19" x14ac:dyDescent="0.2">
      <c r="P61217" s="230"/>
      <c r="Q61217" s="230"/>
      <c r="R61217" s="230"/>
      <c r="S61217" s="230"/>
    </row>
    <row r="61218" spans="16:19" x14ac:dyDescent="0.2">
      <c r="P61218" s="230"/>
      <c r="Q61218" s="230"/>
      <c r="R61218" s="230"/>
      <c r="S61218" s="230"/>
    </row>
    <row r="61219" spans="16:19" x14ac:dyDescent="0.2">
      <c r="P61219" s="230"/>
      <c r="Q61219" s="230"/>
      <c r="R61219" s="230"/>
      <c r="S61219" s="230"/>
    </row>
    <row r="61220" spans="16:19" x14ac:dyDescent="0.2">
      <c r="P61220" s="230"/>
      <c r="Q61220" s="230"/>
      <c r="R61220" s="230"/>
      <c r="S61220" s="230"/>
    </row>
    <row r="61221" spans="16:19" x14ac:dyDescent="0.2">
      <c r="P61221" s="230"/>
      <c r="Q61221" s="230"/>
      <c r="R61221" s="230"/>
      <c r="S61221" s="230"/>
    </row>
    <row r="61222" spans="16:19" x14ac:dyDescent="0.2">
      <c r="P61222" s="230"/>
      <c r="Q61222" s="230"/>
      <c r="R61222" s="230"/>
      <c r="S61222" s="230"/>
    </row>
    <row r="61223" spans="16:19" x14ac:dyDescent="0.2">
      <c r="P61223" s="230"/>
      <c r="Q61223" s="230"/>
      <c r="R61223" s="230"/>
      <c r="S61223" s="230"/>
    </row>
    <row r="61224" spans="16:19" x14ac:dyDescent="0.2">
      <c r="P61224" s="230"/>
      <c r="Q61224" s="230"/>
      <c r="R61224" s="230"/>
      <c r="S61224" s="230"/>
    </row>
    <row r="61225" spans="16:19" x14ac:dyDescent="0.2">
      <c r="P61225" s="230"/>
      <c r="Q61225" s="230"/>
      <c r="R61225" s="230"/>
      <c r="S61225" s="230"/>
    </row>
    <row r="61226" spans="16:19" x14ac:dyDescent="0.2">
      <c r="P61226" s="230"/>
      <c r="Q61226" s="230"/>
      <c r="R61226" s="230"/>
      <c r="S61226" s="230"/>
    </row>
    <row r="61227" spans="16:19" x14ac:dyDescent="0.2">
      <c r="P61227" s="230"/>
      <c r="Q61227" s="230"/>
      <c r="R61227" s="230"/>
      <c r="S61227" s="230"/>
    </row>
    <row r="61228" spans="16:19" x14ac:dyDescent="0.2">
      <c r="P61228" s="230"/>
      <c r="Q61228" s="230"/>
      <c r="R61228" s="230"/>
      <c r="S61228" s="230"/>
    </row>
    <row r="61229" spans="16:19" x14ac:dyDescent="0.2">
      <c r="P61229" s="230"/>
      <c r="Q61229" s="230"/>
      <c r="R61229" s="230"/>
      <c r="S61229" s="230"/>
    </row>
    <row r="61230" spans="16:19" x14ac:dyDescent="0.2">
      <c r="P61230" s="230"/>
      <c r="Q61230" s="230"/>
      <c r="R61230" s="230"/>
      <c r="S61230" s="230"/>
    </row>
    <row r="61231" spans="16:19" x14ac:dyDescent="0.2">
      <c r="P61231" s="230"/>
      <c r="Q61231" s="230"/>
      <c r="R61231" s="230"/>
      <c r="S61231" s="230"/>
    </row>
    <row r="61232" spans="16:19" x14ac:dyDescent="0.2">
      <c r="P61232" s="230"/>
      <c r="Q61232" s="230"/>
      <c r="R61232" s="230"/>
      <c r="S61232" s="230"/>
    </row>
    <row r="61233" spans="16:19" x14ac:dyDescent="0.2">
      <c r="P61233" s="230"/>
      <c r="Q61233" s="230"/>
      <c r="R61233" s="230"/>
      <c r="S61233" s="230"/>
    </row>
    <row r="61234" spans="16:19" x14ac:dyDescent="0.2">
      <c r="P61234" s="230"/>
      <c r="Q61234" s="230"/>
      <c r="R61234" s="230"/>
      <c r="S61234" s="230"/>
    </row>
    <row r="61235" spans="16:19" x14ac:dyDescent="0.2">
      <c r="P61235" s="230"/>
      <c r="Q61235" s="230"/>
      <c r="R61235" s="230"/>
      <c r="S61235" s="230"/>
    </row>
    <row r="61236" spans="16:19" x14ac:dyDescent="0.2">
      <c r="P61236" s="230"/>
      <c r="Q61236" s="230"/>
      <c r="R61236" s="230"/>
      <c r="S61236" s="230"/>
    </row>
    <row r="61237" spans="16:19" x14ac:dyDescent="0.2">
      <c r="P61237" s="230"/>
      <c r="Q61237" s="230"/>
      <c r="R61237" s="230"/>
      <c r="S61237" s="230"/>
    </row>
    <row r="61238" spans="16:19" x14ac:dyDescent="0.2">
      <c r="P61238" s="230"/>
      <c r="Q61238" s="230"/>
      <c r="R61238" s="230"/>
      <c r="S61238" s="230"/>
    </row>
    <row r="61239" spans="16:19" x14ac:dyDescent="0.2">
      <c r="P61239" s="230"/>
      <c r="Q61239" s="230"/>
      <c r="R61239" s="230"/>
      <c r="S61239" s="230"/>
    </row>
    <row r="61240" spans="16:19" x14ac:dyDescent="0.2">
      <c r="P61240" s="230"/>
      <c r="Q61240" s="230"/>
      <c r="R61240" s="230"/>
      <c r="S61240" s="230"/>
    </row>
    <row r="61241" spans="16:19" x14ac:dyDescent="0.2">
      <c r="P61241" s="230"/>
      <c r="Q61241" s="230"/>
      <c r="R61241" s="230"/>
      <c r="S61241" s="230"/>
    </row>
    <row r="61242" spans="16:19" x14ac:dyDescent="0.2">
      <c r="P61242" s="230"/>
      <c r="Q61242" s="230"/>
      <c r="R61242" s="230"/>
      <c r="S61242" s="230"/>
    </row>
    <row r="61243" spans="16:19" x14ac:dyDescent="0.2">
      <c r="P61243" s="230"/>
      <c r="Q61243" s="230"/>
      <c r="R61243" s="230"/>
      <c r="S61243" s="230"/>
    </row>
    <row r="61244" spans="16:19" x14ac:dyDescent="0.2">
      <c r="P61244" s="230"/>
      <c r="Q61244" s="230"/>
      <c r="R61244" s="230"/>
      <c r="S61244" s="230"/>
    </row>
    <row r="61245" spans="16:19" x14ac:dyDescent="0.2">
      <c r="P61245" s="230"/>
      <c r="Q61245" s="230"/>
      <c r="R61245" s="230"/>
      <c r="S61245" s="230"/>
    </row>
    <row r="61246" spans="16:19" x14ac:dyDescent="0.2">
      <c r="P61246" s="230"/>
      <c r="Q61246" s="230"/>
      <c r="R61246" s="230"/>
      <c r="S61246" s="230"/>
    </row>
    <row r="61247" spans="16:19" x14ac:dyDescent="0.2">
      <c r="P61247" s="230"/>
      <c r="Q61247" s="230"/>
      <c r="R61247" s="230"/>
      <c r="S61247" s="230"/>
    </row>
    <row r="61248" spans="16:19" x14ac:dyDescent="0.2">
      <c r="P61248" s="230"/>
      <c r="Q61248" s="230"/>
      <c r="R61248" s="230"/>
      <c r="S61248" s="230"/>
    </row>
    <row r="61249" spans="16:19" x14ac:dyDescent="0.2">
      <c r="P61249" s="230"/>
      <c r="Q61249" s="230"/>
      <c r="R61249" s="230"/>
      <c r="S61249" s="230"/>
    </row>
    <row r="61250" spans="16:19" x14ac:dyDescent="0.2">
      <c r="P61250" s="230"/>
      <c r="Q61250" s="230"/>
      <c r="R61250" s="230"/>
      <c r="S61250" s="230"/>
    </row>
    <row r="61251" spans="16:19" x14ac:dyDescent="0.2">
      <c r="P61251" s="230"/>
      <c r="Q61251" s="230"/>
      <c r="R61251" s="230"/>
      <c r="S61251" s="230"/>
    </row>
    <row r="61252" spans="16:19" x14ac:dyDescent="0.2">
      <c r="P61252" s="230"/>
      <c r="Q61252" s="230"/>
      <c r="R61252" s="230"/>
      <c r="S61252" s="230"/>
    </row>
    <row r="61253" spans="16:19" x14ac:dyDescent="0.2">
      <c r="P61253" s="230"/>
      <c r="Q61253" s="230"/>
      <c r="R61253" s="230"/>
      <c r="S61253" s="230"/>
    </row>
    <row r="61254" spans="16:19" x14ac:dyDescent="0.2">
      <c r="P61254" s="230"/>
      <c r="Q61254" s="230"/>
      <c r="R61254" s="230"/>
      <c r="S61254" s="230"/>
    </row>
    <row r="61255" spans="16:19" x14ac:dyDescent="0.2">
      <c r="P61255" s="230"/>
      <c r="Q61255" s="230"/>
      <c r="R61255" s="230"/>
      <c r="S61255" s="230"/>
    </row>
    <row r="61256" spans="16:19" x14ac:dyDescent="0.2">
      <c r="P61256" s="230"/>
      <c r="Q61256" s="230"/>
      <c r="R61256" s="230"/>
      <c r="S61256" s="230"/>
    </row>
    <row r="61257" spans="16:19" x14ac:dyDescent="0.2">
      <c r="P61257" s="230"/>
      <c r="Q61257" s="230"/>
      <c r="R61257" s="230"/>
      <c r="S61257" s="230"/>
    </row>
    <row r="61258" spans="16:19" x14ac:dyDescent="0.2">
      <c r="P61258" s="230"/>
      <c r="Q61258" s="230"/>
      <c r="R61258" s="230"/>
      <c r="S61258" s="230"/>
    </row>
    <row r="61259" spans="16:19" x14ac:dyDescent="0.2">
      <c r="P61259" s="230"/>
      <c r="Q61259" s="230"/>
      <c r="R61259" s="230"/>
      <c r="S61259" s="230"/>
    </row>
    <row r="61260" spans="16:19" x14ac:dyDescent="0.2">
      <c r="P61260" s="230"/>
      <c r="Q61260" s="230"/>
      <c r="R61260" s="230"/>
      <c r="S61260" s="230"/>
    </row>
    <row r="61261" spans="16:19" x14ac:dyDescent="0.2">
      <c r="P61261" s="230"/>
      <c r="Q61261" s="230"/>
      <c r="R61261" s="230"/>
      <c r="S61261" s="230"/>
    </row>
    <row r="61262" spans="16:19" x14ac:dyDescent="0.2">
      <c r="P61262" s="230"/>
      <c r="Q61262" s="230"/>
      <c r="R61262" s="230"/>
      <c r="S61262" s="230"/>
    </row>
    <row r="61263" spans="16:19" x14ac:dyDescent="0.2">
      <c r="P61263" s="230"/>
      <c r="Q61263" s="230"/>
      <c r="R61263" s="230"/>
      <c r="S61263" s="230"/>
    </row>
    <row r="61264" spans="16:19" x14ac:dyDescent="0.2">
      <c r="P61264" s="230"/>
      <c r="Q61264" s="230"/>
      <c r="R61264" s="230"/>
      <c r="S61264" s="230"/>
    </row>
    <row r="61265" spans="16:19" x14ac:dyDescent="0.2">
      <c r="P61265" s="230"/>
      <c r="Q61265" s="230"/>
      <c r="R61265" s="230"/>
      <c r="S61265" s="230"/>
    </row>
    <row r="61266" spans="16:19" x14ac:dyDescent="0.2">
      <c r="P61266" s="230"/>
      <c r="Q61266" s="230"/>
      <c r="R61266" s="230"/>
      <c r="S61266" s="230"/>
    </row>
    <row r="61267" spans="16:19" x14ac:dyDescent="0.2">
      <c r="P61267" s="230"/>
      <c r="Q61267" s="230"/>
      <c r="R61267" s="230"/>
      <c r="S61267" s="230"/>
    </row>
    <row r="61268" spans="16:19" x14ac:dyDescent="0.2">
      <c r="P61268" s="230"/>
      <c r="Q61268" s="230"/>
      <c r="R61268" s="230"/>
      <c r="S61268" s="230"/>
    </row>
    <row r="61269" spans="16:19" x14ac:dyDescent="0.2">
      <c r="P61269" s="230"/>
      <c r="Q61269" s="230"/>
      <c r="R61269" s="230"/>
      <c r="S61269" s="230"/>
    </row>
    <row r="61270" spans="16:19" x14ac:dyDescent="0.2">
      <c r="P61270" s="230"/>
      <c r="Q61270" s="230"/>
      <c r="R61270" s="230"/>
      <c r="S61270" s="230"/>
    </row>
    <row r="61271" spans="16:19" x14ac:dyDescent="0.2">
      <c r="P61271" s="230"/>
      <c r="Q61271" s="230"/>
      <c r="R61271" s="230"/>
      <c r="S61271" s="230"/>
    </row>
    <row r="61272" spans="16:19" x14ac:dyDescent="0.2">
      <c r="P61272" s="230"/>
      <c r="Q61272" s="230"/>
      <c r="R61272" s="230"/>
      <c r="S61272" s="230"/>
    </row>
    <row r="61273" spans="16:19" x14ac:dyDescent="0.2">
      <c r="P61273" s="230"/>
      <c r="Q61273" s="230"/>
      <c r="R61273" s="230"/>
      <c r="S61273" s="230"/>
    </row>
    <row r="61274" spans="16:19" x14ac:dyDescent="0.2">
      <c r="P61274" s="230"/>
      <c r="Q61274" s="230"/>
      <c r="R61274" s="230"/>
      <c r="S61274" s="230"/>
    </row>
    <row r="61275" spans="16:19" x14ac:dyDescent="0.2">
      <c r="P61275" s="230"/>
      <c r="Q61275" s="230"/>
      <c r="R61275" s="230"/>
      <c r="S61275" s="230"/>
    </row>
    <row r="61276" spans="16:19" x14ac:dyDescent="0.2">
      <c r="P61276" s="230"/>
      <c r="Q61276" s="230"/>
      <c r="R61276" s="230"/>
      <c r="S61276" s="230"/>
    </row>
    <row r="61277" spans="16:19" x14ac:dyDescent="0.2">
      <c r="P61277" s="230"/>
      <c r="Q61277" s="230"/>
      <c r="R61277" s="230"/>
      <c r="S61277" s="230"/>
    </row>
    <row r="61278" spans="16:19" x14ac:dyDescent="0.2">
      <c r="P61278" s="230"/>
      <c r="Q61278" s="230"/>
      <c r="R61278" s="230"/>
      <c r="S61278" s="230"/>
    </row>
    <row r="61279" spans="16:19" x14ac:dyDescent="0.2">
      <c r="P61279" s="230"/>
      <c r="Q61279" s="230"/>
      <c r="R61279" s="230"/>
      <c r="S61279" s="230"/>
    </row>
    <row r="61280" spans="16:19" x14ac:dyDescent="0.2">
      <c r="P61280" s="230"/>
      <c r="Q61280" s="230"/>
      <c r="R61280" s="230"/>
      <c r="S61280" s="230"/>
    </row>
    <row r="61281" spans="16:19" x14ac:dyDescent="0.2">
      <c r="P61281" s="230"/>
      <c r="Q61281" s="230"/>
      <c r="R61281" s="230"/>
      <c r="S61281" s="230"/>
    </row>
    <row r="61282" spans="16:19" x14ac:dyDescent="0.2">
      <c r="P61282" s="230"/>
      <c r="Q61282" s="230"/>
      <c r="R61282" s="230"/>
      <c r="S61282" s="230"/>
    </row>
    <row r="61283" spans="16:19" x14ac:dyDescent="0.2">
      <c r="P61283" s="230"/>
      <c r="Q61283" s="230"/>
      <c r="R61283" s="230"/>
      <c r="S61283" s="230"/>
    </row>
    <row r="61284" spans="16:19" x14ac:dyDescent="0.2">
      <c r="P61284" s="230"/>
      <c r="Q61284" s="230"/>
      <c r="R61284" s="230"/>
      <c r="S61284" s="230"/>
    </row>
    <row r="61285" spans="16:19" x14ac:dyDescent="0.2">
      <c r="P61285" s="230"/>
      <c r="Q61285" s="230"/>
      <c r="R61285" s="230"/>
      <c r="S61285" s="230"/>
    </row>
    <row r="61286" spans="16:19" x14ac:dyDescent="0.2">
      <c r="P61286" s="230"/>
      <c r="Q61286" s="230"/>
      <c r="R61286" s="230"/>
      <c r="S61286" s="230"/>
    </row>
    <row r="61287" spans="16:19" x14ac:dyDescent="0.2">
      <c r="P61287" s="230"/>
      <c r="Q61287" s="230"/>
      <c r="R61287" s="230"/>
      <c r="S61287" s="230"/>
    </row>
    <row r="61288" spans="16:19" x14ac:dyDescent="0.2">
      <c r="P61288" s="230"/>
      <c r="Q61288" s="230"/>
      <c r="R61288" s="230"/>
      <c r="S61288" s="230"/>
    </row>
    <row r="61289" spans="16:19" x14ac:dyDescent="0.2">
      <c r="P61289" s="230"/>
      <c r="Q61289" s="230"/>
      <c r="R61289" s="230"/>
      <c r="S61289" s="230"/>
    </row>
    <row r="61290" spans="16:19" x14ac:dyDescent="0.2">
      <c r="P61290" s="230"/>
      <c r="Q61290" s="230"/>
      <c r="R61290" s="230"/>
      <c r="S61290" s="230"/>
    </row>
    <row r="61291" spans="16:19" x14ac:dyDescent="0.2">
      <c r="P61291" s="230"/>
      <c r="Q61291" s="230"/>
      <c r="R61291" s="230"/>
      <c r="S61291" s="230"/>
    </row>
    <row r="61292" spans="16:19" x14ac:dyDescent="0.2">
      <c r="P61292" s="230"/>
      <c r="Q61292" s="230"/>
      <c r="R61292" s="230"/>
      <c r="S61292" s="230"/>
    </row>
    <row r="61293" spans="16:19" x14ac:dyDescent="0.2">
      <c r="P61293" s="230"/>
      <c r="Q61293" s="230"/>
      <c r="R61293" s="230"/>
      <c r="S61293" s="230"/>
    </row>
    <row r="61294" spans="16:19" x14ac:dyDescent="0.2">
      <c r="P61294" s="230"/>
      <c r="Q61294" s="230"/>
      <c r="R61294" s="230"/>
      <c r="S61294" s="230"/>
    </row>
    <row r="61295" spans="16:19" x14ac:dyDescent="0.2">
      <c r="P61295" s="230"/>
      <c r="Q61295" s="230"/>
      <c r="R61295" s="230"/>
      <c r="S61295" s="230"/>
    </row>
    <row r="61296" spans="16:19" x14ac:dyDescent="0.2">
      <c r="P61296" s="230"/>
      <c r="Q61296" s="230"/>
      <c r="R61296" s="230"/>
      <c r="S61296" s="230"/>
    </row>
    <row r="61297" spans="16:19" x14ac:dyDescent="0.2">
      <c r="P61297" s="230"/>
      <c r="Q61297" s="230"/>
      <c r="R61297" s="230"/>
      <c r="S61297" s="230"/>
    </row>
    <row r="61298" spans="16:19" x14ac:dyDescent="0.2">
      <c r="P61298" s="230"/>
      <c r="Q61298" s="230"/>
      <c r="R61298" s="230"/>
      <c r="S61298" s="230"/>
    </row>
    <row r="61299" spans="16:19" x14ac:dyDescent="0.2">
      <c r="P61299" s="230"/>
      <c r="Q61299" s="230"/>
      <c r="R61299" s="230"/>
      <c r="S61299" s="230"/>
    </row>
    <row r="61300" spans="16:19" x14ac:dyDescent="0.2">
      <c r="P61300" s="230"/>
      <c r="Q61300" s="230"/>
      <c r="R61300" s="230"/>
      <c r="S61300" s="230"/>
    </row>
    <row r="61301" spans="16:19" x14ac:dyDescent="0.2">
      <c r="P61301" s="230"/>
      <c r="Q61301" s="230"/>
      <c r="R61301" s="230"/>
      <c r="S61301" s="230"/>
    </row>
    <row r="61302" spans="16:19" x14ac:dyDescent="0.2">
      <c r="P61302" s="230"/>
      <c r="Q61302" s="230"/>
      <c r="R61302" s="230"/>
      <c r="S61302" s="230"/>
    </row>
    <row r="61303" spans="16:19" x14ac:dyDescent="0.2">
      <c r="P61303" s="230"/>
      <c r="Q61303" s="230"/>
      <c r="R61303" s="230"/>
      <c r="S61303" s="230"/>
    </row>
    <row r="61304" spans="16:19" x14ac:dyDescent="0.2">
      <c r="P61304" s="230"/>
      <c r="Q61304" s="230"/>
      <c r="R61304" s="230"/>
      <c r="S61304" s="230"/>
    </row>
    <row r="61305" spans="16:19" x14ac:dyDescent="0.2">
      <c r="P61305" s="230"/>
      <c r="Q61305" s="230"/>
      <c r="R61305" s="230"/>
      <c r="S61305" s="230"/>
    </row>
    <row r="61306" spans="16:19" x14ac:dyDescent="0.2">
      <c r="P61306" s="230"/>
      <c r="Q61306" s="230"/>
      <c r="R61306" s="230"/>
      <c r="S61306" s="230"/>
    </row>
    <row r="61307" spans="16:19" x14ac:dyDescent="0.2">
      <c r="P61307" s="230"/>
      <c r="Q61307" s="230"/>
      <c r="R61307" s="230"/>
      <c r="S61307" s="230"/>
    </row>
    <row r="61308" spans="16:19" x14ac:dyDescent="0.2">
      <c r="P61308" s="230"/>
      <c r="Q61308" s="230"/>
      <c r="R61308" s="230"/>
      <c r="S61308" s="230"/>
    </row>
    <row r="61309" spans="16:19" x14ac:dyDescent="0.2">
      <c r="P61309" s="230"/>
      <c r="Q61309" s="230"/>
      <c r="R61309" s="230"/>
      <c r="S61309" s="230"/>
    </row>
    <row r="61310" spans="16:19" x14ac:dyDescent="0.2">
      <c r="P61310" s="230"/>
      <c r="Q61310" s="230"/>
      <c r="R61310" s="230"/>
      <c r="S61310" s="230"/>
    </row>
    <row r="61311" spans="16:19" x14ac:dyDescent="0.2">
      <c r="P61311" s="230"/>
      <c r="Q61311" s="230"/>
      <c r="R61311" s="230"/>
      <c r="S61311" s="230"/>
    </row>
    <row r="61312" spans="16:19" x14ac:dyDescent="0.2">
      <c r="P61312" s="230"/>
      <c r="Q61312" s="230"/>
      <c r="R61312" s="230"/>
      <c r="S61312" s="230"/>
    </row>
    <row r="61313" spans="16:19" x14ac:dyDescent="0.2">
      <c r="P61313" s="230"/>
      <c r="Q61313" s="230"/>
      <c r="R61313" s="230"/>
      <c r="S61313" s="230"/>
    </row>
    <row r="61314" spans="16:19" x14ac:dyDescent="0.2">
      <c r="P61314" s="230"/>
      <c r="Q61314" s="230"/>
      <c r="R61314" s="230"/>
      <c r="S61314" s="230"/>
    </row>
    <row r="61315" spans="16:19" x14ac:dyDescent="0.2">
      <c r="P61315" s="230"/>
      <c r="Q61315" s="230"/>
      <c r="R61315" s="230"/>
      <c r="S61315" s="230"/>
    </row>
    <row r="61316" spans="16:19" x14ac:dyDescent="0.2">
      <c r="P61316" s="230"/>
      <c r="Q61316" s="230"/>
      <c r="R61316" s="230"/>
      <c r="S61316" s="230"/>
    </row>
    <row r="61317" spans="16:19" x14ac:dyDescent="0.2">
      <c r="P61317" s="230"/>
      <c r="Q61317" s="230"/>
      <c r="R61317" s="230"/>
      <c r="S61317" s="230"/>
    </row>
    <row r="61318" spans="16:19" x14ac:dyDescent="0.2">
      <c r="P61318" s="230"/>
      <c r="Q61318" s="230"/>
      <c r="R61318" s="230"/>
      <c r="S61318" s="230"/>
    </row>
    <row r="61319" spans="16:19" x14ac:dyDescent="0.2">
      <c r="P61319" s="230"/>
      <c r="Q61319" s="230"/>
      <c r="R61319" s="230"/>
      <c r="S61319" s="230"/>
    </row>
    <row r="61320" spans="16:19" x14ac:dyDescent="0.2">
      <c r="P61320" s="230"/>
      <c r="Q61320" s="230"/>
      <c r="R61320" s="230"/>
      <c r="S61320" s="230"/>
    </row>
    <row r="61321" spans="16:19" x14ac:dyDescent="0.2">
      <c r="P61321" s="230"/>
      <c r="Q61321" s="230"/>
      <c r="R61321" s="230"/>
      <c r="S61321" s="230"/>
    </row>
    <row r="61322" spans="16:19" x14ac:dyDescent="0.2">
      <c r="P61322" s="230"/>
      <c r="Q61322" s="230"/>
      <c r="R61322" s="230"/>
      <c r="S61322" s="230"/>
    </row>
    <row r="61323" spans="16:19" x14ac:dyDescent="0.2">
      <c r="P61323" s="230"/>
      <c r="Q61323" s="230"/>
      <c r="R61323" s="230"/>
      <c r="S61323" s="230"/>
    </row>
    <row r="61324" spans="16:19" x14ac:dyDescent="0.2">
      <c r="P61324" s="230"/>
      <c r="Q61324" s="230"/>
      <c r="R61324" s="230"/>
      <c r="S61324" s="230"/>
    </row>
    <row r="61325" spans="16:19" x14ac:dyDescent="0.2">
      <c r="P61325" s="230"/>
      <c r="Q61325" s="230"/>
      <c r="R61325" s="230"/>
      <c r="S61325" s="230"/>
    </row>
    <row r="61326" spans="16:19" x14ac:dyDescent="0.2">
      <c r="P61326" s="230"/>
      <c r="Q61326" s="230"/>
      <c r="R61326" s="230"/>
      <c r="S61326" s="230"/>
    </row>
    <row r="61327" spans="16:19" x14ac:dyDescent="0.2">
      <c r="P61327" s="230"/>
      <c r="Q61327" s="230"/>
      <c r="R61327" s="230"/>
      <c r="S61327" s="230"/>
    </row>
    <row r="61328" spans="16:19" x14ac:dyDescent="0.2">
      <c r="P61328" s="230"/>
      <c r="Q61328" s="230"/>
      <c r="R61328" s="230"/>
      <c r="S61328" s="230"/>
    </row>
    <row r="61329" spans="16:19" x14ac:dyDescent="0.2">
      <c r="P61329" s="230"/>
      <c r="Q61329" s="230"/>
      <c r="R61329" s="230"/>
      <c r="S61329" s="230"/>
    </row>
    <row r="61330" spans="16:19" x14ac:dyDescent="0.2">
      <c r="P61330" s="230"/>
      <c r="Q61330" s="230"/>
      <c r="R61330" s="230"/>
      <c r="S61330" s="230"/>
    </row>
    <row r="61331" spans="16:19" x14ac:dyDescent="0.2">
      <c r="P61331" s="230"/>
      <c r="Q61331" s="230"/>
      <c r="R61331" s="230"/>
      <c r="S61331" s="230"/>
    </row>
    <row r="61332" spans="16:19" x14ac:dyDescent="0.2">
      <c r="P61332" s="230"/>
      <c r="Q61332" s="230"/>
      <c r="R61332" s="230"/>
      <c r="S61332" s="230"/>
    </row>
    <row r="61333" spans="16:19" x14ac:dyDescent="0.2">
      <c r="P61333" s="230"/>
      <c r="Q61333" s="230"/>
      <c r="R61333" s="230"/>
      <c r="S61333" s="230"/>
    </row>
    <row r="61334" spans="16:19" x14ac:dyDescent="0.2">
      <c r="P61334" s="230"/>
      <c r="Q61334" s="230"/>
      <c r="R61334" s="230"/>
      <c r="S61334" s="230"/>
    </row>
    <row r="61335" spans="16:19" x14ac:dyDescent="0.2">
      <c r="P61335" s="230"/>
      <c r="Q61335" s="230"/>
      <c r="R61335" s="230"/>
      <c r="S61335" s="230"/>
    </row>
    <row r="61336" spans="16:19" x14ac:dyDescent="0.2">
      <c r="P61336" s="230"/>
      <c r="Q61336" s="230"/>
      <c r="R61336" s="230"/>
      <c r="S61336" s="230"/>
    </row>
    <row r="61337" spans="16:19" x14ac:dyDescent="0.2">
      <c r="P61337" s="230"/>
      <c r="Q61337" s="230"/>
      <c r="R61337" s="230"/>
      <c r="S61337" s="230"/>
    </row>
    <row r="61338" spans="16:19" x14ac:dyDescent="0.2">
      <c r="P61338" s="230"/>
      <c r="Q61338" s="230"/>
      <c r="R61338" s="230"/>
      <c r="S61338" s="230"/>
    </row>
    <row r="61339" spans="16:19" x14ac:dyDescent="0.2">
      <c r="P61339" s="230"/>
      <c r="Q61339" s="230"/>
      <c r="R61339" s="230"/>
      <c r="S61339" s="230"/>
    </row>
    <row r="61340" spans="16:19" x14ac:dyDescent="0.2">
      <c r="P61340" s="230"/>
      <c r="Q61340" s="230"/>
      <c r="R61340" s="230"/>
      <c r="S61340" s="230"/>
    </row>
    <row r="61341" spans="16:19" x14ac:dyDescent="0.2">
      <c r="P61341" s="230"/>
      <c r="Q61341" s="230"/>
      <c r="R61341" s="230"/>
      <c r="S61341" s="230"/>
    </row>
    <row r="61342" spans="16:19" x14ac:dyDescent="0.2">
      <c r="P61342" s="230"/>
      <c r="Q61342" s="230"/>
      <c r="R61342" s="230"/>
      <c r="S61342" s="230"/>
    </row>
    <row r="61343" spans="16:19" x14ac:dyDescent="0.2">
      <c r="P61343" s="230"/>
      <c r="Q61343" s="230"/>
      <c r="R61343" s="230"/>
      <c r="S61343" s="230"/>
    </row>
    <row r="61344" spans="16:19" x14ac:dyDescent="0.2">
      <c r="P61344" s="230"/>
      <c r="Q61344" s="230"/>
      <c r="R61344" s="230"/>
      <c r="S61344" s="230"/>
    </row>
    <row r="61345" spans="16:19" x14ac:dyDescent="0.2">
      <c r="P61345" s="230"/>
      <c r="Q61345" s="230"/>
      <c r="R61345" s="230"/>
      <c r="S61345" s="230"/>
    </row>
    <row r="61346" spans="16:19" x14ac:dyDescent="0.2">
      <c r="P61346" s="230"/>
      <c r="Q61346" s="230"/>
      <c r="R61346" s="230"/>
      <c r="S61346" s="230"/>
    </row>
    <row r="61347" spans="16:19" x14ac:dyDescent="0.2">
      <c r="P61347" s="230"/>
      <c r="Q61347" s="230"/>
      <c r="R61347" s="230"/>
      <c r="S61347" s="230"/>
    </row>
    <row r="61348" spans="16:19" x14ac:dyDescent="0.2">
      <c r="P61348" s="230"/>
      <c r="Q61348" s="230"/>
      <c r="R61348" s="230"/>
      <c r="S61348" s="230"/>
    </row>
    <row r="61349" spans="16:19" x14ac:dyDescent="0.2">
      <c r="P61349" s="230"/>
      <c r="Q61349" s="230"/>
      <c r="R61349" s="230"/>
      <c r="S61349" s="230"/>
    </row>
    <row r="61350" spans="16:19" x14ac:dyDescent="0.2">
      <c r="P61350" s="230"/>
      <c r="Q61350" s="230"/>
      <c r="R61350" s="230"/>
      <c r="S61350" s="230"/>
    </row>
    <row r="61351" spans="16:19" x14ac:dyDescent="0.2">
      <c r="P61351" s="230"/>
      <c r="Q61351" s="230"/>
      <c r="R61351" s="230"/>
      <c r="S61351" s="230"/>
    </row>
    <row r="61352" spans="16:19" x14ac:dyDescent="0.2">
      <c r="P61352" s="230"/>
      <c r="Q61352" s="230"/>
      <c r="R61352" s="230"/>
      <c r="S61352" s="230"/>
    </row>
    <row r="61353" spans="16:19" x14ac:dyDescent="0.2">
      <c r="P61353" s="230"/>
      <c r="Q61353" s="230"/>
      <c r="R61353" s="230"/>
      <c r="S61353" s="230"/>
    </row>
    <row r="61354" spans="16:19" x14ac:dyDescent="0.2">
      <c r="P61354" s="230"/>
      <c r="Q61354" s="230"/>
      <c r="R61354" s="230"/>
      <c r="S61354" s="230"/>
    </row>
    <row r="61355" spans="16:19" x14ac:dyDescent="0.2">
      <c r="P61355" s="230"/>
      <c r="Q61355" s="230"/>
      <c r="R61355" s="230"/>
      <c r="S61355" s="230"/>
    </row>
    <row r="61356" spans="16:19" x14ac:dyDescent="0.2">
      <c r="P61356" s="230"/>
      <c r="Q61356" s="230"/>
      <c r="R61356" s="230"/>
      <c r="S61356" s="230"/>
    </row>
    <row r="61357" spans="16:19" x14ac:dyDescent="0.2">
      <c r="P61357" s="230"/>
      <c r="Q61357" s="230"/>
      <c r="R61357" s="230"/>
      <c r="S61357" s="230"/>
    </row>
    <row r="61358" spans="16:19" x14ac:dyDescent="0.2">
      <c r="P61358" s="230"/>
      <c r="Q61358" s="230"/>
      <c r="R61358" s="230"/>
      <c r="S61358" s="230"/>
    </row>
    <row r="61359" spans="16:19" x14ac:dyDescent="0.2">
      <c r="P61359" s="230"/>
      <c r="Q61359" s="230"/>
      <c r="R61359" s="230"/>
      <c r="S61359" s="230"/>
    </row>
    <row r="61360" spans="16:19" x14ac:dyDescent="0.2">
      <c r="P61360" s="230"/>
      <c r="Q61360" s="230"/>
      <c r="R61360" s="230"/>
      <c r="S61360" s="230"/>
    </row>
    <row r="61361" spans="16:19" x14ac:dyDescent="0.2">
      <c r="P61361" s="230"/>
      <c r="Q61361" s="230"/>
      <c r="R61361" s="230"/>
      <c r="S61361" s="230"/>
    </row>
    <row r="61362" spans="16:19" x14ac:dyDescent="0.2">
      <c r="P61362" s="230"/>
      <c r="Q61362" s="230"/>
      <c r="R61362" s="230"/>
      <c r="S61362" s="230"/>
    </row>
    <row r="61363" spans="16:19" x14ac:dyDescent="0.2">
      <c r="P61363" s="230"/>
      <c r="Q61363" s="230"/>
      <c r="R61363" s="230"/>
      <c r="S61363" s="230"/>
    </row>
    <row r="61364" spans="16:19" x14ac:dyDescent="0.2">
      <c r="P61364" s="230"/>
      <c r="Q61364" s="230"/>
      <c r="R61364" s="230"/>
      <c r="S61364" s="230"/>
    </row>
    <row r="61365" spans="16:19" x14ac:dyDescent="0.2">
      <c r="P61365" s="230"/>
      <c r="Q61365" s="230"/>
      <c r="R61365" s="230"/>
      <c r="S61365" s="230"/>
    </row>
    <row r="61366" spans="16:19" x14ac:dyDescent="0.2">
      <c r="P61366" s="230"/>
      <c r="Q61366" s="230"/>
      <c r="R61366" s="230"/>
      <c r="S61366" s="230"/>
    </row>
    <row r="61367" spans="16:19" x14ac:dyDescent="0.2">
      <c r="P61367" s="230"/>
      <c r="Q61367" s="230"/>
      <c r="R61367" s="230"/>
      <c r="S61367" s="230"/>
    </row>
    <row r="61368" spans="16:19" x14ac:dyDescent="0.2">
      <c r="P61368" s="230"/>
      <c r="Q61368" s="230"/>
      <c r="R61368" s="230"/>
      <c r="S61368" s="230"/>
    </row>
    <row r="61369" spans="16:19" x14ac:dyDescent="0.2">
      <c r="P61369" s="230"/>
      <c r="Q61369" s="230"/>
      <c r="R61369" s="230"/>
      <c r="S61369" s="230"/>
    </row>
    <row r="61370" spans="16:19" x14ac:dyDescent="0.2">
      <c r="P61370" s="230"/>
      <c r="Q61370" s="230"/>
      <c r="R61370" s="230"/>
      <c r="S61370" s="230"/>
    </row>
    <row r="61371" spans="16:19" x14ac:dyDescent="0.2">
      <c r="P61371" s="230"/>
      <c r="Q61371" s="230"/>
      <c r="R61371" s="230"/>
      <c r="S61371" s="230"/>
    </row>
    <row r="61372" spans="16:19" x14ac:dyDescent="0.2">
      <c r="P61372" s="230"/>
      <c r="Q61372" s="230"/>
      <c r="R61372" s="230"/>
      <c r="S61372" s="230"/>
    </row>
    <row r="61373" spans="16:19" x14ac:dyDescent="0.2">
      <c r="P61373" s="230"/>
      <c r="Q61373" s="230"/>
      <c r="R61373" s="230"/>
      <c r="S61373" s="230"/>
    </row>
    <row r="61374" spans="16:19" x14ac:dyDescent="0.2">
      <c r="P61374" s="230"/>
      <c r="Q61374" s="230"/>
      <c r="R61374" s="230"/>
      <c r="S61374" s="230"/>
    </row>
    <row r="61375" spans="16:19" x14ac:dyDescent="0.2">
      <c r="P61375" s="230"/>
      <c r="Q61375" s="230"/>
      <c r="R61375" s="230"/>
      <c r="S61375" s="230"/>
    </row>
    <row r="61376" spans="16:19" x14ac:dyDescent="0.2">
      <c r="P61376" s="230"/>
      <c r="Q61376" s="230"/>
      <c r="R61376" s="230"/>
      <c r="S61376" s="230"/>
    </row>
    <row r="61377" spans="16:19" x14ac:dyDescent="0.2">
      <c r="P61377" s="230"/>
      <c r="Q61377" s="230"/>
      <c r="R61377" s="230"/>
      <c r="S61377" s="230"/>
    </row>
    <row r="61378" spans="16:19" x14ac:dyDescent="0.2">
      <c r="P61378" s="230"/>
      <c r="Q61378" s="230"/>
      <c r="R61378" s="230"/>
      <c r="S61378" s="230"/>
    </row>
    <row r="61379" spans="16:19" x14ac:dyDescent="0.2">
      <c r="P61379" s="230"/>
      <c r="Q61379" s="230"/>
      <c r="R61379" s="230"/>
      <c r="S61379" s="230"/>
    </row>
    <row r="61380" spans="16:19" x14ac:dyDescent="0.2">
      <c r="P61380" s="230"/>
      <c r="Q61380" s="230"/>
      <c r="R61380" s="230"/>
      <c r="S61380" s="230"/>
    </row>
    <row r="61381" spans="16:19" x14ac:dyDescent="0.2">
      <c r="P61381" s="230"/>
      <c r="Q61381" s="230"/>
      <c r="R61381" s="230"/>
      <c r="S61381" s="230"/>
    </row>
    <row r="61382" spans="16:19" x14ac:dyDescent="0.2">
      <c r="P61382" s="230"/>
      <c r="Q61382" s="230"/>
      <c r="R61382" s="230"/>
      <c r="S61382" s="230"/>
    </row>
    <row r="61383" spans="16:19" x14ac:dyDescent="0.2">
      <c r="P61383" s="230"/>
      <c r="Q61383" s="230"/>
      <c r="R61383" s="230"/>
      <c r="S61383" s="230"/>
    </row>
    <row r="61384" spans="16:19" x14ac:dyDescent="0.2">
      <c r="P61384" s="230"/>
      <c r="Q61384" s="230"/>
      <c r="R61384" s="230"/>
      <c r="S61384" s="230"/>
    </row>
    <row r="61385" spans="16:19" x14ac:dyDescent="0.2">
      <c r="P61385" s="230"/>
      <c r="Q61385" s="230"/>
      <c r="R61385" s="230"/>
      <c r="S61385" s="230"/>
    </row>
    <row r="61386" spans="16:19" x14ac:dyDescent="0.2">
      <c r="P61386" s="230"/>
      <c r="Q61386" s="230"/>
      <c r="R61386" s="230"/>
      <c r="S61386" s="230"/>
    </row>
    <row r="61387" spans="16:19" x14ac:dyDescent="0.2">
      <c r="P61387" s="230"/>
      <c r="Q61387" s="230"/>
      <c r="R61387" s="230"/>
      <c r="S61387" s="230"/>
    </row>
    <row r="61388" spans="16:19" x14ac:dyDescent="0.2">
      <c r="P61388" s="230"/>
      <c r="Q61388" s="230"/>
      <c r="R61388" s="230"/>
      <c r="S61388" s="230"/>
    </row>
    <row r="61389" spans="16:19" x14ac:dyDescent="0.2">
      <c r="P61389" s="230"/>
      <c r="Q61389" s="230"/>
      <c r="R61389" s="230"/>
      <c r="S61389" s="230"/>
    </row>
    <row r="61390" spans="16:19" x14ac:dyDescent="0.2">
      <c r="P61390" s="230"/>
      <c r="Q61390" s="230"/>
      <c r="R61390" s="230"/>
      <c r="S61390" s="230"/>
    </row>
    <row r="61391" spans="16:19" x14ac:dyDescent="0.2">
      <c r="P61391" s="230"/>
      <c r="Q61391" s="230"/>
      <c r="R61391" s="230"/>
      <c r="S61391" s="230"/>
    </row>
    <row r="61392" spans="16:19" x14ac:dyDescent="0.2">
      <c r="P61392" s="230"/>
      <c r="Q61392" s="230"/>
      <c r="R61392" s="230"/>
      <c r="S61392" s="230"/>
    </row>
    <row r="61393" spans="16:19" x14ac:dyDescent="0.2">
      <c r="P61393" s="230"/>
      <c r="Q61393" s="230"/>
      <c r="R61393" s="230"/>
      <c r="S61393" s="230"/>
    </row>
    <row r="61394" spans="16:19" x14ac:dyDescent="0.2">
      <c r="P61394" s="230"/>
      <c r="Q61394" s="230"/>
      <c r="R61394" s="230"/>
      <c r="S61394" s="230"/>
    </row>
    <row r="61395" spans="16:19" x14ac:dyDescent="0.2">
      <c r="P61395" s="230"/>
      <c r="Q61395" s="230"/>
      <c r="R61395" s="230"/>
      <c r="S61395" s="230"/>
    </row>
    <row r="61396" spans="16:19" x14ac:dyDescent="0.2">
      <c r="P61396" s="230"/>
      <c r="Q61396" s="230"/>
      <c r="R61396" s="230"/>
      <c r="S61396" s="230"/>
    </row>
    <row r="61397" spans="16:19" x14ac:dyDescent="0.2">
      <c r="P61397" s="230"/>
      <c r="Q61397" s="230"/>
      <c r="R61397" s="230"/>
      <c r="S61397" s="230"/>
    </row>
    <row r="61398" spans="16:19" x14ac:dyDescent="0.2">
      <c r="P61398" s="230"/>
      <c r="Q61398" s="230"/>
      <c r="R61398" s="230"/>
      <c r="S61398" s="230"/>
    </row>
    <row r="61399" spans="16:19" x14ac:dyDescent="0.2">
      <c r="P61399" s="230"/>
      <c r="Q61399" s="230"/>
      <c r="R61399" s="230"/>
      <c r="S61399" s="230"/>
    </row>
    <row r="61400" spans="16:19" x14ac:dyDescent="0.2">
      <c r="P61400" s="230"/>
      <c r="Q61400" s="230"/>
      <c r="R61400" s="230"/>
      <c r="S61400" s="230"/>
    </row>
    <row r="61401" spans="16:19" x14ac:dyDescent="0.2">
      <c r="P61401" s="230"/>
      <c r="Q61401" s="230"/>
      <c r="R61401" s="230"/>
      <c r="S61401" s="230"/>
    </row>
    <row r="61402" spans="16:19" x14ac:dyDescent="0.2">
      <c r="P61402" s="230"/>
      <c r="Q61402" s="230"/>
      <c r="R61402" s="230"/>
      <c r="S61402" s="230"/>
    </row>
    <row r="61403" spans="16:19" x14ac:dyDescent="0.2">
      <c r="P61403" s="230"/>
      <c r="Q61403" s="230"/>
      <c r="R61403" s="230"/>
      <c r="S61403" s="230"/>
    </row>
    <row r="61404" spans="16:19" x14ac:dyDescent="0.2">
      <c r="P61404" s="230"/>
      <c r="Q61404" s="230"/>
      <c r="R61404" s="230"/>
      <c r="S61404" s="230"/>
    </row>
    <row r="61405" spans="16:19" x14ac:dyDescent="0.2">
      <c r="P61405" s="230"/>
      <c r="Q61405" s="230"/>
      <c r="R61405" s="230"/>
      <c r="S61405" s="230"/>
    </row>
    <row r="61406" spans="16:19" x14ac:dyDescent="0.2">
      <c r="P61406" s="230"/>
      <c r="Q61406" s="230"/>
      <c r="R61406" s="230"/>
      <c r="S61406" s="230"/>
    </row>
    <row r="61407" spans="16:19" x14ac:dyDescent="0.2">
      <c r="P61407" s="230"/>
      <c r="Q61407" s="230"/>
      <c r="R61407" s="230"/>
      <c r="S61407" s="230"/>
    </row>
    <row r="61408" spans="16:19" x14ac:dyDescent="0.2">
      <c r="P61408" s="230"/>
      <c r="Q61408" s="230"/>
      <c r="R61408" s="230"/>
      <c r="S61408" s="230"/>
    </row>
    <row r="61409" spans="16:19" x14ac:dyDescent="0.2">
      <c r="P61409" s="230"/>
      <c r="Q61409" s="230"/>
      <c r="R61409" s="230"/>
      <c r="S61409" s="230"/>
    </row>
    <row r="61410" spans="16:19" x14ac:dyDescent="0.2">
      <c r="P61410" s="230"/>
      <c r="Q61410" s="230"/>
      <c r="R61410" s="230"/>
      <c r="S61410" s="230"/>
    </row>
    <row r="61411" spans="16:19" x14ac:dyDescent="0.2">
      <c r="P61411" s="230"/>
      <c r="Q61411" s="230"/>
      <c r="R61411" s="230"/>
      <c r="S61411" s="230"/>
    </row>
    <row r="61412" spans="16:19" x14ac:dyDescent="0.2">
      <c r="P61412" s="230"/>
      <c r="Q61412" s="230"/>
      <c r="R61412" s="230"/>
      <c r="S61412" s="230"/>
    </row>
    <row r="61413" spans="16:19" x14ac:dyDescent="0.2">
      <c r="P61413" s="230"/>
      <c r="Q61413" s="230"/>
      <c r="R61413" s="230"/>
      <c r="S61413" s="230"/>
    </row>
    <row r="61414" spans="16:19" x14ac:dyDescent="0.2">
      <c r="P61414" s="230"/>
      <c r="Q61414" s="230"/>
      <c r="R61414" s="230"/>
      <c r="S61414" s="230"/>
    </row>
    <row r="61415" spans="16:19" x14ac:dyDescent="0.2">
      <c r="P61415" s="230"/>
      <c r="Q61415" s="230"/>
      <c r="R61415" s="230"/>
      <c r="S61415" s="230"/>
    </row>
    <row r="61416" spans="16:19" x14ac:dyDescent="0.2">
      <c r="P61416" s="230"/>
      <c r="Q61416" s="230"/>
      <c r="R61416" s="230"/>
      <c r="S61416" s="230"/>
    </row>
    <row r="61417" spans="16:19" x14ac:dyDescent="0.2">
      <c r="P61417" s="230"/>
      <c r="Q61417" s="230"/>
      <c r="R61417" s="230"/>
      <c r="S61417" s="230"/>
    </row>
    <row r="61418" spans="16:19" x14ac:dyDescent="0.2">
      <c r="P61418" s="230"/>
      <c r="Q61418" s="230"/>
      <c r="R61418" s="230"/>
      <c r="S61418" s="230"/>
    </row>
    <row r="61419" spans="16:19" x14ac:dyDescent="0.2">
      <c r="P61419" s="230"/>
      <c r="Q61419" s="230"/>
      <c r="R61419" s="230"/>
      <c r="S61419" s="230"/>
    </row>
    <row r="61420" spans="16:19" x14ac:dyDescent="0.2">
      <c r="P61420" s="230"/>
      <c r="Q61420" s="230"/>
      <c r="R61420" s="230"/>
      <c r="S61420" s="230"/>
    </row>
    <row r="61421" spans="16:19" x14ac:dyDescent="0.2">
      <c r="P61421" s="230"/>
      <c r="Q61421" s="230"/>
      <c r="R61421" s="230"/>
      <c r="S61421" s="230"/>
    </row>
    <row r="61422" spans="16:19" x14ac:dyDescent="0.2">
      <c r="P61422" s="230"/>
      <c r="Q61422" s="230"/>
      <c r="R61422" s="230"/>
      <c r="S61422" s="230"/>
    </row>
    <row r="61423" spans="16:19" x14ac:dyDescent="0.2">
      <c r="P61423" s="230"/>
      <c r="Q61423" s="230"/>
      <c r="R61423" s="230"/>
      <c r="S61423" s="230"/>
    </row>
    <row r="61424" spans="16:19" x14ac:dyDescent="0.2">
      <c r="P61424" s="230"/>
      <c r="Q61424" s="230"/>
      <c r="R61424" s="230"/>
      <c r="S61424" s="230"/>
    </row>
    <row r="61425" spans="16:19" x14ac:dyDescent="0.2">
      <c r="P61425" s="230"/>
      <c r="Q61425" s="230"/>
      <c r="R61425" s="230"/>
      <c r="S61425" s="230"/>
    </row>
    <row r="61426" spans="16:19" x14ac:dyDescent="0.2">
      <c r="P61426" s="230"/>
      <c r="Q61426" s="230"/>
      <c r="R61426" s="230"/>
      <c r="S61426" s="230"/>
    </row>
    <row r="61427" spans="16:19" x14ac:dyDescent="0.2">
      <c r="P61427" s="230"/>
      <c r="Q61427" s="230"/>
      <c r="R61427" s="230"/>
      <c r="S61427" s="230"/>
    </row>
    <row r="61428" spans="16:19" x14ac:dyDescent="0.2">
      <c r="P61428" s="230"/>
      <c r="Q61428" s="230"/>
      <c r="R61428" s="230"/>
      <c r="S61428" s="230"/>
    </row>
    <row r="61429" spans="16:19" x14ac:dyDescent="0.2">
      <c r="P61429" s="230"/>
      <c r="Q61429" s="230"/>
      <c r="R61429" s="230"/>
      <c r="S61429" s="230"/>
    </row>
    <row r="61430" spans="16:19" x14ac:dyDescent="0.2">
      <c r="P61430" s="230"/>
      <c r="Q61430" s="230"/>
      <c r="R61430" s="230"/>
      <c r="S61430" s="230"/>
    </row>
    <row r="61431" spans="16:19" x14ac:dyDescent="0.2">
      <c r="P61431" s="230"/>
      <c r="Q61431" s="230"/>
      <c r="R61431" s="230"/>
      <c r="S61431" s="230"/>
    </row>
    <row r="61432" spans="16:19" x14ac:dyDescent="0.2">
      <c r="P61432" s="230"/>
      <c r="Q61432" s="230"/>
      <c r="R61432" s="230"/>
      <c r="S61432" s="230"/>
    </row>
    <row r="61433" spans="16:19" x14ac:dyDescent="0.2">
      <c r="P61433" s="230"/>
      <c r="Q61433" s="230"/>
      <c r="R61433" s="230"/>
      <c r="S61433" s="230"/>
    </row>
    <row r="61434" spans="16:19" x14ac:dyDescent="0.2">
      <c r="P61434" s="230"/>
      <c r="Q61434" s="230"/>
      <c r="R61434" s="230"/>
      <c r="S61434" s="230"/>
    </row>
    <row r="61435" spans="16:19" x14ac:dyDescent="0.2">
      <c r="P61435" s="230"/>
      <c r="Q61435" s="230"/>
      <c r="R61435" s="230"/>
      <c r="S61435" s="230"/>
    </row>
    <row r="61436" spans="16:19" x14ac:dyDescent="0.2">
      <c r="P61436" s="230"/>
      <c r="Q61436" s="230"/>
      <c r="R61436" s="230"/>
      <c r="S61436" s="230"/>
    </row>
    <row r="61437" spans="16:19" x14ac:dyDescent="0.2">
      <c r="P61437" s="230"/>
      <c r="Q61437" s="230"/>
      <c r="R61437" s="230"/>
      <c r="S61437" s="230"/>
    </row>
    <row r="61438" spans="16:19" x14ac:dyDescent="0.2">
      <c r="P61438" s="230"/>
      <c r="Q61438" s="230"/>
      <c r="R61438" s="230"/>
      <c r="S61438" s="230"/>
    </row>
    <row r="61439" spans="16:19" x14ac:dyDescent="0.2">
      <c r="P61439" s="230"/>
      <c r="Q61439" s="230"/>
      <c r="R61439" s="230"/>
      <c r="S61439" s="230"/>
    </row>
    <row r="61440" spans="16:19" x14ac:dyDescent="0.2">
      <c r="P61440" s="230"/>
      <c r="Q61440" s="230"/>
      <c r="R61440" s="230"/>
      <c r="S61440" s="230"/>
    </row>
    <row r="61441" spans="16:19" x14ac:dyDescent="0.2">
      <c r="P61441" s="230"/>
      <c r="Q61441" s="230"/>
      <c r="R61441" s="230"/>
      <c r="S61441" s="230"/>
    </row>
    <row r="61442" spans="16:19" x14ac:dyDescent="0.2">
      <c r="P61442" s="230"/>
      <c r="Q61442" s="230"/>
      <c r="R61442" s="230"/>
      <c r="S61442" s="230"/>
    </row>
    <row r="61443" spans="16:19" x14ac:dyDescent="0.2">
      <c r="P61443" s="230"/>
      <c r="Q61443" s="230"/>
      <c r="R61443" s="230"/>
      <c r="S61443" s="230"/>
    </row>
    <row r="61444" spans="16:19" x14ac:dyDescent="0.2">
      <c r="P61444" s="230"/>
      <c r="Q61444" s="230"/>
      <c r="R61444" s="230"/>
      <c r="S61444" s="230"/>
    </row>
    <row r="61445" spans="16:19" x14ac:dyDescent="0.2">
      <c r="P61445" s="230"/>
      <c r="Q61445" s="230"/>
      <c r="R61445" s="230"/>
      <c r="S61445" s="230"/>
    </row>
    <row r="61446" spans="16:19" x14ac:dyDescent="0.2">
      <c r="P61446" s="230"/>
      <c r="Q61446" s="230"/>
      <c r="R61446" s="230"/>
      <c r="S61446" s="230"/>
    </row>
    <row r="61447" spans="16:19" x14ac:dyDescent="0.2">
      <c r="P61447" s="230"/>
      <c r="Q61447" s="230"/>
      <c r="R61447" s="230"/>
      <c r="S61447" s="230"/>
    </row>
    <row r="61448" spans="16:19" x14ac:dyDescent="0.2">
      <c r="P61448" s="230"/>
      <c r="Q61448" s="230"/>
      <c r="R61448" s="230"/>
      <c r="S61448" s="230"/>
    </row>
    <row r="61449" spans="16:19" x14ac:dyDescent="0.2">
      <c r="P61449" s="230"/>
      <c r="Q61449" s="230"/>
      <c r="R61449" s="230"/>
      <c r="S61449" s="230"/>
    </row>
    <row r="61450" spans="16:19" x14ac:dyDescent="0.2">
      <c r="P61450" s="230"/>
      <c r="Q61450" s="230"/>
      <c r="R61450" s="230"/>
      <c r="S61450" s="230"/>
    </row>
    <row r="61451" spans="16:19" x14ac:dyDescent="0.2">
      <c r="P61451" s="230"/>
      <c r="Q61451" s="230"/>
      <c r="R61451" s="230"/>
      <c r="S61451" s="230"/>
    </row>
    <row r="61452" spans="16:19" x14ac:dyDescent="0.2">
      <c r="P61452" s="230"/>
      <c r="Q61452" s="230"/>
      <c r="R61452" s="230"/>
      <c r="S61452" s="230"/>
    </row>
    <row r="61453" spans="16:19" x14ac:dyDescent="0.2">
      <c r="P61453" s="230"/>
      <c r="Q61453" s="230"/>
      <c r="R61453" s="230"/>
      <c r="S61453" s="230"/>
    </row>
    <row r="61454" spans="16:19" x14ac:dyDescent="0.2">
      <c r="P61454" s="230"/>
      <c r="Q61454" s="230"/>
      <c r="R61454" s="230"/>
      <c r="S61454" s="230"/>
    </row>
    <row r="61455" spans="16:19" x14ac:dyDescent="0.2">
      <c r="P61455" s="230"/>
      <c r="Q61455" s="230"/>
      <c r="R61455" s="230"/>
      <c r="S61455" s="230"/>
    </row>
    <row r="61456" spans="16:19" x14ac:dyDescent="0.2">
      <c r="P61456" s="230"/>
      <c r="Q61456" s="230"/>
      <c r="R61456" s="230"/>
      <c r="S61456" s="230"/>
    </row>
    <row r="61457" spans="16:19" x14ac:dyDescent="0.2">
      <c r="P61457" s="230"/>
      <c r="Q61457" s="230"/>
      <c r="R61457" s="230"/>
      <c r="S61457" s="230"/>
    </row>
    <row r="61458" spans="16:19" x14ac:dyDescent="0.2">
      <c r="P61458" s="230"/>
      <c r="Q61458" s="230"/>
      <c r="R61458" s="230"/>
      <c r="S61458" s="230"/>
    </row>
    <row r="61459" spans="16:19" x14ac:dyDescent="0.2">
      <c r="P61459" s="230"/>
      <c r="Q61459" s="230"/>
      <c r="R61459" s="230"/>
      <c r="S61459" s="230"/>
    </row>
    <row r="61460" spans="16:19" x14ac:dyDescent="0.2">
      <c r="P61460" s="230"/>
      <c r="Q61460" s="230"/>
      <c r="R61460" s="230"/>
      <c r="S61460" s="230"/>
    </row>
    <row r="61461" spans="16:19" x14ac:dyDescent="0.2">
      <c r="P61461" s="230"/>
      <c r="Q61461" s="230"/>
      <c r="R61461" s="230"/>
      <c r="S61461" s="230"/>
    </row>
    <row r="61462" spans="16:19" x14ac:dyDescent="0.2">
      <c r="P61462" s="230"/>
      <c r="Q61462" s="230"/>
      <c r="R61462" s="230"/>
      <c r="S61462" s="230"/>
    </row>
    <row r="61463" spans="16:19" x14ac:dyDescent="0.2">
      <c r="P61463" s="230"/>
      <c r="Q61463" s="230"/>
      <c r="R61463" s="230"/>
      <c r="S61463" s="230"/>
    </row>
    <row r="61464" spans="16:19" x14ac:dyDescent="0.2">
      <c r="P61464" s="230"/>
      <c r="Q61464" s="230"/>
      <c r="R61464" s="230"/>
      <c r="S61464" s="230"/>
    </row>
    <row r="61465" spans="16:19" x14ac:dyDescent="0.2">
      <c r="P61465" s="230"/>
      <c r="Q61465" s="230"/>
      <c r="R61465" s="230"/>
      <c r="S61465" s="230"/>
    </row>
    <row r="61466" spans="16:19" x14ac:dyDescent="0.2">
      <c r="P61466" s="230"/>
      <c r="Q61466" s="230"/>
      <c r="R61466" s="230"/>
      <c r="S61466" s="230"/>
    </row>
    <row r="61467" spans="16:19" x14ac:dyDescent="0.2">
      <c r="P61467" s="230"/>
      <c r="Q61467" s="230"/>
      <c r="R61467" s="230"/>
      <c r="S61467" s="230"/>
    </row>
    <row r="61468" spans="16:19" x14ac:dyDescent="0.2">
      <c r="P61468" s="230"/>
      <c r="Q61468" s="230"/>
      <c r="R61468" s="230"/>
      <c r="S61468" s="230"/>
    </row>
    <row r="61469" spans="16:19" x14ac:dyDescent="0.2">
      <c r="P61469" s="230"/>
      <c r="Q61469" s="230"/>
      <c r="R61469" s="230"/>
      <c r="S61469" s="230"/>
    </row>
    <row r="61470" spans="16:19" x14ac:dyDescent="0.2">
      <c r="P61470" s="230"/>
      <c r="Q61470" s="230"/>
      <c r="R61470" s="230"/>
      <c r="S61470" s="230"/>
    </row>
    <row r="61471" spans="16:19" x14ac:dyDescent="0.2">
      <c r="P61471" s="230"/>
      <c r="Q61471" s="230"/>
      <c r="R61471" s="230"/>
      <c r="S61471" s="230"/>
    </row>
    <row r="61472" spans="16:19" x14ac:dyDescent="0.2">
      <c r="P61472" s="230"/>
      <c r="Q61472" s="230"/>
      <c r="R61472" s="230"/>
      <c r="S61472" s="230"/>
    </row>
    <row r="61473" spans="16:19" x14ac:dyDescent="0.2">
      <c r="P61473" s="230"/>
      <c r="Q61473" s="230"/>
      <c r="R61473" s="230"/>
      <c r="S61473" s="230"/>
    </row>
    <row r="61474" spans="16:19" x14ac:dyDescent="0.2">
      <c r="P61474" s="230"/>
      <c r="Q61474" s="230"/>
      <c r="R61474" s="230"/>
      <c r="S61474" s="230"/>
    </row>
    <row r="61475" spans="16:19" x14ac:dyDescent="0.2">
      <c r="P61475" s="230"/>
      <c r="Q61475" s="230"/>
      <c r="R61475" s="230"/>
      <c r="S61475" s="230"/>
    </row>
    <row r="61476" spans="16:19" x14ac:dyDescent="0.2">
      <c r="P61476" s="230"/>
      <c r="Q61476" s="230"/>
      <c r="R61476" s="230"/>
      <c r="S61476" s="230"/>
    </row>
    <row r="61477" spans="16:19" x14ac:dyDescent="0.2">
      <c r="P61477" s="230"/>
      <c r="Q61477" s="230"/>
      <c r="R61477" s="230"/>
      <c r="S61477" s="230"/>
    </row>
    <row r="61478" spans="16:19" x14ac:dyDescent="0.2">
      <c r="P61478" s="230"/>
      <c r="Q61478" s="230"/>
      <c r="R61478" s="230"/>
      <c r="S61478" s="230"/>
    </row>
    <row r="61479" spans="16:19" x14ac:dyDescent="0.2">
      <c r="P61479" s="230"/>
      <c r="Q61479" s="230"/>
      <c r="R61479" s="230"/>
      <c r="S61479" s="230"/>
    </row>
    <row r="61480" spans="16:19" x14ac:dyDescent="0.2">
      <c r="P61480" s="230"/>
      <c r="Q61480" s="230"/>
      <c r="R61480" s="230"/>
      <c r="S61480" s="230"/>
    </row>
    <row r="61481" spans="16:19" x14ac:dyDescent="0.2">
      <c r="P61481" s="230"/>
      <c r="Q61481" s="230"/>
      <c r="R61481" s="230"/>
      <c r="S61481" s="230"/>
    </row>
    <row r="61482" spans="16:19" x14ac:dyDescent="0.2">
      <c r="P61482" s="230"/>
      <c r="Q61482" s="230"/>
      <c r="R61482" s="230"/>
      <c r="S61482" s="230"/>
    </row>
    <row r="61483" spans="16:19" x14ac:dyDescent="0.2">
      <c r="P61483" s="230"/>
      <c r="Q61483" s="230"/>
      <c r="R61483" s="230"/>
      <c r="S61483" s="230"/>
    </row>
    <row r="61484" spans="16:19" x14ac:dyDescent="0.2">
      <c r="P61484" s="230"/>
      <c r="Q61484" s="230"/>
      <c r="R61484" s="230"/>
      <c r="S61484" s="230"/>
    </row>
    <row r="61485" spans="16:19" x14ac:dyDescent="0.2">
      <c r="P61485" s="230"/>
      <c r="Q61485" s="230"/>
      <c r="R61485" s="230"/>
      <c r="S61485" s="230"/>
    </row>
    <row r="61486" spans="16:19" x14ac:dyDescent="0.2">
      <c r="P61486" s="230"/>
      <c r="Q61486" s="230"/>
      <c r="R61486" s="230"/>
      <c r="S61486" s="230"/>
    </row>
    <row r="61487" spans="16:19" x14ac:dyDescent="0.2">
      <c r="P61487" s="230"/>
      <c r="Q61487" s="230"/>
      <c r="R61487" s="230"/>
      <c r="S61487" s="230"/>
    </row>
    <row r="61488" spans="16:19" x14ac:dyDescent="0.2">
      <c r="P61488" s="230"/>
      <c r="Q61488" s="230"/>
      <c r="R61488" s="230"/>
      <c r="S61488" s="230"/>
    </row>
    <row r="61489" spans="16:19" x14ac:dyDescent="0.2">
      <c r="P61489" s="230"/>
      <c r="Q61489" s="230"/>
      <c r="R61489" s="230"/>
      <c r="S61489" s="230"/>
    </row>
    <row r="61490" spans="16:19" x14ac:dyDescent="0.2">
      <c r="P61490" s="230"/>
      <c r="Q61490" s="230"/>
      <c r="R61490" s="230"/>
      <c r="S61490" s="230"/>
    </row>
    <row r="61491" spans="16:19" x14ac:dyDescent="0.2">
      <c r="P61491" s="230"/>
      <c r="Q61491" s="230"/>
      <c r="R61491" s="230"/>
      <c r="S61491" s="230"/>
    </row>
    <row r="61492" spans="16:19" x14ac:dyDescent="0.2">
      <c r="P61492" s="230"/>
      <c r="Q61492" s="230"/>
      <c r="R61492" s="230"/>
      <c r="S61492" s="230"/>
    </row>
    <row r="61493" spans="16:19" x14ac:dyDescent="0.2">
      <c r="P61493" s="230"/>
      <c r="Q61493" s="230"/>
      <c r="R61493" s="230"/>
      <c r="S61493" s="230"/>
    </row>
    <row r="61494" spans="16:19" x14ac:dyDescent="0.2">
      <c r="P61494" s="230"/>
      <c r="Q61494" s="230"/>
      <c r="R61494" s="230"/>
      <c r="S61494" s="230"/>
    </row>
    <row r="61495" spans="16:19" x14ac:dyDescent="0.2">
      <c r="P61495" s="230"/>
      <c r="Q61495" s="230"/>
      <c r="R61495" s="230"/>
      <c r="S61495" s="230"/>
    </row>
    <row r="61496" spans="16:19" x14ac:dyDescent="0.2">
      <c r="P61496" s="230"/>
      <c r="Q61496" s="230"/>
      <c r="R61496" s="230"/>
      <c r="S61496" s="230"/>
    </row>
    <row r="61497" spans="16:19" x14ac:dyDescent="0.2">
      <c r="P61497" s="230"/>
      <c r="Q61497" s="230"/>
      <c r="R61497" s="230"/>
      <c r="S61497" s="230"/>
    </row>
    <row r="61498" spans="16:19" x14ac:dyDescent="0.2">
      <c r="P61498" s="230"/>
      <c r="Q61498" s="230"/>
      <c r="R61498" s="230"/>
      <c r="S61498" s="230"/>
    </row>
    <row r="61499" spans="16:19" x14ac:dyDescent="0.2">
      <c r="P61499" s="230"/>
      <c r="Q61499" s="230"/>
      <c r="R61499" s="230"/>
      <c r="S61499" s="230"/>
    </row>
    <row r="61500" spans="16:19" x14ac:dyDescent="0.2">
      <c r="P61500" s="230"/>
      <c r="Q61500" s="230"/>
      <c r="R61500" s="230"/>
      <c r="S61500" s="230"/>
    </row>
    <row r="61501" spans="16:19" x14ac:dyDescent="0.2">
      <c r="P61501" s="230"/>
      <c r="Q61501" s="230"/>
      <c r="R61501" s="230"/>
      <c r="S61501" s="230"/>
    </row>
    <row r="61502" spans="16:19" x14ac:dyDescent="0.2">
      <c r="P61502" s="230"/>
      <c r="Q61502" s="230"/>
      <c r="R61502" s="230"/>
      <c r="S61502" s="230"/>
    </row>
    <row r="61503" spans="16:19" x14ac:dyDescent="0.2">
      <c r="P61503" s="230"/>
      <c r="Q61503" s="230"/>
      <c r="R61503" s="230"/>
      <c r="S61503" s="230"/>
    </row>
    <row r="61504" spans="16:19" x14ac:dyDescent="0.2">
      <c r="P61504" s="230"/>
      <c r="Q61504" s="230"/>
      <c r="R61504" s="230"/>
      <c r="S61504" s="230"/>
    </row>
    <row r="61505" spans="16:19" x14ac:dyDescent="0.2">
      <c r="P61505" s="230"/>
      <c r="Q61505" s="230"/>
      <c r="R61505" s="230"/>
      <c r="S61505" s="230"/>
    </row>
    <row r="61506" spans="16:19" x14ac:dyDescent="0.2">
      <c r="P61506" s="230"/>
      <c r="Q61506" s="230"/>
      <c r="R61506" s="230"/>
      <c r="S61506" s="230"/>
    </row>
    <row r="61507" spans="16:19" x14ac:dyDescent="0.2">
      <c r="P61507" s="230"/>
      <c r="Q61507" s="230"/>
      <c r="R61507" s="230"/>
      <c r="S61507" s="230"/>
    </row>
    <row r="61508" spans="16:19" x14ac:dyDescent="0.2">
      <c r="P61508" s="230"/>
      <c r="Q61508" s="230"/>
      <c r="R61508" s="230"/>
      <c r="S61508" s="230"/>
    </row>
    <row r="61509" spans="16:19" x14ac:dyDescent="0.2">
      <c r="P61509" s="230"/>
      <c r="Q61509" s="230"/>
      <c r="R61509" s="230"/>
      <c r="S61509" s="230"/>
    </row>
    <row r="61510" spans="16:19" x14ac:dyDescent="0.2">
      <c r="P61510" s="230"/>
      <c r="Q61510" s="230"/>
      <c r="R61510" s="230"/>
      <c r="S61510" s="230"/>
    </row>
    <row r="61511" spans="16:19" x14ac:dyDescent="0.2">
      <c r="P61511" s="230"/>
      <c r="Q61511" s="230"/>
      <c r="R61511" s="230"/>
      <c r="S61511" s="230"/>
    </row>
    <row r="61512" spans="16:19" x14ac:dyDescent="0.2">
      <c r="P61512" s="230"/>
      <c r="Q61512" s="230"/>
      <c r="R61512" s="230"/>
      <c r="S61512" s="230"/>
    </row>
    <row r="61513" spans="16:19" x14ac:dyDescent="0.2">
      <c r="P61513" s="230"/>
      <c r="Q61513" s="230"/>
      <c r="R61513" s="230"/>
      <c r="S61513" s="230"/>
    </row>
    <row r="61514" spans="16:19" x14ac:dyDescent="0.2">
      <c r="P61514" s="230"/>
      <c r="Q61514" s="230"/>
      <c r="R61514" s="230"/>
      <c r="S61514" s="230"/>
    </row>
    <row r="61515" spans="16:19" x14ac:dyDescent="0.2">
      <c r="P61515" s="230"/>
      <c r="Q61515" s="230"/>
      <c r="R61515" s="230"/>
      <c r="S61515" s="230"/>
    </row>
    <row r="61516" spans="16:19" x14ac:dyDescent="0.2">
      <c r="P61516" s="230"/>
      <c r="Q61516" s="230"/>
      <c r="R61516" s="230"/>
      <c r="S61516" s="230"/>
    </row>
    <row r="61517" spans="16:19" x14ac:dyDescent="0.2">
      <c r="P61517" s="230"/>
      <c r="Q61517" s="230"/>
      <c r="R61517" s="230"/>
      <c r="S61517" s="230"/>
    </row>
    <row r="61518" spans="16:19" x14ac:dyDescent="0.2">
      <c r="P61518" s="230"/>
      <c r="Q61518" s="230"/>
      <c r="R61518" s="230"/>
      <c r="S61518" s="230"/>
    </row>
    <row r="61519" spans="16:19" x14ac:dyDescent="0.2">
      <c r="P61519" s="230"/>
      <c r="Q61519" s="230"/>
      <c r="R61519" s="230"/>
      <c r="S61519" s="230"/>
    </row>
    <row r="61520" spans="16:19" x14ac:dyDescent="0.2">
      <c r="P61520" s="230"/>
      <c r="Q61520" s="230"/>
      <c r="R61520" s="230"/>
      <c r="S61520" s="230"/>
    </row>
    <row r="61521" spans="16:19" x14ac:dyDescent="0.2">
      <c r="P61521" s="230"/>
      <c r="Q61521" s="230"/>
      <c r="R61521" s="230"/>
      <c r="S61521" s="230"/>
    </row>
    <row r="61522" spans="16:19" x14ac:dyDescent="0.2">
      <c r="P61522" s="230"/>
      <c r="Q61522" s="230"/>
      <c r="R61522" s="230"/>
      <c r="S61522" s="230"/>
    </row>
    <row r="61523" spans="16:19" x14ac:dyDescent="0.2">
      <c r="P61523" s="230"/>
      <c r="Q61523" s="230"/>
      <c r="R61523" s="230"/>
      <c r="S61523" s="230"/>
    </row>
    <row r="61524" spans="16:19" x14ac:dyDescent="0.2">
      <c r="P61524" s="230"/>
      <c r="Q61524" s="230"/>
      <c r="R61524" s="230"/>
      <c r="S61524" s="230"/>
    </row>
    <row r="61525" spans="16:19" x14ac:dyDescent="0.2">
      <c r="P61525" s="230"/>
      <c r="Q61525" s="230"/>
      <c r="R61525" s="230"/>
      <c r="S61525" s="230"/>
    </row>
    <row r="61526" spans="16:19" x14ac:dyDescent="0.2">
      <c r="P61526" s="230"/>
      <c r="Q61526" s="230"/>
      <c r="R61526" s="230"/>
      <c r="S61526" s="230"/>
    </row>
    <row r="61527" spans="16:19" x14ac:dyDescent="0.2">
      <c r="P61527" s="230"/>
      <c r="Q61527" s="230"/>
      <c r="R61527" s="230"/>
      <c r="S61527" s="230"/>
    </row>
    <row r="61528" spans="16:19" x14ac:dyDescent="0.2">
      <c r="P61528" s="230"/>
      <c r="Q61528" s="230"/>
      <c r="R61528" s="230"/>
      <c r="S61528" s="230"/>
    </row>
    <row r="61529" spans="16:19" x14ac:dyDescent="0.2">
      <c r="P61529" s="230"/>
      <c r="Q61529" s="230"/>
      <c r="R61529" s="230"/>
      <c r="S61529" s="230"/>
    </row>
    <row r="61530" spans="16:19" x14ac:dyDescent="0.2">
      <c r="P61530" s="230"/>
      <c r="Q61530" s="230"/>
      <c r="R61530" s="230"/>
      <c r="S61530" s="230"/>
    </row>
    <row r="61531" spans="16:19" x14ac:dyDescent="0.2">
      <c r="P61531" s="230"/>
      <c r="Q61531" s="230"/>
      <c r="R61531" s="230"/>
      <c r="S61531" s="230"/>
    </row>
    <row r="61532" spans="16:19" x14ac:dyDescent="0.2">
      <c r="P61532" s="230"/>
      <c r="Q61532" s="230"/>
      <c r="R61532" s="230"/>
      <c r="S61532" s="230"/>
    </row>
    <row r="61533" spans="16:19" x14ac:dyDescent="0.2">
      <c r="P61533" s="230"/>
      <c r="Q61533" s="230"/>
      <c r="R61533" s="230"/>
      <c r="S61533" s="230"/>
    </row>
    <row r="61534" spans="16:19" x14ac:dyDescent="0.2">
      <c r="P61534" s="230"/>
      <c r="Q61534" s="230"/>
      <c r="R61534" s="230"/>
      <c r="S61534" s="230"/>
    </row>
    <row r="61535" spans="16:19" x14ac:dyDescent="0.2">
      <c r="P61535" s="230"/>
      <c r="Q61535" s="230"/>
      <c r="R61535" s="230"/>
      <c r="S61535" s="230"/>
    </row>
    <row r="61536" spans="16:19" x14ac:dyDescent="0.2">
      <c r="P61536" s="230"/>
      <c r="Q61536" s="230"/>
      <c r="R61536" s="230"/>
      <c r="S61536" s="230"/>
    </row>
    <row r="61537" spans="16:19" x14ac:dyDescent="0.2">
      <c r="P61537" s="230"/>
      <c r="Q61537" s="230"/>
      <c r="R61537" s="230"/>
      <c r="S61537" s="230"/>
    </row>
    <row r="61538" spans="16:19" x14ac:dyDescent="0.2">
      <c r="P61538" s="230"/>
      <c r="Q61538" s="230"/>
      <c r="R61538" s="230"/>
      <c r="S61538" s="230"/>
    </row>
    <row r="61539" spans="16:19" x14ac:dyDescent="0.2">
      <c r="P61539" s="230"/>
      <c r="Q61539" s="230"/>
      <c r="R61539" s="230"/>
      <c r="S61539" s="230"/>
    </row>
    <row r="61540" spans="16:19" x14ac:dyDescent="0.2">
      <c r="P61540" s="230"/>
      <c r="Q61540" s="230"/>
      <c r="R61540" s="230"/>
      <c r="S61540" s="230"/>
    </row>
    <row r="61541" spans="16:19" x14ac:dyDescent="0.2">
      <c r="P61541" s="230"/>
      <c r="Q61541" s="230"/>
      <c r="R61541" s="230"/>
      <c r="S61541" s="230"/>
    </row>
    <row r="61542" spans="16:19" x14ac:dyDescent="0.2">
      <c r="P61542" s="230"/>
      <c r="Q61542" s="230"/>
      <c r="R61542" s="230"/>
      <c r="S61542" s="230"/>
    </row>
    <row r="61543" spans="16:19" x14ac:dyDescent="0.2">
      <c r="P61543" s="230"/>
      <c r="Q61543" s="230"/>
      <c r="R61543" s="230"/>
      <c r="S61543" s="230"/>
    </row>
    <row r="61544" spans="16:19" x14ac:dyDescent="0.2">
      <c r="P61544" s="230"/>
      <c r="Q61544" s="230"/>
      <c r="R61544" s="230"/>
      <c r="S61544" s="230"/>
    </row>
    <row r="61545" spans="16:19" x14ac:dyDescent="0.2">
      <c r="P61545" s="230"/>
      <c r="Q61545" s="230"/>
      <c r="R61545" s="230"/>
      <c r="S61545" s="230"/>
    </row>
    <row r="61546" spans="16:19" x14ac:dyDescent="0.2">
      <c r="P61546" s="230"/>
      <c r="Q61546" s="230"/>
      <c r="R61546" s="230"/>
      <c r="S61546" s="230"/>
    </row>
    <row r="61547" spans="16:19" x14ac:dyDescent="0.2">
      <c r="P61547" s="230"/>
      <c r="Q61547" s="230"/>
      <c r="R61547" s="230"/>
      <c r="S61547" s="230"/>
    </row>
    <row r="61548" spans="16:19" x14ac:dyDescent="0.2">
      <c r="P61548" s="230"/>
      <c r="Q61548" s="230"/>
      <c r="R61548" s="230"/>
      <c r="S61548" s="230"/>
    </row>
    <row r="61549" spans="16:19" x14ac:dyDescent="0.2">
      <c r="P61549" s="230"/>
      <c r="Q61549" s="230"/>
      <c r="R61549" s="230"/>
      <c r="S61549" s="230"/>
    </row>
    <row r="61550" spans="16:19" x14ac:dyDescent="0.2">
      <c r="P61550" s="230"/>
      <c r="Q61550" s="230"/>
      <c r="R61550" s="230"/>
      <c r="S61550" s="230"/>
    </row>
    <row r="61551" spans="16:19" x14ac:dyDescent="0.2">
      <c r="P61551" s="230"/>
      <c r="Q61551" s="230"/>
      <c r="R61551" s="230"/>
      <c r="S61551" s="230"/>
    </row>
    <row r="61552" spans="16:19" x14ac:dyDescent="0.2">
      <c r="P61552" s="230"/>
      <c r="Q61552" s="230"/>
      <c r="R61552" s="230"/>
      <c r="S61552" s="230"/>
    </row>
    <row r="61553" spans="16:19" x14ac:dyDescent="0.2">
      <c r="P61553" s="230"/>
      <c r="Q61553" s="230"/>
      <c r="R61553" s="230"/>
      <c r="S61553" s="230"/>
    </row>
    <row r="61554" spans="16:19" x14ac:dyDescent="0.2">
      <c r="P61554" s="230"/>
      <c r="Q61554" s="230"/>
      <c r="R61554" s="230"/>
      <c r="S61554" s="230"/>
    </row>
    <row r="61555" spans="16:19" x14ac:dyDescent="0.2">
      <c r="P61555" s="230"/>
      <c r="Q61555" s="230"/>
      <c r="R61555" s="230"/>
      <c r="S61555" s="230"/>
    </row>
    <row r="61556" spans="16:19" x14ac:dyDescent="0.2">
      <c r="P61556" s="230"/>
      <c r="Q61556" s="230"/>
      <c r="R61556" s="230"/>
      <c r="S61556" s="230"/>
    </row>
    <row r="61557" spans="16:19" x14ac:dyDescent="0.2">
      <c r="P61557" s="230"/>
      <c r="Q61557" s="230"/>
      <c r="R61557" s="230"/>
      <c r="S61557" s="230"/>
    </row>
    <row r="61558" spans="16:19" x14ac:dyDescent="0.2">
      <c r="P61558" s="230"/>
      <c r="Q61558" s="230"/>
      <c r="R61558" s="230"/>
      <c r="S61558" s="230"/>
    </row>
    <row r="61559" spans="16:19" x14ac:dyDescent="0.2">
      <c r="P61559" s="230"/>
      <c r="Q61559" s="230"/>
      <c r="R61559" s="230"/>
      <c r="S61559" s="230"/>
    </row>
    <row r="61560" spans="16:19" x14ac:dyDescent="0.2">
      <c r="P61560" s="230"/>
      <c r="Q61560" s="230"/>
      <c r="R61560" s="230"/>
      <c r="S61560" s="230"/>
    </row>
    <row r="61561" spans="16:19" x14ac:dyDescent="0.2">
      <c r="P61561" s="230"/>
      <c r="Q61561" s="230"/>
      <c r="R61561" s="230"/>
      <c r="S61561" s="230"/>
    </row>
    <row r="61562" spans="16:19" x14ac:dyDescent="0.2">
      <c r="P61562" s="230"/>
      <c r="Q61562" s="230"/>
      <c r="R61562" s="230"/>
      <c r="S61562" s="230"/>
    </row>
    <row r="61563" spans="16:19" x14ac:dyDescent="0.2">
      <c r="P61563" s="230"/>
      <c r="Q61563" s="230"/>
      <c r="R61563" s="230"/>
      <c r="S61563" s="230"/>
    </row>
    <row r="61564" spans="16:19" x14ac:dyDescent="0.2">
      <c r="P61564" s="230"/>
      <c r="Q61564" s="230"/>
      <c r="R61564" s="230"/>
      <c r="S61564" s="230"/>
    </row>
    <row r="61565" spans="16:19" x14ac:dyDescent="0.2">
      <c r="P61565" s="230"/>
      <c r="Q61565" s="230"/>
      <c r="R61565" s="230"/>
      <c r="S61565" s="230"/>
    </row>
    <row r="61566" spans="16:19" x14ac:dyDescent="0.2">
      <c r="P61566" s="230"/>
      <c r="Q61566" s="230"/>
      <c r="R61566" s="230"/>
      <c r="S61566" s="230"/>
    </row>
    <row r="61567" spans="16:19" x14ac:dyDescent="0.2">
      <c r="P61567" s="230"/>
      <c r="Q61567" s="230"/>
      <c r="R61567" s="230"/>
      <c r="S61567" s="230"/>
    </row>
    <row r="61568" spans="16:19" x14ac:dyDescent="0.2">
      <c r="P61568" s="230"/>
      <c r="Q61568" s="230"/>
      <c r="R61568" s="230"/>
      <c r="S61568" s="230"/>
    </row>
    <row r="61569" spans="16:19" x14ac:dyDescent="0.2">
      <c r="P61569" s="230"/>
      <c r="Q61569" s="230"/>
      <c r="R61569" s="230"/>
      <c r="S61569" s="230"/>
    </row>
    <row r="61570" spans="16:19" x14ac:dyDescent="0.2">
      <c r="P61570" s="230"/>
      <c r="Q61570" s="230"/>
      <c r="R61570" s="230"/>
      <c r="S61570" s="230"/>
    </row>
    <row r="61571" spans="16:19" x14ac:dyDescent="0.2">
      <c r="P61571" s="230"/>
      <c r="Q61571" s="230"/>
      <c r="R61571" s="230"/>
      <c r="S61571" s="230"/>
    </row>
    <row r="61572" spans="16:19" x14ac:dyDescent="0.2">
      <c r="P61572" s="230"/>
      <c r="Q61572" s="230"/>
      <c r="R61572" s="230"/>
      <c r="S61572" s="230"/>
    </row>
    <row r="61573" spans="16:19" x14ac:dyDescent="0.2">
      <c r="P61573" s="230"/>
      <c r="Q61573" s="230"/>
      <c r="R61573" s="230"/>
      <c r="S61573" s="230"/>
    </row>
    <row r="61574" spans="16:19" x14ac:dyDescent="0.2">
      <c r="P61574" s="230"/>
      <c r="Q61574" s="230"/>
      <c r="R61574" s="230"/>
      <c r="S61574" s="230"/>
    </row>
    <row r="61575" spans="16:19" x14ac:dyDescent="0.2">
      <c r="P61575" s="230"/>
      <c r="Q61575" s="230"/>
      <c r="R61575" s="230"/>
      <c r="S61575" s="230"/>
    </row>
    <row r="61576" spans="16:19" x14ac:dyDescent="0.2">
      <c r="P61576" s="230"/>
      <c r="Q61576" s="230"/>
      <c r="R61576" s="230"/>
      <c r="S61576" s="230"/>
    </row>
    <row r="61577" spans="16:19" x14ac:dyDescent="0.2">
      <c r="P61577" s="230"/>
      <c r="Q61577" s="230"/>
      <c r="R61577" s="230"/>
      <c r="S61577" s="230"/>
    </row>
    <row r="61578" spans="16:19" x14ac:dyDescent="0.2">
      <c r="P61578" s="230"/>
      <c r="Q61578" s="230"/>
      <c r="R61578" s="230"/>
      <c r="S61578" s="230"/>
    </row>
    <row r="61579" spans="16:19" x14ac:dyDescent="0.2">
      <c r="P61579" s="230"/>
      <c r="Q61579" s="230"/>
      <c r="R61579" s="230"/>
      <c r="S61579" s="230"/>
    </row>
    <row r="61580" spans="16:19" x14ac:dyDescent="0.2">
      <c r="P61580" s="230"/>
      <c r="Q61580" s="230"/>
      <c r="R61580" s="230"/>
      <c r="S61580" s="230"/>
    </row>
    <row r="61581" spans="16:19" x14ac:dyDescent="0.2">
      <c r="P61581" s="230"/>
      <c r="Q61581" s="230"/>
      <c r="R61581" s="230"/>
      <c r="S61581" s="230"/>
    </row>
    <row r="61582" spans="16:19" x14ac:dyDescent="0.2">
      <c r="P61582" s="230"/>
      <c r="Q61582" s="230"/>
      <c r="R61582" s="230"/>
      <c r="S61582" s="230"/>
    </row>
    <row r="61583" spans="16:19" x14ac:dyDescent="0.2">
      <c r="P61583" s="230"/>
      <c r="Q61583" s="230"/>
      <c r="R61583" s="230"/>
      <c r="S61583" s="230"/>
    </row>
    <row r="61584" spans="16:19" x14ac:dyDescent="0.2">
      <c r="P61584" s="230"/>
      <c r="Q61584" s="230"/>
      <c r="R61584" s="230"/>
      <c r="S61584" s="230"/>
    </row>
    <row r="61585" spans="16:19" x14ac:dyDescent="0.2">
      <c r="P61585" s="230"/>
      <c r="Q61585" s="230"/>
      <c r="R61585" s="230"/>
      <c r="S61585" s="230"/>
    </row>
    <row r="61586" spans="16:19" x14ac:dyDescent="0.2">
      <c r="P61586" s="230"/>
      <c r="Q61586" s="230"/>
      <c r="R61586" s="230"/>
      <c r="S61586" s="230"/>
    </row>
    <row r="61587" spans="16:19" x14ac:dyDescent="0.2">
      <c r="P61587" s="230"/>
      <c r="Q61587" s="230"/>
      <c r="R61587" s="230"/>
      <c r="S61587" s="230"/>
    </row>
    <row r="61588" spans="16:19" x14ac:dyDescent="0.2">
      <c r="P61588" s="230"/>
      <c r="Q61588" s="230"/>
      <c r="R61588" s="230"/>
      <c r="S61588" s="230"/>
    </row>
    <row r="61589" spans="16:19" x14ac:dyDescent="0.2">
      <c r="P61589" s="230"/>
      <c r="Q61589" s="230"/>
      <c r="R61589" s="230"/>
      <c r="S61589" s="230"/>
    </row>
    <row r="61590" spans="16:19" x14ac:dyDescent="0.2">
      <c r="P61590" s="230"/>
      <c r="Q61590" s="230"/>
      <c r="R61590" s="230"/>
      <c r="S61590" s="230"/>
    </row>
    <row r="61591" spans="16:19" x14ac:dyDescent="0.2">
      <c r="P61591" s="230"/>
      <c r="Q61591" s="230"/>
      <c r="R61591" s="230"/>
      <c r="S61591" s="230"/>
    </row>
    <row r="61592" spans="16:19" x14ac:dyDescent="0.2">
      <c r="P61592" s="230"/>
      <c r="Q61592" s="230"/>
      <c r="R61592" s="230"/>
      <c r="S61592" s="230"/>
    </row>
    <row r="61593" spans="16:19" x14ac:dyDescent="0.2">
      <c r="P61593" s="230"/>
      <c r="Q61593" s="230"/>
      <c r="R61593" s="230"/>
      <c r="S61593" s="230"/>
    </row>
    <row r="61594" spans="16:19" x14ac:dyDescent="0.2">
      <c r="P61594" s="230"/>
      <c r="Q61594" s="230"/>
      <c r="R61594" s="230"/>
      <c r="S61594" s="230"/>
    </row>
    <row r="61595" spans="16:19" x14ac:dyDescent="0.2">
      <c r="P61595" s="230"/>
      <c r="Q61595" s="230"/>
      <c r="R61595" s="230"/>
      <c r="S61595" s="230"/>
    </row>
    <row r="61596" spans="16:19" x14ac:dyDescent="0.2">
      <c r="P61596" s="230"/>
      <c r="Q61596" s="230"/>
      <c r="R61596" s="230"/>
      <c r="S61596" s="230"/>
    </row>
    <row r="61597" spans="16:19" x14ac:dyDescent="0.2">
      <c r="P61597" s="230"/>
      <c r="Q61597" s="230"/>
      <c r="R61597" s="230"/>
      <c r="S61597" s="230"/>
    </row>
    <row r="61598" spans="16:19" x14ac:dyDescent="0.2">
      <c r="P61598" s="230"/>
      <c r="Q61598" s="230"/>
      <c r="R61598" s="230"/>
      <c r="S61598" s="230"/>
    </row>
    <row r="61599" spans="16:19" x14ac:dyDescent="0.2">
      <c r="P61599" s="230"/>
      <c r="Q61599" s="230"/>
      <c r="R61599" s="230"/>
      <c r="S61599" s="230"/>
    </row>
    <row r="61600" spans="16:19" x14ac:dyDescent="0.2">
      <c r="P61600" s="230"/>
      <c r="Q61600" s="230"/>
      <c r="R61600" s="230"/>
      <c r="S61600" s="230"/>
    </row>
    <row r="61601" spans="16:19" x14ac:dyDescent="0.2">
      <c r="P61601" s="230"/>
      <c r="Q61601" s="230"/>
      <c r="R61601" s="230"/>
      <c r="S61601" s="230"/>
    </row>
    <row r="61602" spans="16:19" x14ac:dyDescent="0.2">
      <c r="P61602" s="230"/>
      <c r="Q61602" s="230"/>
      <c r="R61602" s="230"/>
      <c r="S61602" s="230"/>
    </row>
    <row r="61603" spans="16:19" x14ac:dyDescent="0.2">
      <c r="P61603" s="230"/>
      <c r="Q61603" s="230"/>
      <c r="R61603" s="230"/>
      <c r="S61603" s="230"/>
    </row>
    <row r="61604" spans="16:19" x14ac:dyDescent="0.2">
      <c r="P61604" s="230"/>
      <c r="Q61604" s="230"/>
      <c r="R61604" s="230"/>
      <c r="S61604" s="230"/>
    </row>
    <row r="61605" spans="16:19" x14ac:dyDescent="0.2">
      <c r="P61605" s="230"/>
      <c r="Q61605" s="230"/>
      <c r="R61605" s="230"/>
      <c r="S61605" s="230"/>
    </row>
    <row r="61606" spans="16:19" x14ac:dyDescent="0.2">
      <c r="P61606" s="230"/>
      <c r="Q61606" s="230"/>
      <c r="R61606" s="230"/>
      <c r="S61606" s="230"/>
    </row>
    <row r="61607" spans="16:19" x14ac:dyDescent="0.2">
      <c r="P61607" s="230"/>
      <c r="Q61607" s="230"/>
      <c r="R61607" s="230"/>
      <c r="S61607" s="230"/>
    </row>
    <row r="61608" spans="16:19" x14ac:dyDescent="0.2">
      <c r="P61608" s="230"/>
      <c r="Q61608" s="230"/>
      <c r="R61608" s="230"/>
      <c r="S61608" s="230"/>
    </row>
    <row r="61609" spans="16:19" x14ac:dyDescent="0.2">
      <c r="P61609" s="230"/>
      <c r="Q61609" s="230"/>
      <c r="R61609" s="230"/>
      <c r="S61609" s="230"/>
    </row>
    <row r="61610" spans="16:19" x14ac:dyDescent="0.2">
      <c r="P61610" s="230"/>
      <c r="Q61610" s="230"/>
      <c r="R61610" s="230"/>
      <c r="S61610" s="230"/>
    </row>
    <row r="61611" spans="16:19" x14ac:dyDescent="0.2">
      <c r="P61611" s="230"/>
      <c r="Q61611" s="230"/>
      <c r="R61611" s="230"/>
      <c r="S61611" s="230"/>
    </row>
    <row r="61612" spans="16:19" x14ac:dyDescent="0.2">
      <c r="P61612" s="230"/>
      <c r="Q61612" s="230"/>
      <c r="R61612" s="230"/>
      <c r="S61612" s="230"/>
    </row>
    <row r="61613" spans="16:19" x14ac:dyDescent="0.2">
      <c r="P61613" s="230"/>
      <c r="Q61613" s="230"/>
      <c r="R61613" s="230"/>
      <c r="S61613" s="230"/>
    </row>
    <row r="61614" spans="16:19" x14ac:dyDescent="0.2">
      <c r="P61614" s="230"/>
      <c r="Q61614" s="230"/>
      <c r="R61614" s="230"/>
      <c r="S61614" s="230"/>
    </row>
    <row r="61615" spans="16:19" x14ac:dyDescent="0.2">
      <c r="P61615" s="230"/>
      <c r="Q61615" s="230"/>
      <c r="R61615" s="230"/>
      <c r="S61615" s="230"/>
    </row>
    <row r="61616" spans="16:19" x14ac:dyDescent="0.2">
      <c r="P61616" s="230"/>
      <c r="Q61616" s="230"/>
      <c r="R61616" s="230"/>
      <c r="S61616" s="230"/>
    </row>
    <row r="61617" spans="16:19" x14ac:dyDescent="0.2">
      <c r="P61617" s="230"/>
      <c r="Q61617" s="230"/>
      <c r="R61617" s="230"/>
      <c r="S61617" s="230"/>
    </row>
    <row r="61618" spans="16:19" x14ac:dyDescent="0.2">
      <c r="P61618" s="230"/>
      <c r="Q61618" s="230"/>
      <c r="R61618" s="230"/>
      <c r="S61618" s="230"/>
    </row>
    <row r="61619" spans="16:19" x14ac:dyDescent="0.2">
      <c r="P61619" s="230"/>
      <c r="Q61619" s="230"/>
      <c r="R61619" s="230"/>
      <c r="S61619" s="230"/>
    </row>
    <row r="61620" spans="16:19" x14ac:dyDescent="0.2">
      <c r="P61620" s="230"/>
      <c r="Q61620" s="230"/>
      <c r="R61620" s="230"/>
      <c r="S61620" s="230"/>
    </row>
    <row r="61621" spans="16:19" x14ac:dyDescent="0.2">
      <c r="P61621" s="230"/>
      <c r="Q61621" s="230"/>
      <c r="R61621" s="230"/>
      <c r="S61621" s="230"/>
    </row>
    <row r="61622" spans="16:19" x14ac:dyDescent="0.2">
      <c r="P61622" s="230"/>
      <c r="Q61622" s="230"/>
      <c r="R61622" s="230"/>
      <c r="S61622" s="230"/>
    </row>
    <row r="61623" spans="16:19" x14ac:dyDescent="0.2">
      <c r="P61623" s="230"/>
      <c r="Q61623" s="230"/>
      <c r="R61623" s="230"/>
      <c r="S61623" s="230"/>
    </row>
    <row r="61624" spans="16:19" x14ac:dyDescent="0.2">
      <c r="P61624" s="230"/>
      <c r="Q61624" s="230"/>
      <c r="R61624" s="230"/>
      <c r="S61624" s="230"/>
    </row>
    <row r="61625" spans="16:19" x14ac:dyDescent="0.2">
      <c r="P61625" s="230"/>
      <c r="Q61625" s="230"/>
      <c r="R61625" s="230"/>
      <c r="S61625" s="230"/>
    </row>
    <row r="61626" spans="16:19" x14ac:dyDescent="0.2">
      <c r="P61626" s="230"/>
      <c r="Q61626" s="230"/>
      <c r="R61626" s="230"/>
      <c r="S61626" s="230"/>
    </row>
    <row r="61627" spans="16:19" x14ac:dyDescent="0.2">
      <c r="P61627" s="230"/>
      <c r="Q61627" s="230"/>
      <c r="R61627" s="230"/>
      <c r="S61627" s="230"/>
    </row>
    <row r="61628" spans="16:19" x14ac:dyDescent="0.2">
      <c r="P61628" s="230"/>
      <c r="Q61628" s="230"/>
      <c r="R61628" s="230"/>
      <c r="S61628" s="230"/>
    </row>
    <row r="61629" spans="16:19" x14ac:dyDescent="0.2">
      <c r="P61629" s="230"/>
      <c r="Q61629" s="230"/>
      <c r="R61629" s="230"/>
      <c r="S61629" s="230"/>
    </row>
    <row r="61630" spans="16:19" x14ac:dyDescent="0.2">
      <c r="P61630" s="230"/>
      <c r="Q61630" s="230"/>
      <c r="R61630" s="230"/>
      <c r="S61630" s="230"/>
    </row>
    <row r="61631" spans="16:19" x14ac:dyDescent="0.2">
      <c r="P61631" s="230"/>
      <c r="Q61631" s="230"/>
      <c r="R61631" s="230"/>
      <c r="S61631" s="230"/>
    </row>
    <row r="61632" spans="16:19" x14ac:dyDescent="0.2">
      <c r="P61632" s="230"/>
      <c r="Q61632" s="230"/>
      <c r="R61632" s="230"/>
      <c r="S61632" s="230"/>
    </row>
    <row r="61633" spans="16:19" x14ac:dyDescent="0.2">
      <c r="P61633" s="230"/>
      <c r="Q61633" s="230"/>
      <c r="R61633" s="230"/>
      <c r="S61633" s="230"/>
    </row>
    <row r="61634" spans="16:19" x14ac:dyDescent="0.2">
      <c r="P61634" s="230"/>
      <c r="Q61634" s="230"/>
      <c r="R61634" s="230"/>
      <c r="S61634" s="230"/>
    </row>
    <row r="61635" spans="16:19" x14ac:dyDescent="0.2">
      <c r="P61635" s="230"/>
      <c r="Q61635" s="230"/>
      <c r="R61635" s="230"/>
      <c r="S61635" s="230"/>
    </row>
    <row r="61636" spans="16:19" x14ac:dyDescent="0.2">
      <c r="P61636" s="230"/>
      <c r="Q61636" s="230"/>
      <c r="R61636" s="230"/>
      <c r="S61636" s="230"/>
    </row>
    <row r="61637" spans="16:19" x14ac:dyDescent="0.2">
      <c r="P61637" s="230"/>
      <c r="Q61637" s="230"/>
      <c r="R61637" s="230"/>
      <c r="S61637" s="230"/>
    </row>
    <row r="61638" spans="16:19" x14ac:dyDescent="0.2">
      <c r="P61638" s="230"/>
      <c r="Q61638" s="230"/>
      <c r="R61638" s="230"/>
      <c r="S61638" s="230"/>
    </row>
    <row r="61639" spans="16:19" x14ac:dyDescent="0.2">
      <c r="P61639" s="230"/>
      <c r="Q61639" s="230"/>
      <c r="R61639" s="230"/>
      <c r="S61639" s="230"/>
    </row>
    <row r="61640" spans="16:19" x14ac:dyDescent="0.2">
      <c r="P61640" s="230"/>
      <c r="Q61640" s="230"/>
      <c r="R61640" s="230"/>
      <c r="S61640" s="230"/>
    </row>
    <row r="61641" spans="16:19" x14ac:dyDescent="0.2">
      <c r="P61641" s="230"/>
      <c r="Q61641" s="230"/>
      <c r="R61641" s="230"/>
      <c r="S61641" s="230"/>
    </row>
    <row r="61642" spans="16:19" x14ac:dyDescent="0.2">
      <c r="P61642" s="230"/>
      <c r="Q61642" s="230"/>
      <c r="R61642" s="230"/>
      <c r="S61642" s="230"/>
    </row>
    <row r="61643" spans="16:19" x14ac:dyDescent="0.2">
      <c r="P61643" s="230"/>
      <c r="Q61643" s="230"/>
      <c r="R61643" s="230"/>
      <c r="S61643" s="230"/>
    </row>
    <row r="61644" spans="16:19" x14ac:dyDescent="0.2">
      <c r="P61644" s="230"/>
      <c r="Q61644" s="230"/>
      <c r="R61644" s="230"/>
      <c r="S61644" s="230"/>
    </row>
    <row r="61645" spans="16:19" x14ac:dyDescent="0.2">
      <c r="P61645" s="230"/>
      <c r="Q61645" s="230"/>
      <c r="R61645" s="230"/>
      <c r="S61645" s="230"/>
    </row>
    <row r="61646" spans="16:19" x14ac:dyDescent="0.2">
      <c r="P61646" s="230"/>
      <c r="Q61646" s="230"/>
      <c r="R61646" s="230"/>
      <c r="S61646" s="230"/>
    </row>
    <row r="61647" spans="16:19" x14ac:dyDescent="0.2">
      <c r="P61647" s="230"/>
      <c r="Q61647" s="230"/>
      <c r="R61647" s="230"/>
      <c r="S61647" s="230"/>
    </row>
    <row r="61648" spans="16:19" x14ac:dyDescent="0.2">
      <c r="P61648" s="230"/>
      <c r="Q61648" s="230"/>
      <c r="R61648" s="230"/>
      <c r="S61648" s="230"/>
    </row>
    <row r="61649" spans="16:19" x14ac:dyDescent="0.2">
      <c r="P61649" s="230"/>
      <c r="Q61649" s="230"/>
      <c r="R61649" s="230"/>
      <c r="S61649" s="230"/>
    </row>
    <row r="61650" spans="16:19" x14ac:dyDescent="0.2">
      <c r="P61650" s="230"/>
      <c r="Q61650" s="230"/>
      <c r="R61650" s="230"/>
      <c r="S61650" s="230"/>
    </row>
    <row r="61651" spans="16:19" x14ac:dyDescent="0.2">
      <c r="P61651" s="230"/>
      <c r="Q61651" s="230"/>
      <c r="R61651" s="230"/>
      <c r="S61651" s="230"/>
    </row>
    <row r="61652" spans="16:19" x14ac:dyDescent="0.2">
      <c r="P61652" s="230"/>
      <c r="Q61652" s="230"/>
      <c r="R61652" s="230"/>
      <c r="S61652" s="230"/>
    </row>
    <row r="61653" spans="16:19" x14ac:dyDescent="0.2">
      <c r="P61653" s="230"/>
      <c r="Q61653" s="230"/>
      <c r="R61653" s="230"/>
      <c r="S61653" s="230"/>
    </row>
    <row r="61654" spans="16:19" x14ac:dyDescent="0.2">
      <c r="P61654" s="230"/>
      <c r="Q61654" s="230"/>
      <c r="R61654" s="230"/>
      <c r="S61654" s="230"/>
    </row>
    <row r="61655" spans="16:19" x14ac:dyDescent="0.2">
      <c r="P61655" s="230"/>
      <c r="Q61655" s="230"/>
      <c r="R61655" s="230"/>
      <c r="S61655" s="230"/>
    </row>
    <row r="61656" spans="16:19" x14ac:dyDescent="0.2">
      <c r="P61656" s="230"/>
      <c r="Q61656" s="230"/>
      <c r="R61656" s="230"/>
      <c r="S61656" s="230"/>
    </row>
    <row r="61657" spans="16:19" x14ac:dyDescent="0.2">
      <c r="P61657" s="230"/>
      <c r="Q61657" s="230"/>
      <c r="R61657" s="230"/>
      <c r="S61657" s="230"/>
    </row>
    <row r="61658" spans="16:19" x14ac:dyDescent="0.2">
      <c r="P61658" s="230"/>
      <c r="Q61658" s="230"/>
      <c r="R61658" s="230"/>
      <c r="S61658" s="230"/>
    </row>
    <row r="61659" spans="16:19" x14ac:dyDescent="0.2">
      <c r="P61659" s="230"/>
      <c r="Q61659" s="230"/>
      <c r="R61659" s="230"/>
      <c r="S61659" s="230"/>
    </row>
    <row r="61660" spans="16:19" x14ac:dyDescent="0.2">
      <c r="P61660" s="230"/>
      <c r="Q61660" s="230"/>
      <c r="R61660" s="230"/>
      <c r="S61660" s="230"/>
    </row>
    <row r="61661" spans="16:19" x14ac:dyDescent="0.2">
      <c r="P61661" s="230"/>
      <c r="Q61661" s="230"/>
      <c r="R61661" s="230"/>
      <c r="S61661" s="230"/>
    </row>
    <row r="61662" spans="16:19" x14ac:dyDescent="0.2">
      <c r="P61662" s="230"/>
      <c r="Q61662" s="230"/>
      <c r="R61662" s="230"/>
      <c r="S61662" s="230"/>
    </row>
    <row r="61663" spans="16:19" x14ac:dyDescent="0.2">
      <c r="P61663" s="230"/>
      <c r="Q61663" s="230"/>
      <c r="R61663" s="230"/>
      <c r="S61663" s="230"/>
    </row>
    <row r="61664" spans="16:19" x14ac:dyDescent="0.2">
      <c r="P61664" s="230"/>
      <c r="Q61664" s="230"/>
      <c r="R61664" s="230"/>
      <c r="S61664" s="230"/>
    </row>
    <row r="61665" spans="16:19" x14ac:dyDescent="0.2">
      <c r="P61665" s="230"/>
      <c r="Q61665" s="230"/>
      <c r="R61665" s="230"/>
      <c r="S61665" s="230"/>
    </row>
    <row r="61666" spans="16:19" x14ac:dyDescent="0.2">
      <c r="P61666" s="230"/>
      <c r="Q61666" s="230"/>
      <c r="R61666" s="230"/>
      <c r="S61666" s="230"/>
    </row>
    <row r="61667" spans="16:19" x14ac:dyDescent="0.2">
      <c r="P61667" s="230"/>
      <c r="Q61667" s="230"/>
      <c r="R61667" s="230"/>
      <c r="S61667" s="230"/>
    </row>
    <row r="61668" spans="16:19" x14ac:dyDescent="0.2">
      <c r="P61668" s="230"/>
      <c r="Q61668" s="230"/>
      <c r="R61668" s="230"/>
      <c r="S61668" s="230"/>
    </row>
    <row r="61669" spans="16:19" x14ac:dyDescent="0.2">
      <c r="P61669" s="230"/>
      <c r="Q61669" s="230"/>
      <c r="R61669" s="230"/>
      <c r="S61669" s="230"/>
    </row>
    <row r="61670" spans="16:19" x14ac:dyDescent="0.2">
      <c r="P61670" s="230"/>
      <c r="Q61670" s="230"/>
      <c r="R61670" s="230"/>
      <c r="S61670" s="230"/>
    </row>
    <row r="61671" spans="16:19" x14ac:dyDescent="0.2">
      <c r="P61671" s="230"/>
      <c r="Q61671" s="230"/>
      <c r="R61671" s="230"/>
      <c r="S61671" s="230"/>
    </row>
    <row r="61672" spans="16:19" x14ac:dyDescent="0.2">
      <c r="P61672" s="230"/>
      <c r="Q61672" s="230"/>
      <c r="R61672" s="230"/>
      <c r="S61672" s="230"/>
    </row>
    <row r="61673" spans="16:19" x14ac:dyDescent="0.2">
      <c r="P61673" s="230"/>
      <c r="Q61673" s="230"/>
      <c r="R61673" s="230"/>
      <c r="S61673" s="230"/>
    </row>
    <row r="61674" spans="16:19" x14ac:dyDescent="0.2">
      <c r="P61674" s="230"/>
      <c r="Q61674" s="230"/>
      <c r="R61674" s="230"/>
      <c r="S61674" s="230"/>
    </row>
    <row r="61675" spans="16:19" x14ac:dyDescent="0.2">
      <c r="P61675" s="230"/>
      <c r="Q61675" s="230"/>
      <c r="R61675" s="230"/>
      <c r="S61675" s="230"/>
    </row>
    <row r="61676" spans="16:19" x14ac:dyDescent="0.2">
      <c r="P61676" s="230"/>
      <c r="Q61676" s="230"/>
      <c r="R61676" s="230"/>
      <c r="S61676" s="230"/>
    </row>
    <row r="61677" spans="16:19" x14ac:dyDescent="0.2">
      <c r="P61677" s="230"/>
      <c r="Q61677" s="230"/>
      <c r="R61677" s="230"/>
      <c r="S61677" s="230"/>
    </row>
    <row r="61678" spans="16:19" x14ac:dyDescent="0.2">
      <c r="P61678" s="230"/>
      <c r="Q61678" s="230"/>
      <c r="R61678" s="230"/>
      <c r="S61678" s="230"/>
    </row>
    <row r="61679" spans="16:19" x14ac:dyDescent="0.2">
      <c r="P61679" s="230"/>
      <c r="Q61679" s="230"/>
      <c r="R61679" s="230"/>
      <c r="S61679" s="230"/>
    </row>
    <row r="61680" spans="16:19" x14ac:dyDescent="0.2">
      <c r="P61680" s="230"/>
      <c r="Q61680" s="230"/>
      <c r="R61680" s="230"/>
      <c r="S61680" s="230"/>
    </row>
    <row r="61681" spans="16:19" x14ac:dyDescent="0.2">
      <c r="P61681" s="230"/>
      <c r="Q61681" s="230"/>
      <c r="R61681" s="230"/>
      <c r="S61681" s="230"/>
    </row>
    <row r="61682" spans="16:19" x14ac:dyDescent="0.2">
      <c r="P61682" s="230"/>
      <c r="Q61682" s="230"/>
      <c r="R61682" s="230"/>
      <c r="S61682" s="230"/>
    </row>
    <row r="61683" spans="16:19" x14ac:dyDescent="0.2">
      <c r="P61683" s="230"/>
      <c r="Q61683" s="230"/>
      <c r="R61683" s="230"/>
      <c r="S61683" s="230"/>
    </row>
    <row r="61684" spans="16:19" x14ac:dyDescent="0.2">
      <c r="P61684" s="230"/>
      <c r="Q61684" s="230"/>
      <c r="R61684" s="230"/>
      <c r="S61684" s="230"/>
    </row>
    <row r="61685" spans="16:19" x14ac:dyDescent="0.2">
      <c r="P61685" s="230"/>
      <c r="Q61685" s="230"/>
      <c r="R61685" s="230"/>
      <c r="S61685" s="230"/>
    </row>
    <row r="61686" spans="16:19" x14ac:dyDescent="0.2">
      <c r="P61686" s="230"/>
      <c r="Q61686" s="230"/>
      <c r="R61686" s="230"/>
      <c r="S61686" s="230"/>
    </row>
    <row r="61687" spans="16:19" x14ac:dyDescent="0.2">
      <c r="P61687" s="230"/>
      <c r="Q61687" s="230"/>
      <c r="R61687" s="230"/>
      <c r="S61687" s="230"/>
    </row>
    <row r="61688" spans="16:19" x14ac:dyDescent="0.2">
      <c r="P61688" s="230"/>
      <c r="Q61688" s="230"/>
      <c r="R61688" s="230"/>
      <c r="S61688" s="230"/>
    </row>
    <row r="61689" spans="16:19" x14ac:dyDescent="0.2">
      <c r="P61689" s="230"/>
      <c r="Q61689" s="230"/>
      <c r="R61689" s="230"/>
      <c r="S61689" s="230"/>
    </row>
    <row r="61690" spans="16:19" x14ac:dyDescent="0.2">
      <c r="P61690" s="230"/>
      <c r="Q61690" s="230"/>
      <c r="R61690" s="230"/>
      <c r="S61690" s="230"/>
    </row>
    <row r="61691" spans="16:19" x14ac:dyDescent="0.2">
      <c r="P61691" s="230"/>
      <c r="Q61691" s="230"/>
      <c r="R61691" s="230"/>
      <c r="S61691" s="230"/>
    </row>
    <row r="61692" spans="16:19" x14ac:dyDescent="0.2">
      <c r="P61692" s="230"/>
      <c r="Q61692" s="230"/>
      <c r="R61692" s="230"/>
      <c r="S61692" s="230"/>
    </row>
    <row r="61693" spans="16:19" x14ac:dyDescent="0.2">
      <c r="P61693" s="230"/>
      <c r="Q61693" s="230"/>
      <c r="R61693" s="230"/>
      <c r="S61693" s="230"/>
    </row>
    <row r="61694" spans="16:19" x14ac:dyDescent="0.2">
      <c r="P61694" s="230"/>
      <c r="Q61694" s="230"/>
      <c r="R61694" s="230"/>
      <c r="S61694" s="230"/>
    </row>
    <row r="61695" spans="16:19" x14ac:dyDescent="0.2">
      <c r="P61695" s="230"/>
      <c r="Q61695" s="230"/>
      <c r="R61695" s="230"/>
      <c r="S61695" s="230"/>
    </row>
    <row r="61696" spans="16:19" x14ac:dyDescent="0.2">
      <c r="P61696" s="230"/>
      <c r="Q61696" s="230"/>
      <c r="R61696" s="230"/>
      <c r="S61696" s="230"/>
    </row>
    <row r="61697" spans="16:19" x14ac:dyDescent="0.2">
      <c r="P61697" s="230"/>
      <c r="Q61697" s="230"/>
      <c r="R61697" s="230"/>
      <c r="S61697" s="230"/>
    </row>
    <row r="61698" spans="16:19" x14ac:dyDescent="0.2">
      <c r="P61698" s="230"/>
      <c r="Q61698" s="230"/>
      <c r="R61698" s="230"/>
      <c r="S61698" s="230"/>
    </row>
    <row r="61699" spans="16:19" x14ac:dyDescent="0.2">
      <c r="P61699" s="230"/>
      <c r="Q61699" s="230"/>
      <c r="R61699" s="230"/>
      <c r="S61699" s="230"/>
    </row>
    <row r="61700" spans="16:19" x14ac:dyDescent="0.2">
      <c r="P61700" s="230"/>
      <c r="Q61700" s="230"/>
      <c r="R61700" s="230"/>
      <c r="S61700" s="230"/>
    </row>
    <row r="61701" spans="16:19" x14ac:dyDescent="0.2">
      <c r="P61701" s="230"/>
      <c r="Q61701" s="230"/>
      <c r="R61701" s="230"/>
      <c r="S61701" s="230"/>
    </row>
    <row r="61702" spans="16:19" x14ac:dyDescent="0.2">
      <c r="P61702" s="230"/>
      <c r="Q61702" s="230"/>
      <c r="R61702" s="230"/>
      <c r="S61702" s="230"/>
    </row>
    <row r="61703" spans="16:19" x14ac:dyDescent="0.2">
      <c r="P61703" s="230"/>
      <c r="Q61703" s="230"/>
      <c r="R61703" s="230"/>
      <c r="S61703" s="230"/>
    </row>
    <row r="61704" spans="16:19" x14ac:dyDescent="0.2">
      <c r="P61704" s="230"/>
      <c r="Q61704" s="230"/>
      <c r="R61704" s="230"/>
      <c r="S61704" s="230"/>
    </row>
    <row r="61705" spans="16:19" x14ac:dyDescent="0.2">
      <c r="P61705" s="230"/>
      <c r="Q61705" s="230"/>
      <c r="R61705" s="230"/>
      <c r="S61705" s="230"/>
    </row>
    <row r="61706" spans="16:19" x14ac:dyDescent="0.2">
      <c r="P61706" s="230"/>
      <c r="Q61706" s="230"/>
      <c r="R61706" s="230"/>
      <c r="S61706" s="230"/>
    </row>
    <row r="61707" spans="16:19" x14ac:dyDescent="0.2">
      <c r="P61707" s="230"/>
      <c r="Q61707" s="230"/>
      <c r="R61707" s="230"/>
      <c r="S61707" s="230"/>
    </row>
    <row r="61708" spans="16:19" x14ac:dyDescent="0.2">
      <c r="P61708" s="230"/>
      <c r="Q61708" s="230"/>
      <c r="R61708" s="230"/>
      <c r="S61708" s="230"/>
    </row>
    <row r="61709" spans="16:19" x14ac:dyDescent="0.2">
      <c r="P61709" s="230"/>
      <c r="Q61709" s="230"/>
      <c r="R61709" s="230"/>
      <c r="S61709" s="230"/>
    </row>
    <row r="61710" spans="16:19" x14ac:dyDescent="0.2">
      <c r="P61710" s="230"/>
      <c r="Q61710" s="230"/>
      <c r="R61710" s="230"/>
      <c r="S61710" s="230"/>
    </row>
    <row r="61711" spans="16:19" x14ac:dyDescent="0.2">
      <c r="P61711" s="230"/>
      <c r="Q61711" s="230"/>
      <c r="R61711" s="230"/>
      <c r="S61711" s="230"/>
    </row>
    <row r="61712" spans="16:19" x14ac:dyDescent="0.2">
      <c r="P61712" s="230"/>
      <c r="Q61712" s="230"/>
      <c r="R61712" s="230"/>
      <c r="S61712" s="230"/>
    </row>
    <row r="61713" spans="16:19" x14ac:dyDescent="0.2">
      <c r="P61713" s="230"/>
      <c r="Q61713" s="230"/>
      <c r="R61713" s="230"/>
      <c r="S61713" s="230"/>
    </row>
    <row r="61714" spans="16:19" x14ac:dyDescent="0.2">
      <c r="P61714" s="230"/>
      <c r="Q61714" s="230"/>
      <c r="R61714" s="230"/>
      <c r="S61714" s="230"/>
    </row>
    <row r="61715" spans="16:19" x14ac:dyDescent="0.2">
      <c r="P61715" s="230"/>
      <c r="Q61715" s="230"/>
      <c r="R61715" s="230"/>
      <c r="S61715" s="230"/>
    </row>
    <row r="61716" spans="16:19" x14ac:dyDescent="0.2">
      <c r="P61716" s="230"/>
      <c r="Q61716" s="230"/>
      <c r="R61716" s="230"/>
      <c r="S61716" s="230"/>
    </row>
    <row r="61717" spans="16:19" x14ac:dyDescent="0.2">
      <c r="P61717" s="230"/>
      <c r="Q61717" s="230"/>
      <c r="R61717" s="230"/>
      <c r="S61717" s="230"/>
    </row>
    <row r="61718" spans="16:19" x14ac:dyDescent="0.2">
      <c r="P61718" s="230"/>
      <c r="Q61718" s="230"/>
      <c r="R61718" s="230"/>
      <c r="S61718" s="230"/>
    </row>
    <row r="61719" spans="16:19" x14ac:dyDescent="0.2">
      <c r="P61719" s="230"/>
      <c r="Q61719" s="230"/>
      <c r="R61719" s="230"/>
      <c r="S61719" s="230"/>
    </row>
    <row r="61720" spans="16:19" x14ac:dyDescent="0.2">
      <c r="P61720" s="230"/>
      <c r="Q61720" s="230"/>
      <c r="R61720" s="230"/>
      <c r="S61720" s="230"/>
    </row>
    <row r="61721" spans="16:19" x14ac:dyDescent="0.2">
      <c r="P61721" s="230"/>
      <c r="Q61721" s="230"/>
      <c r="R61721" s="230"/>
      <c r="S61721" s="230"/>
    </row>
    <row r="61722" spans="16:19" x14ac:dyDescent="0.2">
      <c r="P61722" s="230"/>
      <c r="Q61722" s="230"/>
      <c r="R61722" s="230"/>
      <c r="S61722" s="230"/>
    </row>
    <row r="61723" spans="16:19" x14ac:dyDescent="0.2">
      <c r="P61723" s="230"/>
      <c r="Q61723" s="230"/>
      <c r="R61723" s="230"/>
      <c r="S61723" s="230"/>
    </row>
    <row r="61724" spans="16:19" x14ac:dyDescent="0.2">
      <c r="P61724" s="230"/>
      <c r="Q61724" s="230"/>
      <c r="R61724" s="230"/>
      <c r="S61724" s="230"/>
    </row>
    <row r="61725" spans="16:19" x14ac:dyDescent="0.2">
      <c r="P61725" s="230"/>
      <c r="Q61725" s="230"/>
      <c r="R61725" s="230"/>
      <c r="S61725" s="230"/>
    </row>
    <row r="61726" spans="16:19" x14ac:dyDescent="0.2">
      <c r="P61726" s="230"/>
      <c r="Q61726" s="230"/>
      <c r="R61726" s="230"/>
      <c r="S61726" s="230"/>
    </row>
    <row r="61727" spans="16:19" x14ac:dyDescent="0.2">
      <c r="P61727" s="230"/>
      <c r="Q61727" s="230"/>
      <c r="R61727" s="230"/>
      <c r="S61727" s="230"/>
    </row>
    <row r="61728" spans="16:19" x14ac:dyDescent="0.2">
      <c r="P61728" s="230"/>
      <c r="Q61728" s="230"/>
      <c r="R61728" s="230"/>
      <c r="S61728" s="230"/>
    </row>
    <row r="61729" spans="16:19" x14ac:dyDescent="0.2">
      <c r="P61729" s="230"/>
      <c r="Q61729" s="230"/>
      <c r="R61729" s="230"/>
      <c r="S61729" s="230"/>
    </row>
    <row r="61730" spans="16:19" x14ac:dyDescent="0.2">
      <c r="P61730" s="230"/>
      <c r="Q61730" s="230"/>
      <c r="R61730" s="230"/>
      <c r="S61730" s="230"/>
    </row>
    <row r="61731" spans="16:19" x14ac:dyDescent="0.2">
      <c r="P61731" s="230"/>
      <c r="Q61731" s="230"/>
      <c r="R61731" s="230"/>
      <c r="S61731" s="230"/>
    </row>
    <row r="61732" spans="16:19" x14ac:dyDescent="0.2">
      <c r="P61732" s="230"/>
      <c r="Q61732" s="230"/>
      <c r="R61732" s="230"/>
      <c r="S61732" s="230"/>
    </row>
    <row r="61733" spans="16:19" x14ac:dyDescent="0.2">
      <c r="P61733" s="230"/>
      <c r="Q61733" s="230"/>
      <c r="R61733" s="230"/>
      <c r="S61733" s="230"/>
    </row>
    <row r="61734" spans="16:19" x14ac:dyDescent="0.2">
      <c r="P61734" s="230"/>
      <c r="Q61734" s="230"/>
      <c r="R61734" s="230"/>
      <c r="S61734" s="230"/>
    </row>
    <row r="61735" spans="16:19" x14ac:dyDescent="0.2">
      <c r="P61735" s="230"/>
      <c r="Q61735" s="230"/>
      <c r="R61735" s="230"/>
      <c r="S61735" s="230"/>
    </row>
    <row r="61736" spans="16:19" x14ac:dyDescent="0.2">
      <c r="P61736" s="230"/>
      <c r="Q61736" s="230"/>
      <c r="R61736" s="230"/>
      <c r="S61736" s="230"/>
    </row>
    <row r="61737" spans="16:19" x14ac:dyDescent="0.2">
      <c r="P61737" s="230"/>
      <c r="Q61737" s="230"/>
      <c r="R61737" s="230"/>
      <c r="S61737" s="230"/>
    </row>
    <row r="61738" spans="16:19" x14ac:dyDescent="0.2">
      <c r="P61738" s="230"/>
      <c r="Q61738" s="230"/>
      <c r="R61738" s="230"/>
      <c r="S61738" s="230"/>
    </row>
    <row r="61739" spans="16:19" x14ac:dyDescent="0.2">
      <c r="P61739" s="230"/>
      <c r="Q61739" s="230"/>
      <c r="R61739" s="230"/>
      <c r="S61739" s="230"/>
    </row>
    <row r="61740" spans="16:19" x14ac:dyDescent="0.2">
      <c r="P61740" s="230"/>
      <c r="Q61740" s="230"/>
      <c r="R61740" s="230"/>
      <c r="S61740" s="230"/>
    </row>
    <row r="61741" spans="16:19" x14ac:dyDescent="0.2">
      <c r="P61741" s="230"/>
      <c r="Q61741" s="230"/>
      <c r="R61741" s="230"/>
      <c r="S61741" s="230"/>
    </row>
    <row r="61742" spans="16:19" x14ac:dyDescent="0.2">
      <c r="P61742" s="230"/>
      <c r="Q61742" s="230"/>
      <c r="R61742" s="230"/>
      <c r="S61742" s="230"/>
    </row>
    <row r="61743" spans="16:19" x14ac:dyDescent="0.2">
      <c r="P61743" s="230"/>
      <c r="Q61743" s="230"/>
      <c r="R61743" s="230"/>
      <c r="S61743" s="230"/>
    </row>
    <row r="61744" spans="16:19" x14ac:dyDescent="0.2">
      <c r="P61744" s="230"/>
      <c r="Q61744" s="230"/>
      <c r="R61744" s="230"/>
      <c r="S61744" s="230"/>
    </row>
    <row r="61745" spans="16:19" x14ac:dyDescent="0.2">
      <c r="P61745" s="230"/>
      <c r="Q61745" s="230"/>
      <c r="R61745" s="230"/>
      <c r="S61745" s="230"/>
    </row>
    <row r="61746" spans="16:19" x14ac:dyDescent="0.2">
      <c r="P61746" s="230"/>
      <c r="Q61746" s="230"/>
      <c r="R61746" s="230"/>
      <c r="S61746" s="230"/>
    </row>
    <row r="61747" spans="16:19" x14ac:dyDescent="0.2">
      <c r="P61747" s="230"/>
      <c r="Q61747" s="230"/>
      <c r="R61747" s="230"/>
      <c r="S61747" s="230"/>
    </row>
    <row r="61748" spans="16:19" x14ac:dyDescent="0.2">
      <c r="P61748" s="230"/>
      <c r="Q61748" s="230"/>
      <c r="R61748" s="230"/>
      <c r="S61748" s="230"/>
    </row>
    <row r="61749" spans="16:19" x14ac:dyDescent="0.2">
      <c r="P61749" s="230"/>
      <c r="Q61749" s="230"/>
      <c r="R61749" s="230"/>
      <c r="S61749" s="230"/>
    </row>
    <row r="61750" spans="16:19" x14ac:dyDescent="0.2">
      <c r="P61750" s="230"/>
      <c r="Q61750" s="230"/>
      <c r="R61750" s="230"/>
      <c r="S61750" s="230"/>
    </row>
    <row r="61751" spans="16:19" x14ac:dyDescent="0.2">
      <c r="P61751" s="230"/>
      <c r="Q61751" s="230"/>
      <c r="R61751" s="230"/>
      <c r="S61751" s="230"/>
    </row>
    <row r="61752" spans="16:19" x14ac:dyDescent="0.2">
      <c r="P61752" s="230"/>
      <c r="Q61752" s="230"/>
      <c r="R61752" s="230"/>
      <c r="S61752" s="230"/>
    </row>
    <row r="61753" spans="16:19" x14ac:dyDescent="0.2">
      <c r="P61753" s="230"/>
      <c r="Q61753" s="230"/>
      <c r="R61753" s="230"/>
      <c r="S61753" s="230"/>
    </row>
    <row r="61754" spans="16:19" x14ac:dyDescent="0.2">
      <c r="P61754" s="230"/>
      <c r="Q61754" s="230"/>
      <c r="R61754" s="230"/>
      <c r="S61754" s="230"/>
    </row>
    <row r="61755" spans="16:19" x14ac:dyDescent="0.2">
      <c r="P61755" s="230"/>
      <c r="Q61755" s="230"/>
      <c r="R61755" s="230"/>
      <c r="S61755" s="230"/>
    </row>
    <row r="61756" spans="16:19" x14ac:dyDescent="0.2">
      <c r="P61756" s="230"/>
      <c r="Q61756" s="230"/>
      <c r="R61756" s="230"/>
      <c r="S61756" s="230"/>
    </row>
    <row r="61757" spans="16:19" x14ac:dyDescent="0.2">
      <c r="P61757" s="230"/>
      <c r="Q61757" s="230"/>
      <c r="R61757" s="230"/>
      <c r="S61757" s="230"/>
    </row>
    <row r="61758" spans="16:19" x14ac:dyDescent="0.2">
      <c r="P61758" s="230"/>
      <c r="Q61758" s="230"/>
      <c r="R61758" s="230"/>
      <c r="S61758" s="230"/>
    </row>
    <row r="61759" spans="16:19" x14ac:dyDescent="0.2">
      <c r="P61759" s="230"/>
      <c r="Q61759" s="230"/>
      <c r="R61759" s="230"/>
      <c r="S61759" s="230"/>
    </row>
    <row r="61760" spans="16:19" x14ac:dyDescent="0.2">
      <c r="P61760" s="230"/>
      <c r="Q61760" s="230"/>
      <c r="R61760" s="230"/>
      <c r="S61760" s="230"/>
    </row>
    <row r="61761" spans="16:19" x14ac:dyDescent="0.2">
      <c r="P61761" s="230"/>
      <c r="Q61761" s="230"/>
      <c r="R61761" s="230"/>
      <c r="S61761" s="230"/>
    </row>
    <row r="61762" spans="16:19" x14ac:dyDescent="0.2">
      <c r="P61762" s="230"/>
      <c r="Q61762" s="230"/>
      <c r="R61762" s="230"/>
      <c r="S61762" s="230"/>
    </row>
    <row r="61763" spans="16:19" x14ac:dyDescent="0.2">
      <c r="P61763" s="230"/>
      <c r="Q61763" s="230"/>
      <c r="R61763" s="230"/>
      <c r="S61763" s="230"/>
    </row>
    <row r="61764" spans="16:19" x14ac:dyDescent="0.2">
      <c r="P61764" s="230"/>
      <c r="Q61764" s="230"/>
      <c r="R61764" s="230"/>
      <c r="S61764" s="230"/>
    </row>
    <row r="61765" spans="16:19" x14ac:dyDescent="0.2">
      <c r="P61765" s="230"/>
      <c r="Q61765" s="230"/>
      <c r="R61765" s="230"/>
      <c r="S61765" s="230"/>
    </row>
    <row r="61766" spans="16:19" x14ac:dyDescent="0.2">
      <c r="P61766" s="230"/>
      <c r="Q61766" s="230"/>
      <c r="R61766" s="230"/>
      <c r="S61766" s="230"/>
    </row>
    <row r="61767" spans="16:19" x14ac:dyDescent="0.2">
      <c r="P61767" s="230"/>
      <c r="Q61767" s="230"/>
      <c r="R61767" s="230"/>
      <c r="S61767" s="230"/>
    </row>
    <row r="61768" spans="16:19" x14ac:dyDescent="0.2">
      <c r="P61768" s="230"/>
      <c r="Q61768" s="230"/>
      <c r="R61768" s="230"/>
      <c r="S61768" s="230"/>
    </row>
    <row r="61769" spans="16:19" x14ac:dyDescent="0.2">
      <c r="P61769" s="230"/>
      <c r="Q61769" s="230"/>
      <c r="R61769" s="230"/>
      <c r="S61769" s="230"/>
    </row>
    <row r="61770" spans="16:19" x14ac:dyDescent="0.2">
      <c r="P61770" s="230"/>
      <c r="Q61770" s="230"/>
      <c r="R61770" s="230"/>
      <c r="S61770" s="230"/>
    </row>
    <row r="61771" spans="16:19" x14ac:dyDescent="0.2">
      <c r="P61771" s="230"/>
      <c r="Q61771" s="230"/>
      <c r="R61771" s="230"/>
      <c r="S61771" s="230"/>
    </row>
    <row r="61772" spans="16:19" x14ac:dyDescent="0.2">
      <c r="P61772" s="230"/>
      <c r="Q61772" s="230"/>
      <c r="R61772" s="230"/>
      <c r="S61772" s="230"/>
    </row>
    <row r="61773" spans="16:19" x14ac:dyDescent="0.2">
      <c r="P61773" s="230"/>
      <c r="Q61773" s="230"/>
      <c r="R61773" s="230"/>
      <c r="S61773" s="230"/>
    </row>
    <row r="61774" spans="16:19" x14ac:dyDescent="0.2">
      <c r="P61774" s="230"/>
      <c r="Q61774" s="230"/>
      <c r="R61774" s="230"/>
      <c r="S61774" s="230"/>
    </row>
    <row r="61775" spans="16:19" x14ac:dyDescent="0.2">
      <c r="P61775" s="230"/>
      <c r="Q61775" s="230"/>
      <c r="R61775" s="230"/>
      <c r="S61775" s="230"/>
    </row>
    <row r="61776" spans="16:19" x14ac:dyDescent="0.2">
      <c r="P61776" s="230"/>
      <c r="Q61776" s="230"/>
      <c r="R61776" s="230"/>
      <c r="S61776" s="230"/>
    </row>
    <row r="61777" spans="16:19" x14ac:dyDescent="0.2">
      <c r="P61777" s="230"/>
      <c r="Q61777" s="230"/>
      <c r="R61777" s="230"/>
      <c r="S61777" s="230"/>
    </row>
    <row r="61778" spans="16:19" x14ac:dyDescent="0.2">
      <c r="P61778" s="230"/>
      <c r="Q61778" s="230"/>
      <c r="R61778" s="230"/>
      <c r="S61778" s="230"/>
    </row>
    <row r="61779" spans="16:19" x14ac:dyDescent="0.2">
      <c r="P61779" s="230"/>
      <c r="Q61779" s="230"/>
      <c r="R61779" s="230"/>
      <c r="S61779" s="230"/>
    </row>
    <row r="61780" spans="16:19" x14ac:dyDescent="0.2">
      <c r="P61780" s="230"/>
      <c r="Q61780" s="230"/>
      <c r="R61780" s="230"/>
      <c r="S61780" s="230"/>
    </row>
    <row r="61781" spans="16:19" x14ac:dyDescent="0.2">
      <c r="P61781" s="230"/>
      <c r="Q61781" s="230"/>
      <c r="R61781" s="230"/>
      <c r="S61781" s="230"/>
    </row>
    <row r="61782" spans="16:19" x14ac:dyDescent="0.2">
      <c r="P61782" s="230"/>
      <c r="Q61782" s="230"/>
      <c r="R61782" s="230"/>
      <c r="S61782" s="230"/>
    </row>
    <row r="61783" spans="16:19" x14ac:dyDescent="0.2">
      <c r="P61783" s="230"/>
      <c r="Q61783" s="230"/>
      <c r="R61783" s="230"/>
      <c r="S61783" s="230"/>
    </row>
    <row r="61784" spans="16:19" x14ac:dyDescent="0.2">
      <c r="P61784" s="230"/>
      <c r="Q61784" s="230"/>
      <c r="R61784" s="230"/>
      <c r="S61784" s="230"/>
    </row>
    <row r="61785" spans="16:19" x14ac:dyDescent="0.2">
      <c r="P61785" s="230"/>
      <c r="Q61785" s="230"/>
      <c r="R61785" s="230"/>
      <c r="S61785" s="230"/>
    </row>
    <row r="61786" spans="16:19" x14ac:dyDescent="0.2">
      <c r="P61786" s="230"/>
      <c r="Q61786" s="230"/>
      <c r="R61786" s="230"/>
      <c r="S61786" s="230"/>
    </row>
    <row r="61787" spans="16:19" x14ac:dyDescent="0.2">
      <c r="P61787" s="230"/>
      <c r="Q61787" s="230"/>
      <c r="R61787" s="230"/>
      <c r="S61787" s="230"/>
    </row>
    <row r="61788" spans="16:19" x14ac:dyDescent="0.2">
      <c r="P61788" s="230"/>
      <c r="Q61788" s="230"/>
      <c r="R61788" s="230"/>
      <c r="S61788" s="230"/>
    </row>
    <row r="61789" spans="16:19" x14ac:dyDescent="0.2">
      <c r="P61789" s="230"/>
      <c r="Q61789" s="230"/>
      <c r="R61789" s="230"/>
      <c r="S61789" s="230"/>
    </row>
    <row r="61790" spans="16:19" x14ac:dyDescent="0.2">
      <c r="P61790" s="230"/>
      <c r="Q61790" s="230"/>
      <c r="R61790" s="230"/>
      <c r="S61790" s="230"/>
    </row>
    <row r="61791" spans="16:19" x14ac:dyDescent="0.2">
      <c r="P61791" s="230"/>
      <c r="Q61791" s="230"/>
      <c r="R61791" s="230"/>
      <c r="S61791" s="230"/>
    </row>
    <row r="61792" spans="16:19" x14ac:dyDescent="0.2">
      <c r="P61792" s="230"/>
      <c r="Q61792" s="230"/>
      <c r="R61792" s="230"/>
      <c r="S61792" s="230"/>
    </row>
    <row r="61793" spans="16:19" x14ac:dyDescent="0.2">
      <c r="P61793" s="230"/>
      <c r="Q61793" s="230"/>
      <c r="R61793" s="230"/>
      <c r="S61793" s="230"/>
    </row>
    <row r="61794" spans="16:19" x14ac:dyDescent="0.2">
      <c r="P61794" s="230"/>
      <c r="Q61794" s="230"/>
      <c r="R61794" s="230"/>
      <c r="S61794" s="230"/>
    </row>
    <row r="61795" spans="16:19" x14ac:dyDescent="0.2">
      <c r="P61795" s="230"/>
      <c r="Q61795" s="230"/>
      <c r="R61795" s="230"/>
      <c r="S61795" s="230"/>
    </row>
    <row r="61796" spans="16:19" x14ac:dyDescent="0.2">
      <c r="P61796" s="230"/>
      <c r="Q61796" s="230"/>
      <c r="R61796" s="230"/>
      <c r="S61796" s="230"/>
    </row>
    <row r="61797" spans="16:19" x14ac:dyDescent="0.2">
      <c r="P61797" s="230"/>
      <c r="Q61797" s="230"/>
      <c r="R61797" s="230"/>
      <c r="S61797" s="230"/>
    </row>
    <row r="61798" spans="16:19" x14ac:dyDescent="0.2">
      <c r="P61798" s="230"/>
      <c r="Q61798" s="230"/>
      <c r="R61798" s="230"/>
      <c r="S61798" s="230"/>
    </row>
    <row r="61799" spans="16:19" x14ac:dyDescent="0.2">
      <c r="P61799" s="230"/>
      <c r="Q61799" s="230"/>
      <c r="R61799" s="230"/>
      <c r="S61799" s="230"/>
    </row>
    <row r="61800" spans="16:19" x14ac:dyDescent="0.2">
      <c r="P61800" s="230"/>
      <c r="Q61800" s="230"/>
      <c r="R61800" s="230"/>
      <c r="S61800" s="230"/>
    </row>
    <row r="61801" spans="16:19" x14ac:dyDescent="0.2">
      <c r="P61801" s="230"/>
      <c r="Q61801" s="230"/>
      <c r="R61801" s="230"/>
      <c r="S61801" s="230"/>
    </row>
    <row r="61802" spans="16:19" x14ac:dyDescent="0.2">
      <c r="P61802" s="230"/>
      <c r="Q61802" s="230"/>
      <c r="R61802" s="230"/>
      <c r="S61802" s="230"/>
    </row>
    <row r="61803" spans="16:19" x14ac:dyDescent="0.2">
      <c r="P61803" s="230"/>
      <c r="Q61803" s="230"/>
      <c r="R61803" s="230"/>
      <c r="S61803" s="230"/>
    </row>
    <row r="61804" spans="16:19" x14ac:dyDescent="0.2">
      <c r="P61804" s="230"/>
      <c r="Q61804" s="230"/>
      <c r="R61804" s="230"/>
      <c r="S61804" s="230"/>
    </row>
    <row r="61805" spans="16:19" x14ac:dyDescent="0.2">
      <c r="P61805" s="230"/>
      <c r="Q61805" s="230"/>
      <c r="R61805" s="230"/>
      <c r="S61805" s="230"/>
    </row>
    <row r="61806" spans="16:19" x14ac:dyDescent="0.2">
      <c r="P61806" s="230"/>
      <c r="Q61806" s="230"/>
      <c r="R61806" s="230"/>
      <c r="S61806" s="230"/>
    </row>
    <row r="61807" spans="16:19" x14ac:dyDescent="0.2">
      <c r="P61807" s="230"/>
      <c r="Q61807" s="230"/>
      <c r="R61807" s="230"/>
      <c r="S61807" s="230"/>
    </row>
    <row r="61808" spans="16:19" x14ac:dyDescent="0.2">
      <c r="P61808" s="230"/>
      <c r="Q61808" s="230"/>
      <c r="R61808" s="230"/>
      <c r="S61808" s="230"/>
    </row>
    <row r="61809" spans="16:19" x14ac:dyDescent="0.2">
      <c r="P61809" s="230"/>
      <c r="Q61809" s="230"/>
      <c r="R61809" s="230"/>
      <c r="S61809" s="230"/>
    </row>
    <row r="61810" spans="16:19" x14ac:dyDescent="0.2">
      <c r="P61810" s="230"/>
      <c r="Q61810" s="230"/>
      <c r="R61810" s="230"/>
      <c r="S61810" s="230"/>
    </row>
    <row r="61811" spans="16:19" x14ac:dyDescent="0.2">
      <c r="P61811" s="230"/>
      <c r="Q61811" s="230"/>
      <c r="R61811" s="230"/>
      <c r="S61811" s="230"/>
    </row>
    <row r="61812" spans="16:19" x14ac:dyDescent="0.2">
      <c r="P61812" s="230"/>
      <c r="Q61812" s="230"/>
      <c r="R61812" s="230"/>
      <c r="S61812" s="230"/>
    </row>
    <row r="61813" spans="16:19" x14ac:dyDescent="0.2">
      <c r="P61813" s="230"/>
      <c r="Q61813" s="230"/>
      <c r="R61813" s="230"/>
      <c r="S61813" s="230"/>
    </row>
    <row r="61814" spans="16:19" x14ac:dyDescent="0.2">
      <c r="P61814" s="230"/>
      <c r="Q61814" s="230"/>
      <c r="R61814" s="230"/>
      <c r="S61814" s="230"/>
    </row>
    <row r="61815" spans="16:19" x14ac:dyDescent="0.2">
      <c r="P61815" s="230"/>
      <c r="Q61815" s="230"/>
      <c r="R61815" s="230"/>
      <c r="S61815" s="230"/>
    </row>
    <row r="61816" spans="16:19" x14ac:dyDescent="0.2">
      <c r="P61816" s="230"/>
      <c r="Q61816" s="230"/>
      <c r="R61816" s="230"/>
      <c r="S61816" s="230"/>
    </row>
    <row r="61817" spans="16:19" x14ac:dyDescent="0.2">
      <c r="P61817" s="230"/>
      <c r="Q61817" s="230"/>
      <c r="R61817" s="230"/>
      <c r="S61817" s="230"/>
    </row>
    <row r="61818" spans="16:19" x14ac:dyDescent="0.2">
      <c r="P61818" s="230"/>
      <c r="Q61818" s="230"/>
      <c r="R61818" s="230"/>
      <c r="S61818" s="230"/>
    </row>
    <row r="61819" spans="16:19" x14ac:dyDescent="0.2">
      <c r="P61819" s="230"/>
      <c r="Q61819" s="230"/>
      <c r="R61819" s="230"/>
      <c r="S61819" s="230"/>
    </row>
    <row r="61820" spans="16:19" x14ac:dyDescent="0.2">
      <c r="P61820" s="230"/>
      <c r="Q61820" s="230"/>
      <c r="R61820" s="230"/>
      <c r="S61820" s="230"/>
    </row>
    <row r="61821" spans="16:19" x14ac:dyDescent="0.2">
      <c r="P61821" s="230"/>
      <c r="Q61821" s="230"/>
      <c r="R61821" s="230"/>
      <c r="S61821" s="230"/>
    </row>
    <row r="61822" spans="16:19" x14ac:dyDescent="0.2">
      <c r="P61822" s="230"/>
      <c r="Q61822" s="230"/>
      <c r="R61822" s="230"/>
      <c r="S61822" s="230"/>
    </row>
    <row r="61823" spans="16:19" x14ac:dyDescent="0.2">
      <c r="P61823" s="230"/>
      <c r="Q61823" s="230"/>
      <c r="R61823" s="230"/>
      <c r="S61823" s="230"/>
    </row>
    <row r="61824" spans="16:19" x14ac:dyDescent="0.2">
      <c r="P61824" s="230"/>
      <c r="Q61824" s="230"/>
      <c r="R61824" s="230"/>
      <c r="S61824" s="230"/>
    </row>
    <row r="61825" spans="16:19" x14ac:dyDescent="0.2">
      <c r="P61825" s="230"/>
      <c r="Q61825" s="230"/>
      <c r="R61825" s="230"/>
      <c r="S61825" s="230"/>
    </row>
    <row r="61826" spans="16:19" x14ac:dyDescent="0.2">
      <c r="P61826" s="230"/>
      <c r="Q61826" s="230"/>
      <c r="R61826" s="230"/>
      <c r="S61826" s="230"/>
    </row>
    <row r="61827" spans="16:19" x14ac:dyDescent="0.2">
      <c r="P61827" s="230"/>
      <c r="Q61827" s="230"/>
      <c r="R61827" s="230"/>
      <c r="S61827" s="230"/>
    </row>
    <row r="61828" spans="16:19" x14ac:dyDescent="0.2">
      <c r="P61828" s="230"/>
      <c r="Q61828" s="230"/>
      <c r="R61828" s="230"/>
      <c r="S61828" s="230"/>
    </row>
    <row r="61829" spans="16:19" x14ac:dyDescent="0.2">
      <c r="P61829" s="230"/>
      <c r="Q61829" s="230"/>
      <c r="R61829" s="230"/>
      <c r="S61829" s="230"/>
    </row>
    <row r="61830" spans="16:19" x14ac:dyDescent="0.2">
      <c r="P61830" s="230"/>
      <c r="Q61830" s="230"/>
      <c r="R61830" s="230"/>
      <c r="S61830" s="230"/>
    </row>
    <row r="61831" spans="16:19" x14ac:dyDescent="0.2">
      <c r="P61831" s="230"/>
      <c r="Q61831" s="230"/>
      <c r="R61831" s="230"/>
      <c r="S61831" s="230"/>
    </row>
    <row r="61832" spans="16:19" x14ac:dyDescent="0.2">
      <c r="P61832" s="230"/>
      <c r="Q61832" s="230"/>
      <c r="R61832" s="230"/>
      <c r="S61832" s="230"/>
    </row>
    <row r="61833" spans="16:19" x14ac:dyDescent="0.2">
      <c r="P61833" s="230"/>
      <c r="Q61833" s="230"/>
      <c r="R61833" s="230"/>
      <c r="S61833" s="230"/>
    </row>
    <row r="61834" spans="16:19" x14ac:dyDescent="0.2">
      <c r="P61834" s="230"/>
      <c r="Q61834" s="230"/>
      <c r="R61834" s="230"/>
      <c r="S61834" s="230"/>
    </row>
    <row r="61835" spans="16:19" x14ac:dyDescent="0.2">
      <c r="P61835" s="230"/>
      <c r="Q61835" s="230"/>
      <c r="R61835" s="230"/>
      <c r="S61835" s="230"/>
    </row>
    <row r="61836" spans="16:19" x14ac:dyDescent="0.2">
      <c r="P61836" s="230"/>
      <c r="Q61836" s="230"/>
      <c r="R61836" s="230"/>
      <c r="S61836" s="230"/>
    </row>
    <row r="61837" spans="16:19" x14ac:dyDescent="0.2">
      <c r="P61837" s="230"/>
      <c r="Q61837" s="230"/>
      <c r="R61837" s="230"/>
      <c r="S61837" s="230"/>
    </row>
    <row r="61838" spans="16:19" x14ac:dyDescent="0.2">
      <c r="P61838" s="230"/>
      <c r="Q61838" s="230"/>
      <c r="R61838" s="230"/>
      <c r="S61838" s="230"/>
    </row>
    <row r="61839" spans="16:19" x14ac:dyDescent="0.2">
      <c r="P61839" s="230"/>
      <c r="Q61839" s="230"/>
      <c r="R61839" s="230"/>
      <c r="S61839" s="230"/>
    </row>
    <row r="61840" spans="16:19" x14ac:dyDescent="0.2">
      <c r="P61840" s="230"/>
      <c r="Q61840" s="230"/>
      <c r="R61840" s="230"/>
      <c r="S61840" s="230"/>
    </row>
    <row r="61841" spans="16:19" x14ac:dyDescent="0.2">
      <c r="P61841" s="230"/>
      <c r="Q61841" s="230"/>
      <c r="R61841" s="230"/>
      <c r="S61841" s="230"/>
    </row>
    <row r="61842" spans="16:19" x14ac:dyDescent="0.2">
      <c r="P61842" s="230"/>
      <c r="Q61842" s="230"/>
      <c r="R61842" s="230"/>
      <c r="S61842" s="230"/>
    </row>
    <row r="61843" spans="16:19" x14ac:dyDescent="0.2">
      <c r="P61843" s="230"/>
      <c r="Q61843" s="230"/>
      <c r="R61843" s="230"/>
      <c r="S61843" s="230"/>
    </row>
    <row r="61844" spans="16:19" x14ac:dyDescent="0.2">
      <c r="P61844" s="230"/>
      <c r="Q61844" s="230"/>
      <c r="R61844" s="230"/>
      <c r="S61844" s="230"/>
    </row>
    <row r="61845" spans="16:19" x14ac:dyDescent="0.2">
      <c r="P61845" s="230"/>
      <c r="Q61845" s="230"/>
      <c r="R61845" s="230"/>
      <c r="S61845" s="230"/>
    </row>
    <row r="61846" spans="16:19" x14ac:dyDescent="0.2">
      <c r="P61846" s="230"/>
      <c r="Q61846" s="230"/>
      <c r="R61846" s="230"/>
      <c r="S61846" s="230"/>
    </row>
    <row r="61847" spans="16:19" x14ac:dyDescent="0.2">
      <c r="P61847" s="230"/>
      <c r="Q61847" s="230"/>
      <c r="R61847" s="230"/>
      <c r="S61847" s="230"/>
    </row>
    <row r="61848" spans="16:19" x14ac:dyDescent="0.2">
      <c r="P61848" s="230"/>
      <c r="Q61848" s="230"/>
      <c r="R61848" s="230"/>
      <c r="S61848" s="230"/>
    </row>
    <row r="61849" spans="16:19" x14ac:dyDescent="0.2">
      <c r="P61849" s="230"/>
      <c r="Q61849" s="230"/>
      <c r="R61849" s="230"/>
      <c r="S61849" s="230"/>
    </row>
    <row r="61850" spans="16:19" x14ac:dyDescent="0.2">
      <c r="P61850" s="230"/>
      <c r="Q61850" s="230"/>
      <c r="R61850" s="230"/>
      <c r="S61850" s="230"/>
    </row>
    <row r="61851" spans="16:19" x14ac:dyDescent="0.2">
      <c r="P61851" s="230"/>
      <c r="Q61851" s="230"/>
      <c r="R61851" s="230"/>
      <c r="S61851" s="230"/>
    </row>
    <row r="61852" spans="16:19" x14ac:dyDescent="0.2">
      <c r="P61852" s="230"/>
      <c r="Q61852" s="230"/>
      <c r="R61852" s="230"/>
      <c r="S61852" s="230"/>
    </row>
    <row r="61853" spans="16:19" x14ac:dyDescent="0.2">
      <c r="P61853" s="230"/>
      <c r="Q61853" s="230"/>
      <c r="R61853" s="230"/>
      <c r="S61853" s="230"/>
    </row>
    <row r="61854" spans="16:19" x14ac:dyDescent="0.2">
      <c r="P61854" s="230"/>
      <c r="Q61854" s="230"/>
      <c r="R61854" s="230"/>
      <c r="S61854" s="230"/>
    </row>
    <row r="61855" spans="16:19" x14ac:dyDescent="0.2">
      <c r="P61855" s="230"/>
      <c r="Q61855" s="230"/>
      <c r="R61855" s="230"/>
      <c r="S61855" s="230"/>
    </row>
    <row r="61856" spans="16:19" x14ac:dyDescent="0.2">
      <c r="P61856" s="230"/>
      <c r="Q61856" s="230"/>
      <c r="R61856" s="230"/>
      <c r="S61856" s="230"/>
    </row>
    <row r="61857" spans="16:19" x14ac:dyDescent="0.2">
      <c r="P61857" s="230"/>
      <c r="Q61857" s="230"/>
      <c r="R61857" s="230"/>
      <c r="S61857" s="230"/>
    </row>
    <row r="61858" spans="16:19" x14ac:dyDescent="0.2">
      <c r="P61858" s="230"/>
      <c r="Q61858" s="230"/>
      <c r="R61858" s="230"/>
      <c r="S61858" s="230"/>
    </row>
    <row r="61859" spans="16:19" x14ac:dyDescent="0.2">
      <c r="P61859" s="230"/>
      <c r="Q61859" s="230"/>
      <c r="R61859" s="230"/>
      <c r="S61859" s="230"/>
    </row>
    <row r="61860" spans="16:19" x14ac:dyDescent="0.2">
      <c r="P61860" s="230"/>
      <c r="Q61860" s="230"/>
      <c r="R61860" s="230"/>
      <c r="S61860" s="230"/>
    </row>
    <row r="61861" spans="16:19" x14ac:dyDescent="0.2">
      <c r="P61861" s="230"/>
      <c r="Q61861" s="230"/>
      <c r="R61861" s="230"/>
      <c r="S61861" s="230"/>
    </row>
    <row r="61862" spans="16:19" x14ac:dyDescent="0.2">
      <c r="P61862" s="230"/>
      <c r="Q61862" s="230"/>
      <c r="R61862" s="230"/>
      <c r="S61862" s="230"/>
    </row>
    <row r="61863" spans="16:19" x14ac:dyDescent="0.2">
      <c r="P61863" s="230"/>
      <c r="Q61863" s="230"/>
      <c r="R61863" s="230"/>
      <c r="S61863" s="230"/>
    </row>
    <row r="61864" spans="16:19" x14ac:dyDescent="0.2">
      <c r="P61864" s="230"/>
      <c r="Q61864" s="230"/>
      <c r="R61864" s="230"/>
      <c r="S61864" s="230"/>
    </row>
    <row r="61865" spans="16:19" x14ac:dyDescent="0.2">
      <c r="P61865" s="230"/>
      <c r="Q61865" s="230"/>
      <c r="R61865" s="230"/>
      <c r="S61865" s="230"/>
    </row>
    <row r="61866" spans="16:19" x14ac:dyDescent="0.2">
      <c r="P61866" s="230"/>
      <c r="Q61866" s="230"/>
      <c r="R61866" s="230"/>
      <c r="S61866" s="230"/>
    </row>
    <row r="61867" spans="16:19" x14ac:dyDescent="0.2">
      <c r="P61867" s="230"/>
      <c r="Q61867" s="230"/>
      <c r="R61867" s="230"/>
      <c r="S61867" s="230"/>
    </row>
    <row r="61868" spans="16:19" x14ac:dyDescent="0.2">
      <c r="P61868" s="230"/>
      <c r="Q61868" s="230"/>
      <c r="R61868" s="230"/>
      <c r="S61868" s="230"/>
    </row>
    <row r="61869" spans="16:19" x14ac:dyDescent="0.2">
      <c r="P61869" s="230"/>
      <c r="Q61869" s="230"/>
      <c r="R61869" s="230"/>
      <c r="S61869" s="230"/>
    </row>
    <row r="61870" spans="16:19" x14ac:dyDescent="0.2">
      <c r="P61870" s="230"/>
      <c r="Q61870" s="230"/>
      <c r="R61870" s="230"/>
      <c r="S61870" s="230"/>
    </row>
    <row r="61871" spans="16:19" x14ac:dyDescent="0.2">
      <c r="P61871" s="230"/>
      <c r="Q61871" s="230"/>
      <c r="R61871" s="230"/>
      <c r="S61871" s="230"/>
    </row>
    <row r="61872" spans="16:19" x14ac:dyDescent="0.2">
      <c r="P61872" s="230"/>
      <c r="Q61872" s="230"/>
      <c r="R61872" s="230"/>
      <c r="S61872" s="230"/>
    </row>
    <row r="61873" spans="16:19" x14ac:dyDescent="0.2">
      <c r="P61873" s="230"/>
      <c r="Q61873" s="230"/>
      <c r="R61873" s="230"/>
      <c r="S61873" s="230"/>
    </row>
    <row r="61874" spans="16:19" x14ac:dyDescent="0.2">
      <c r="P61874" s="230"/>
      <c r="Q61874" s="230"/>
      <c r="R61874" s="230"/>
      <c r="S61874" s="230"/>
    </row>
    <row r="61875" spans="16:19" x14ac:dyDescent="0.2">
      <c r="P61875" s="230"/>
      <c r="Q61875" s="230"/>
      <c r="R61875" s="230"/>
      <c r="S61875" s="230"/>
    </row>
    <row r="61876" spans="16:19" x14ac:dyDescent="0.2">
      <c r="P61876" s="230"/>
      <c r="Q61876" s="230"/>
      <c r="R61876" s="230"/>
      <c r="S61876" s="230"/>
    </row>
    <row r="61877" spans="16:19" x14ac:dyDescent="0.2">
      <c r="P61877" s="230"/>
      <c r="Q61877" s="230"/>
      <c r="R61877" s="230"/>
      <c r="S61877" s="230"/>
    </row>
    <row r="61878" spans="16:19" x14ac:dyDescent="0.2">
      <c r="P61878" s="230"/>
      <c r="Q61878" s="230"/>
      <c r="R61878" s="230"/>
      <c r="S61878" s="230"/>
    </row>
    <row r="61879" spans="16:19" x14ac:dyDescent="0.2">
      <c r="P61879" s="230"/>
      <c r="Q61879" s="230"/>
      <c r="R61879" s="230"/>
      <c r="S61879" s="230"/>
    </row>
    <row r="61880" spans="16:19" x14ac:dyDescent="0.2">
      <c r="P61880" s="230"/>
      <c r="Q61880" s="230"/>
      <c r="R61880" s="230"/>
      <c r="S61880" s="230"/>
    </row>
    <row r="61881" spans="16:19" x14ac:dyDescent="0.2">
      <c r="P61881" s="230"/>
      <c r="Q61881" s="230"/>
      <c r="R61881" s="230"/>
      <c r="S61881" s="230"/>
    </row>
    <row r="61882" spans="16:19" x14ac:dyDescent="0.2">
      <c r="P61882" s="230"/>
      <c r="Q61882" s="230"/>
      <c r="R61882" s="230"/>
      <c r="S61882" s="230"/>
    </row>
    <row r="61883" spans="16:19" x14ac:dyDescent="0.2">
      <c r="P61883" s="230"/>
      <c r="Q61883" s="230"/>
      <c r="R61883" s="230"/>
      <c r="S61883" s="230"/>
    </row>
    <row r="61884" spans="16:19" x14ac:dyDescent="0.2">
      <c r="P61884" s="230"/>
      <c r="Q61884" s="230"/>
      <c r="R61884" s="230"/>
      <c r="S61884" s="230"/>
    </row>
    <row r="61885" spans="16:19" x14ac:dyDescent="0.2">
      <c r="P61885" s="230"/>
      <c r="Q61885" s="230"/>
      <c r="R61885" s="230"/>
      <c r="S61885" s="230"/>
    </row>
    <row r="61886" spans="16:19" x14ac:dyDescent="0.2">
      <c r="P61886" s="230"/>
      <c r="Q61886" s="230"/>
      <c r="R61886" s="230"/>
      <c r="S61886" s="230"/>
    </row>
    <row r="61887" spans="16:19" x14ac:dyDescent="0.2">
      <c r="P61887" s="230"/>
      <c r="Q61887" s="230"/>
      <c r="R61887" s="230"/>
      <c r="S61887" s="230"/>
    </row>
    <row r="61888" spans="16:19" x14ac:dyDescent="0.2">
      <c r="P61888" s="230"/>
      <c r="Q61888" s="230"/>
      <c r="R61888" s="230"/>
      <c r="S61888" s="230"/>
    </row>
    <row r="61889" spans="16:19" x14ac:dyDescent="0.2">
      <c r="P61889" s="230"/>
      <c r="Q61889" s="230"/>
      <c r="R61889" s="230"/>
      <c r="S61889" s="230"/>
    </row>
    <row r="61890" spans="16:19" x14ac:dyDescent="0.2">
      <c r="P61890" s="230"/>
      <c r="Q61890" s="230"/>
      <c r="R61890" s="230"/>
      <c r="S61890" s="230"/>
    </row>
    <row r="61891" spans="16:19" x14ac:dyDescent="0.2">
      <c r="P61891" s="230"/>
      <c r="Q61891" s="230"/>
      <c r="R61891" s="230"/>
      <c r="S61891" s="230"/>
    </row>
    <row r="61892" spans="16:19" x14ac:dyDescent="0.2">
      <c r="P61892" s="230"/>
      <c r="Q61892" s="230"/>
      <c r="R61892" s="230"/>
      <c r="S61892" s="230"/>
    </row>
    <row r="61893" spans="16:19" x14ac:dyDescent="0.2">
      <c r="P61893" s="230"/>
      <c r="Q61893" s="230"/>
      <c r="R61893" s="230"/>
      <c r="S61893" s="230"/>
    </row>
    <row r="61894" spans="16:19" x14ac:dyDescent="0.2">
      <c r="P61894" s="230"/>
      <c r="Q61894" s="230"/>
      <c r="R61894" s="230"/>
      <c r="S61894" s="230"/>
    </row>
    <row r="61895" spans="16:19" x14ac:dyDescent="0.2">
      <c r="P61895" s="230"/>
      <c r="Q61895" s="230"/>
      <c r="R61895" s="230"/>
      <c r="S61895" s="230"/>
    </row>
    <row r="61896" spans="16:19" x14ac:dyDescent="0.2">
      <c r="P61896" s="230"/>
      <c r="Q61896" s="230"/>
      <c r="R61896" s="230"/>
      <c r="S61896" s="230"/>
    </row>
    <row r="61897" spans="16:19" x14ac:dyDescent="0.2">
      <c r="P61897" s="230"/>
      <c r="Q61897" s="230"/>
      <c r="R61897" s="230"/>
      <c r="S61897" s="230"/>
    </row>
    <row r="61898" spans="16:19" x14ac:dyDescent="0.2">
      <c r="P61898" s="230"/>
      <c r="Q61898" s="230"/>
      <c r="R61898" s="230"/>
      <c r="S61898" s="230"/>
    </row>
    <row r="61899" spans="16:19" x14ac:dyDescent="0.2">
      <c r="P61899" s="230"/>
      <c r="Q61899" s="230"/>
      <c r="R61899" s="230"/>
      <c r="S61899" s="230"/>
    </row>
    <row r="61900" spans="16:19" x14ac:dyDescent="0.2">
      <c r="P61900" s="230"/>
      <c r="Q61900" s="230"/>
      <c r="R61900" s="230"/>
      <c r="S61900" s="230"/>
    </row>
    <row r="61901" spans="16:19" x14ac:dyDescent="0.2">
      <c r="P61901" s="230"/>
      <c r="Q61901" s="230"/>
      <c r="R61901" s="230"/>
      <c r="S61901" s="230"/>
    </row>
    <row r="61902" spans="16:19" x14ac:dyDescent="0.2">
      <c r="P61902" s="230"/>
      <c r="Q61902" s="230"/>
      <c r="R61902" s="230"/>
      <c r="S61902" s="230"/>
    </row>
    <row r="61903" spans="16:19" x14ac:dyDescent="0.2">
      <c r="P61903" s="230"/>
      <c r="Q61903" s="230"/>
      <c r="R61903" s="230"/>
      <c r="S61903" s="230"/>
    </row>
    <row r="61904" spans="16:19" x14ac:dyDescent="0.2">
      <c r="P61904" s="230"/>
      <c r="Q61904" s="230"/>
      <c r="R61904" s="230"/>
      <c r="S61904" s="230"/>
    </row>
    <row r="61905" spans="16:19" x14ac:dyDescent="0.2">
      <c r="P61905" s="230"/>
      <c r="Q61905" s="230"/>
      <c r="R61905" s="230"/>
      <c r="S61905" s="230"/>
    </row>
    <row r="61906" spans="16:19" x14ac:dyDescent="0.2">
      <c r="P61906" s="230"/>
      <c r="Q61906" s="230"/>
      <c r="R61906" s="230"/>
      <c r="S61906" s="230"/>
    </row>
    <row r="61907" spans="16:19" x14ac:dyDescent="0.2">
      <c r="P61907" s="230"/>
      <c r="Q61907" s="230"/>
      <c r="R61907" s="230"/>
      <c r="S61907" s="230"/>
    </row>
    <row r="61908" spans="16:19" x14ac:dyDescent="0.2">
      <c r="P61908" s="230"/>
      <c r="Q61908" s="230"/>
      <c r="R61908" s="230"/>
      <c r="S61908" s="230"/>
    </row>
    <row r="61909" spans="16:19" x14ac:dyDescent="0.2">
      <c r="P61909" s="230"/>
      <c r="Q61909" s="230"/>
      <c r="R61909" s="230"/>
      <c r="S61909" s="230"/>
    </row>
    <row r="61910" spans="16:19" x14ac:dyDescent="0.2">
      <c r="P61910" s="230"/>
      <c r="Q61910" s="230"/>
      <c r="R61910" s="230"/>
      <c r="S61910" s="230"/>
    </row>
    <row r="61911" spans="16:19" x14ac:dyDescent="0.2">
      <c r="P61911" s="230"/>
      <c r="Q61911" s="230"/>
      <c r="R61911" s="230"/>
      <c r="S61911" s="230"/>
    </row>
    <row r="61912" spans="16:19" x14ac:dyDescent="0.2">
      <c r="P61912" s="230"/>
      <c r="Q61912" s="230"/>
      <c r="R61912" s="230"/>
      <c r="S61912" s="230"/>
    </row>
    <row r="61913" spans="16:19" x14ac:dyDescent="0.2">
      <c r="P61913" s="230"/>
      <c r="Q61913" s="230"/>
      <c r="R61913" s="230"/>
      <c r="S61913" s="230"/>
    </row>
    <row r="61914" spans="16:19" x14ac:dyDescent="0.2">
      <c r="P61914" s="230"/>
      <c r="Q61914" s="230"/>
      <c r="R61914" s="230"/>
      <c r="S61914" s="230"/>
    </row>
    <row r="61915" spans="16:19" x14ac:dyDescent="0.2">
      <c r="P61915" s="230"/>
      <c r="Q61915" s="230"/>
      <c r="R61915" s="230"/>
      <c r="S61915" s="230"/>
    </row>
    <row r="61916" spans="16:19" x14ac:dyDescent="0.2">
      <c r="P61916" s="230"/>
      <c r="Q61916" s="230"/>
      <c r="R61916" s="230"/>
      <c r="S61916" s="230"/>
    </row>
    <row r="61917" spans="16:19" x14ac:dyDescent="0.2">
      <c r="P61917" s="230"/>
      <c r="Q61917" s="230"/>
      <c r="R61917" s="230"/>
      <c r="S61917" s="230"/>
    </row>
    <row r="61918" spans="16:19" x14ac:dyDescent="0.2">
      <c r="P61918" s="230"/>
      <c r="Q61918" s="230"/>
      <c r="R61918" s="230"/>
      <c r="S61918" s="230"/>
    </row>
    <row r="61919" spans="16:19" x14ac:dyDescent="0.2">
      <c r="P61919" s="230"/>
      <c r="Q61919" s="230"/>
      <c r="R61919" s="230"/>
      <c r="S61919" s="230"/>
    </row>
    <row r="61920" spans="16:19" x14ac:dyDescent="0.2">
      <c r="P61920" s="230"/>
      <c r="Q61920" s="230"/>
      <c r="R61920" s="230"/>
      <c r="S61920" s="230"/>
    </row>
    <row r="61921" spans="16:19" x14ac:dyDescent="0.2">
      <c r="P61921" s="230"/>
      <c r="Q61921" s="230"/>
      <c r="R61921" s="230"/>
      <c r="S61921" s="230"/>
    </row>
    <row r="61922" spans="16:19" x14ac:dyDescent="0.2">
      <c r="P61922" s="230"/>
      <c r="Q61922" s="230"/>
      <c r="R61922" s="230"/>
      <c r="S61922" s="230"/>
    </row>
    <row r="61923" spans="16:19" x14ac:dyDescent="0.2">
      <c r="P61923" s="230"/>
      <c r="Q61923" s="230"/>
      <c r="R61923" s="230"/>
      <c r="S61923" s="230"/>
    </row>
    <row r="61924" spans="16:19" x14ac:dyDescent="0.2">
      <c r="P61924" s="230"/>
      <c r="Q61924" s="230"/>
      <c r="R61924" s="230"/>
      <c r="S61924" s="230"/>
    </row>
    <row r="61925" spans="16:19" x14ac:dyDescent="0.2">
      <c r="P61925" s="230"/>
      <c r="Q61925" s="230"/>
      <c r="R61925" s="230"/>
      <c r="S61925" s="230"/>
    </row>
    <row r="61926" spans="16:19" x14ac:dyDescent="0.2">
      <c r="P61926" s="230"/>
      <c r="Q61926" s="230"/>
      <c r="R61926" s="230"/>
      <c r="S61926" s="230"/>
    </row>
    <row r="61927" spans="16:19" x14ac:dyDescent="0.2">
      <c r="P61927" s="230"/>
      <c r="Q61927" s="230"/>
      <c r="R61927" s="230"/>
      <c r="S61927" s="230"/>
    </row>
    <row r="61928" spans="16:19" x14ac:dyDescent="0.2">
      <c r="P61928" s="230"/>
      <c r="Q61928" s="230"/>
      <c r="R61928" s="230"/>
      <c r="S61928" s="230"/>
    </row>
    <row r="61929" spans="16:19" x14ac:dyDescent="0.2">
      <c r="P61929" s="230"/>
      <c r="Q61929" s="230"/>
      <c r="R61929" s="230"/>
      <c r="S61929" s="230"/>
    </row>
    <row r="61930" spans="16:19" x14ac:dyDescent="0.2">
      <c r="P61930" s="230"/>
      <c r="Q61930" s="230"/>
      <c r="R61930" s="230"/>
      <c r="S61930" s="230"/>
    </row>
    <row r="61931" spans="16:19" x14ac:dyDescent="0.2">
      <c r="P61931" s="230"/>
      <c r="Q61931" s="230"/>
      <c r="R61931" s="230"/>
      <c r="S61931" s="230"/>
    </row>
    <row r="61932" spans="16:19" x14ac:dyDescent="0.2">
      <c r="P61932" s="230"/>
      <c r="Q61932" s="230"/>
      <c r="R61932" s="230"/>
      <c r="S61932" s="230"/>
    </row>
    <row r="61933" spans="16:19" x14ac:dyDescent="0.2">
      <c r="P61933" s="230"/>
      <c r="Q61933" s="230"/>
      <c r="R61933" s="230"/>
      <c r="S61933" s="230"/>
    </row>
    <row r="61934" spans="16:19" x14ac:dyDescent="0.2">
      <c r="P61934" s="230"/>
      <c r="Q61934" s="230"/>
      <c r="R61934" s="230"/>
      <c r="S61934" s="230"/>
    </row>
    <row r="61935" spans="16:19" x14ac:dyDescent="0.2">
      <c r="P61935" s="230"/>
      <c r="Q61935" s="230"/>
      <c r="R61935" s="230"/>
      <c r="S61935" s="230"/>
    </row>
    <row r="61936" spans="16:19" x14ac:dyDescent="0.2">
      <c r="P61936" s="230"/>
      <c r="Q61936" s="230"/>
      <c r="R61936" s="230"/>
      <c r="S61936" s="230"/>
    </row>
    <row r="61937" spans="16:19" x14ac:dyDescent="0.2">
      <c r="P61937" s="230"/>
      <c r="Q61937" s="230"/>
      <c r="R61937" s="230"/>
      <c r="S61937" s="230"/>
    </row>
    <row r="61938" spans="16:19" x14ac:dyDescent="0.2">
      <c r="P61938" s="230"/>
      <c r="Q61938" s="230"/>
      <c r="R61938" s="230"/>
      <c r="S61938" s="230"/>
    </row>
    <row r="61939" spans="16:19" x14ac:dyDescent="0.2">
      <c r="P61939" s="230"/>
      <c r="Q61939" s="230"/>
      <c r="R61939" s="230"/>
      <c r="S61939" s="230"/>
    </row>
    <row r="61940" spans="16:19" x14ac:dyDescent="0.2">
      <c r="P61940" s="230"/>
      <c r="Q61940" s="230"/>
      <c r="R61940" s="230"/>
      <c r="S61940" s="230"/>
    </row>
    <row r="61941" spans="16:19" x14ac:dyDescent="0.2">
      <c r="P61941" s="230"/>
      <c r="Q61941" s="230"/>
      <c r="R61941" s="230"/>
      <c r="S61941" s="230"/>
    </row>
    <row r="61942" spans="16:19" x14ac:dyDescent="0.2">
      <c r="P61942" s="230"/>
      <c r="Q61942" s="230"/>
      <c r="R61942" s="230"/>
      <c r="S61942" s="230"/>
    </row>
    <row r="61943" spans="16:19" x14ac:dyDescent="0.2">
      <c r="P61943" s="230"/>
      <c r="Q61943" s="230"/>
      <c r="R61943" s="230"/>
      <c r="S61943" s="230"/>
    </row>
    <row r="61944" spans="16:19" x14ac:dyDescent="0.2">
      <c r="P61944" s="230"/>
      <c r="Q61944" s="230"/>
      <c r="R61944" s="230"/>
      <c r="S61944" s="230"/>
    </row>
    <row r="61945" spans="16:19" x14ac:dyDescent="0.2">
      <c r="P61945" s="230"/>
      <c r="Q61945" s="230"/>
      <c r="R61945" s="230"/>
      <c r="S61945" s="230"/>
    </row>
    <row r="61946" spans="16:19" x14ac:dyDescent="0.2">
      <c r="P61946" s="230"/>
      <c r="Q61946" s="230"/>
      <c r="R61946" s="230"/>
      <c r="S61946" s="230"/>
    </row>
    <row r="61947" spans="16:19" x14ac:dyDescent="0.2">
      <c r="P61947" s="230"/>
      <c r="Q61947" s="230"/>
      <c r="R61947" s="230"/>
      <c r="S61947" s="230"/>
    </row>
    <row r="61948" spans="16:19" x14ac:dyDescent="0.2">
      <c r="P61948" s="230"/>
      <c r="Q61948" s="230"/>
      <c r="R61948" s="230"/>
      <c r="S61948" s="230"/>
    </row>
    <row r="61949" spans="16:19" x14ac:dyDescent="0.2">
      <c r="P61949" s="230"/>
      <c r="Q61949" s="230"/>
      <c r="R61949" s="230"/>
      <c r="S61949" s="230"/>
    </row>
    <row r="61950" spans="16:19" x14ac:dyDescent="0.2">
      <c r="P61950" s="230"/>
      <c r="Q61950" s="230"/>
      <c r="R61950" s="230"/>
      <c r="S61950" s="230"/>
    </row>
    <row r="61951" spans="16:19" x14ac:dyDescent="0.2">
      <c r="P61951" s="230"/>
      <c r="Q61951" s="230"/>
      <c r="R61951" s="230"/>
      <c r="S61951" s="230"/>
    </row>
    <row r="61952" spans="16:19" x14ac:dyDescent="0.2">
      <c r="P61952" s="230"/>
      <c r="Q61952" s="230"/>
      <c r="R61952" s="230"/>
      <c r="S61952" s="230"/>
    </row>
    <row r="61953" spans="16:19" x14ac:dyDescent="0.2">
      <c r="P61953" s="230"/>
      <c r="Q61953" s="230"/>
      <c r="R61953" s="230"/>
      <c r="S61953" s="230"/>
    </row>
    <row r="61954" spans="16:19" x14ac:dyDescent="0.2">
      <c r="P61954" s="230"/>
      <c r="Q61954" s="230"/>
      <c r="R61954" s="230"/>
      <c r="S61954" s="230"/>
    </row>
    <row r="61955" spans="16:19" x14ac:dyDescent="0.2">
      <c r="P61955" s="230"/>
      <c r="Q61955" s="230"/>
      <c r="R61955" s="230"/>
      <c r="S61955" s="230"/>
    </row>
    <row r="61956" spans="16:19" x14ac:dyDescent="0.2">
      <c r="P61956" s="230"/>
      <c r="Q61956" s="230"/>
      <c r="R61956" s="230"/>
      <c r="S61956" s="230"/>
    </row>
    <row r="61957" spans="16:19" x14ac:dyDescent="0.2">
      <c r="P61957" s="230"/>
      <c r="Q61957" s="230"/>
      <c r="R61957" s="230"/>
      <c r="S61957" s="230"/>
    </row>
    <row r="61958" spans="16:19" x14ac:dyDescent="0.2">
      <c r="P61958" s="230"/>
      <c r="Q61958" s="230"/>
      <c r="R61958" s="230"/>
      <c r="S61958" s="230"/>
    </row>
    <row r="61959" spans="16:19" x14ac:dyDescent="0.2">
      <c r="P61959" s="230"/>
      <c r="Q61959" s="230"/>
      <c r="R61959" s="230"/>
      <c r="S61959" s="230"/>
    </row>
    <row r="61960" spans="16:19" x14ac:dyDescent="0.2">
      <c r="P61960" s="230"/>
      <c r="Q61960" s="230"/>
      <c r="R61960" s="230"/>
      <c r="S61960" s="230"/>
    </row>
    <row r="61961" spans="16:19" x14ac:dyDescent="0.2">
      <c r="P61961" s="230"/>
      <c r="Q61961" s="230"/>
      <c r="R61961" s="230"/>
      <c r="S61961" s="230"/>
    </row>
    <row r="61962" spans="16:19" x14ac:dyDescent="0.2">
      <c r="P61962" s="230"/>
      <c r="Q61962" s="230"/>
      <c r="R61962" s="230"/>
      <c r="S61962" s="230"/>
    </row>
    <row r="61963" spans="16:19" x14ac:dyDescent="0.2">
      <c r="P61963" s="230"/>
      <c r="Q61963" s="230"/>
      <c r="R61963" s="230"/>
      <c r="S61963" s="230"/>
    </row>
    <row r="61964" spans="16:19" x14ac:dyDescent="0.2">
      <c r="P61964" s="230"/>
      <c r="Q61964" s="230"/>
      <c r="R61964" s="230"/>
      <c r="S61964" s="230"/>
    </row>
    <row r="61965" spans="16:19" x14ac:dyDescent="0.2">
      <c r="P61965" s="230"/>
      <c r="Q61965" s="230"/>
      <c r="R61965" s="230"/>
      <c r="S61965" s="230"/>
    </row>
    <row r="61966" spans="16:19" x14ac:dyDescent="0.2">
      <c r="P61966" s="230"/>
      <c r="Q61966" s="230"/>
      <c r="R61966" s="230"/>
      <c r="S61966" s="230"/>
    </row>
    <row r="61967" spans="16:19" x14ac:dyDescent="0.2">
      <c r="P61967" s="230"/>
      <c r="Q61967" s="230"/>
      <c r="R61967" s="230"/>
      <c r="S61967" s="230"/>
    </row>
    <row r="61968" spans="16:19" x14ac:dyDescent="0.2">
      <c r="P61968" s="230"/>
      <c r="Q61968" s="230"/>
      <c r="R61968" s="230"/>
      <c r="S61968" s="230"/>
    </row>
    <row r="61969" spans="16:19" x14ac:dyDescent="0.2">
      <c r="P61969" s="230"/>
      <c r="Q61969" s="230"/>
      <c r="R61969" s="230"/>
      <c r="S61969" s="230"/>
    </row>
    <row r="61970" spans="16:19" x14ac:dyDescent="0.2">
      <c r="P61970" s="230"/>
      <c r="Q61970" s="230"/>
      <c r="R61970" s="230"/>
      <c r="S61970" s="230"/>
    </row>
    <row r="61971" spans="16:19" x14ac:dyDescent="0.2">
      <c r="P61971" s="230"/>
      <c r="Q61971" s="230"/>
      <c r="R61971" s="230"/>
      <c r="S61971" s="230"/>
    </row>
    <row r="61972" spans="16:19" x14ac:dyDescent="0.2">
      <c r="P61972" s="230"/>
      <c r="Q61972" s="230"/>
      <c r="R61972" s="230"/>
      <c r="S61972" s="230"/>
    </row>
    <row r="61973" spans="16:19" x14ac:dyDescent="0.2">
      <c r="P61973" s="230"/>
      <c r="Q61973" s="230"/>
      <c r="R61973" s="230"/>
      <c r="S61973" s="230"/>
    </row>
    <row r="61974" spans="16:19" x14ac:dyDescent="0.2">
      <c r="P61974" s="230"/>
      <c r="Q61974" s="230"/>
      <c r="R61974" s="230"/>
      <c r="S61974" s="230"/>
    </row>
    <row r="61975" spans="16:19" x14ac:dyDescent="0.2">
      <c r="P61975" s="230"/>
      <c r="Q61975" s="230"/>
      <c r="R61975" s="230"/>
      <c r="S61975" s="230"/>
    </row>
    <row r="61976" spans="16:19" x14ac:dyDescent="0.2">
      <c r="P61976" s="230"/>
      <c r="Q61976" s="230"/>
      <c r="R61976" s="230"/>
      <c r="S61976" s="230"/>
    </row>
    <row r="61977" spans="16:19" x14ac:dyDescent="0.2">
      <c r="P61977" s="230"/>
      <c r="Q61977" s="230"/>
      <c r="R61977" s="230"/>
      <c r="S61977" s="230"/>
    </row>
    <row r="61978" spans="16:19" x14ac:dyDescent="0.2">
      <c r="P61978" s="230"/>
      <c r="Q61978" s="230"/>
      <c r="R61978" s="230"/>
      <c r="S61978" s="230"/>
    </row>
    <row r="61979" spans="16:19" x14ac:dyDescent="0.2">
      <c r="P61979" s="230"/>
      <c r="Q61979" s="230"/>
      <c r="R61979" s="230"/>
      <c r="S61979" s="230"/>
    </row>
    <row r="61980" spans="16:19" x14ac:dyDescent="0.2">
      <c r="P61980" s="230"/>
      <c r="Q61980" s="230"/>
      <c r="R61980" s="230"/>
      <c r="S61980" s="230"/>
    </row>
    <row r="61981" spans="16:19" x14ac:dyDescent="0.2">
      <c r="P61981" s="230"/>
      <c r="Q61981" s="230"/>
      <c r="R61981" s="230"/>
      <c r="S61981" s="230"/>
    </row>
    <row r="61982" spans="16:19" x14ac:dyDescent="0.2">
      <c r="P61982" s="230"/>
      <c r="Q61982" s="230"/>
      <c r="R61982" s="230"/>
      <c r="S61982" s="230"/>
    </row>
    <row r="61983" spans="16:19" x14ac:dyDescent="0.2">
      <c r="P61983" s="230"/>
      <c r="Q61983" s="230"/>
      <c r="R61983" s="230"/>
      <c r="S61983" s="230"/>
    </row>
    <row r="61984" spans="16:19" x14ac:dyDescent="0.2">
      <c r="P61984" s="230"/>
      <c r="Q61984" s="230"/>
      <c r="R61984" s="230"/>
      <c r="S61984" s="230"/>
    </row>
    <row r="61985" spans="16:19" x14ac:dyDescent="0.2">
      <c r="P61985" s="230"/>
      <c r="Q61985" s="230"/>
      <c r="R61985" s="230"/>
      <c r="S61985" s="230"/>
    </row>
    <row r="61986" spans="16:19" x14ac:dyDescent="0.2">
      <c r="P61986" s="230"/>
      <c r="Q61986" s="230"/>
      <c r="R61986" s="230"/>
      <c r="S61986" s="230"/>
    </row>
    <row r="61987" spans="16:19" x14ac:dyDescent="0.2">
      <c r="P61987" s="230"/>
      <c r="Q61987" s="230"/>
      <c r="R61987" s="230"/>
      <c r="S61987" s="230"/>
    </row>
    <row r="61988" spans="16:19" x14ac:dyDescent="0.2">
      <c r="P61988" s="230"/>
      <c r="Q61988" s="230"/>
      <c r="R61988" s="230"/>
      <c r="S61988" s="230"/>
    </row>
    <row r="61989" spans="16:19" x14ac:dyDescent="0.2">
      <c r="P61989" s="230"/>
      <c r="Q61989" s="230"/>
      <c r="R61989" s="230"/>
      <c r="S61989" s="230"/>
    </row>
    <row r="61990" spans="16:19" x14ac:dyDescent="0.2">
      <c r="P61990" s="230"/>
      <c r="Q61990" s="230"/>
      <c r="R61990" s="230"/>
      <c r="S61990" s="230"/>
    </row>
    <row r="61991" spans="16:19" x14ac:dyDescent="0.2">
      <c r="P61991" s="230"/>
      <c r="Q61991" s="230"/>
      <c r="R61991" s="230"/>
      <c r="S61991" s="230"/>
    </row>
    <row r="61992" spans="16:19" x14ac:dyDescent="0.2">
      <c r="P61992" s="230"/>
      <c r="Q61992" s="230"/>
      <c r="R61992" s="230"/>
      <c r="S61992" s="230"/>
    </row>
    <row r="61993" spans="16:19" x14ac:dyDescent="0.2">
      <c r="P61993" s="230"/>
      <c r="Q61993" s="230"/>
      <c r="R61993" s="230"/>
      <c r="S61993" s="230"/>
    </row>
    <row r="61994" spans="16:19" x14ac:dyDescent="0.2">
      <c r="P61994" s="230"/>
      <c r="Q61994" s="230"/>
      <c r="R61994" s="230"/>
      <c r="S61994" s="230"/>
    </row>
    <row r="61995" spans="16:19" x14ac:dyDescent="0.2">
      <c r="P61995" s="230"/>
      <c r="Q61995" s="230"/>
      <c r="R61995" s="230"/>
      <c r="S61995" s="230"/>
    </row>
    <row r="61996" spans="16:19" x14ac:dyDescent="0.2">
      <c r="P61996" s="230"/>
      <c r="Q61996" s="230"/>
      <c r="R61996" s="230"/>
      <c r="S61996" s="230"/>
    </row>
    <row r="61997" spans="16:19" x14ac:dyDescent="0.2">
      <c r="P61997" s="230"/>
      <c r="Q61997" s="230"/>
      <c r="R61997" s="230"/>
      <c r="S61997" s="230"/>
    </row>
    <row r="61998" spans="16:19" x14ac:dyDescent="0.2">
      <c r="P61998" s="230"/>
      <c r="Q61998" s="230"/>
      <c r="R61998" s="230"/>
      <c r="S61998" s="230"/>
    </row>
    <row r="61999" spans="16:19" x14ac:dyDescent="0.2">
      <c r="P61999" s="230"/>
      <c r="Q61999" s="230"/>
      <c r="R61999" s="230"/>
      <c r="S61999" s="230"/>
    </row>
    <row r="62000" spans="16:19" x14ac:dyDescent="0.2">
      <c r="P62000" s="230"/>
      <c r="Q62000" s="230"/>
      <c r="R62000" s="230"/>
      <c r="S62000" s="230"/>
    </row>
    <row r="62001" spans="16:19" x14ac:dyDescent="0.2">
      <c r="P62001" s="230"/>
      <c r="Q62001" s="230"/>
      <c r="R62001" s="230"/>
      <c r="S62001" s="230"/>
    </row>
    <row r="62002" spans="16:19" x14ac:dyDescent="0.2">
      <c r="P62002" s="230"/>
      <c r="Q62002" s="230"/>
      <c r="R62002" s="230"/>
      <c r="S62002" s="230"/>
    </row>
    <row r="62003" spans="16:19" x14ac:dyDescent="0.2">
      <c r="P62003" s="230"/>
      <c r="Q62003" s="230"/>
      <c r="R62003" s="230"/>
      <c r="S62003" s="230"/>
    </row>
    <row r="62004" spans="16:19" x14ac:dyDescent="0.2">
      <c r="P62004" s="230"/>
      <c r="Q62004" s="230"/>
      <c r="R62004" s="230"/>
      <c r="S62004" s="230"/>
    </row>
    <row r="62005" spans="16:19" x14ac:dyDescent="0.2">
      <c r="P62005" s="230"/>
      <c r="Q62005" s="230"/>
      <c r="R62005" s="230"/>
      <c r="S62005" s="230"/>
    </row>
    <row r="62006" spans="16:19" x14ac:dyDescent="0.2">
      <c r="P62006" s="230"/>
      <c r="Q62006" s="230"/>
      <c r="R62006" s="230"/>
      <c r="S62006" s="230"/>
    </row>
    <row r="62007" spans="16:19" x14ac:dyDescent="0.2">
      <c r="P62007" s="230"/>
      <c r="Q62007" s="230"/>
      <c r="R62007" s="230"/>
      <c r="S62007" s="230"/>
    </row>
    <row r="62008" spans="16:19" x14ac:dyDescent="0.2">
      <c r="P62008" s="230"/>
      <c r="Q62008" s="230"/>
      <c r="R62008" s="230"/>
      <c r="S62008" s="230"/>
    </row>
    <row r="62009" spans="16:19" x14ac:dyDescent="0.2">
      <c r="P62009" s="230"/>
      <c r="Q62009" s="230"/>
      <c r="R62009" s="230"/>
      <c r="S62009" s="230"/>
    </row>
    <row r="62010" spans="16:19" x14ac:dyDescent="0.2">
      <c r="P62010" s="230"/>
      <c r="Q62010" s="230"/>
      <c r="R62010" s="230"/>
      <c r="S62010" s="230"/>
    </row>
    <row r="62011" spans="16:19" x14ac:dyDescent="0.2">
      <c r="P62011" s="230"/>
      <c r="Q62011" s="230"/>
      <c r="R62011" s="230"/>
      <c r="S62011" s="230"/>
    </row>
    <row r="62012" spans="16:19" x14ac:dyDescent="0.2">
      <c r="P62012" s="230"/>
      <c r="Q62012" s="230"/>
      <c r="R62012" s="230"/>
      <c r="S62012" s="230"/>
    </row>
    <row r="62013" spans="16:19" x14ac:dyDescent="0.2">
      <c r="P62013" s="230"/>
      <c r="Q62013" s="230"/>
      <c r="R62013" s="230"/>
      <c r="S62013" s="230"/>
    </row>
    <row r="62014" spans="16:19" x14ac:dyDescent="0.2">
      <c r="P62014" s="230"/>
      <c r="Q62014" s="230"/>
      <c r="R62014" s="230"/>
      <c r="S62014" s="230"/>
    </row>
    <row r="62015" spans="16:19" x14ac:dyDescent="0.2">
      <c r="P62015" s="230"/>
      <c r="Q62015" s="230"/>
      <c r="R62015" s="230"/>
      <c r="S62015" s="230"/>
    </row>
    <row r="62016" spans="16:19" x14ac:dyDescent="0.2">
      <c r="P62016" s="230"/>
      <c r="Q62016" s="230"/>
      <c r="R62016" s="230"/>
      <c r="S62016" s="230"/>
    </row>
    <row r="62017" spans="16:19" x14ac:dyDescent="0.2">
      <c r="P62017" s="230"/>
      <c r="Q62017" s="230"/>
      <c r="R62017" s="230"/>
      <c r="S62017" s="230"/>
    </row>
    <row r="62018" spans="16:19" x14ac:dyDescent="0.2">
      <c r="P62018" s="230"/>
      <c r="Q62018" s="230"/>
      <c r="R62018" s="230"/>
      <c r="S62018" s="230"/>
    </row>
    <row r="62019" spans="16:19" x14ac:dyDescent="0.2">
      <c r="P62019" s="230"/>
      <c r="Q62019" s="230"/>
      <c r="R62019" s="230"/>
      <c r="S62019" s="230"/>
    </row>
    <row r="62020" spans="16:19" x14ac:dyDescent="0.2">
      <c r="P62020" s="230"/>
      <c r="Q62020" s="230"/>
      <c r="R62020" s="230"/>
      <c r="S62020" s="230"/>
    </row>
    <row r="62021" spans="16:19" x14ac:dyDescent="0.2">
      <c r="P62021" s="230"/>
      <c r="Q62021" s="230"/>
      <c r="R62021" s="230"/>
      <c r="S62021" s="230"/>
    </row>
    <row r="62022" spans="16:19" x14ac:dyDescent="0.2">
      <c r="P62022" s="230"/>
      <c r="Q62022" s="230"/>
      <c r="R62022" s="230"/>
      <c r="S62022" s="230"/>
    </row>
    <row r="62023" spans="16:19" x14ac:dyDescent="0.2">
      <c r="P62023" s="230"/>
      <c r="Q62023" s="230"/>
      <c r="R62023" s="230"/>
      <c r="S62023" s="230"/>
    </row>
    <row r="62024" spans="16:19" x14ac:dyDescent="0.2">
      <c r="P62024" s="230"/>
      <c r="Q62024" s="230"/>
      <c r="R62024" s="230"/>
      <c r="S62024" s="230"/>
    </row>
    <row r="62025" spans="16:19" x14ac:dyDescent="0.2">
      <c r="P62025" s="230"/>
      <c r="Q62025" s="230"/>
      <c r="R62025" s="230"/>
      <c r="S62025" s="230"/>
    </row>
    <row r="62026" spans="16:19" x14ac:dyDescent="0.2">
      <c r="P62026" s="230"/>
      <c r="Q62026" s="230"/>
      <c r="R62026" s="230"/>
      <c r="S62026" s="230"/>
    </row>
    <row r="62027" spans="16:19" x14ac:dyDescent="0.2">
      <c r="P62027" s="230"/>
      <c r="Q62027" s="230"/>
      <c r="R62027" s="230"/>
      <c r="S62027" s="230"/>
    </row>
    <row r="62028" spans="16:19" x14ac:dyDescent="0.2">
      <c r="P62028" s="230"/>
      <c r="Q62028" s="230"/>
      <c r="R62028" s="230"/>
      <c r="S62028" s="230"/>
    </row>
    <row r="62029" spans="16:19" x14ac:dyDescent="0.2">
      <c r="P62029" s="230"/>
      <c r="Q62029" s="230"/>
      <c r="R62029" s="230"/>
      <c r="S62029" s="230"/>
    </row>
    <row r="62030" spans="16:19" x14ac:dyDescent="0.2">
      <c r="P62030" s="230"/>
      <c r="Q62030" s="230"/>
      <c r="R62030" s="230"/>
      <c r="S62030" s="230"/>
    </row>
    <row r="62031" spans="16:19" x14ac:dyDescent="0.2">
      <c r="P62031" s="230"/>
      <c r="Q62031" s="230"/>
      <c r="R62031" s="230"/>
      <c r="S62031" s="230"/>
    </row>
    <row r="62032" spans="16:19" x14ac:dyDescent="0.2">
      <c r="P62032" s="230"/>
      <c r="Q62032" s="230"/>
      <c r="R62032" s="230"/>
      <c r="S62032" s="230"/>
    </row>
    <row r="62033" spans="16:19" x14ac:dyDescent="0.2">
      <c r="P62033" s="230"/>
      <c r="Q62033" s="230"/>
      <c r="R62033" s="230"/>
      <c r="S62033" s="230"/>
    </row>
    <row r="62034" spans="16:19" x14ac:dyDescent="0.2">
      <c r="P62034" s="230"/>
      <c r="Q62034" s="230"/>
      <c r="R62034" s="230"/>
      <c r="S62034" s="230"/>
    </row>
    <row r="62035" spans="16:19" x14ac:dyDescent="0.2">
      <c r="P62035" s="230"/>
      <c r="Q62035" s="230"/>
      <c r="R62035" s="230"/>
      <c r="S62035" s="230"/>
    </row>
    <row r="62036" spans="16:19" x14ac:dyDescent="0.2">
      <c r="P62036" s="230"/>
      <c r="Q62036" s="230"/>
      <c r="R62036" s="230"/>
      <c r="S62036" s="230"/>
    </row>
    <row r="62037" spans="16:19" x14ac:dyDescent="0.2">
      <c r="P62037" s="230"/>
      <c r="Q62037" s="230"/>
      <c r="R62037" s="230"/>
      <c r="S62037" s="230"/>
    </row>
    <row r="62038" spans="16:19" x14ac:dyDescent="0.2">
      <c r="P62038" s="230"/>
      <c r="Q62038" s="230"/>
      <c r="R62038" s="230"/>
      <c r="S62038" s="230"/>
    </row>
    <row r="62039" spans="16:19" x14ac:dyDescent="0.2">
      <c r="P62039" s="230"/>
      <c r="Q62039" s="230"/>
      <c r="R62039" s="230"/>
      <c r="S62039" s="230"/>
    </row>
    <row r="62040" spans="16:19" x14ac:dyDescent="0.2">
      <c r="P62040" s="230"/>
      <c r="Q62040" s="230"/>
      <c r="R62040" s="230"/>
      <c r="S62040" s="230"/>
    </row>
    <row r="62041" spans="16:19" x14ac:dyDescent="0.2">
      <c r="P62041" s="230"/>
      <c r="Q62041" s="230"/>
      <c r="R62041" s="230"/>
      <c r="S62041" s="230"/>
    </row>
    <row r="62042" spans="16:19" x14ac:dyDescent="0.2">
      <c r="P62042" s="230"/>
      <c r="Q62042" s="230"/>
      <c r="R62042" s="230"/>
      <c r="S62042" s="230"/>
    </row>
    <row r="62043" spans="16:19" x14ac:dyDescent="0.2">
      <c r="P62043" s="230"/>
      <c r="Q62043" s="230"/>
      <c r="R62043" s="230"/>
      <c r="S62043" s="230"/>
    </row>
    <row r="62044" spans="16:19" x14ac:dyDescent="0.2">
      <c r="P62044" s="230"/>
      <c r="Q62044" s="230"/>
      <c r="R62044" s="230"/>
      <c r="S62044" s="230"/>
    </row>
    <row r="62045" spans="16:19" x14ac:dyDescent="0.2">
      <c r="P62045" s="230"/>
      <c r="Q62045" s="230"/>
      <c r="R62045" s="230"/>
      <c r="S62045" s="230"/>
    </row>
    <row r="62046" spans="16:19" x14ac:dyDescent="0.2">
      <c r="P62046" s="230"/>
      <c r="Q62046" s="230"/>
      <c r="R62046" s="230"/>
      <c r="S62046" s="230"/>
    </row>
    <row r="62047" spans="16:19" x14ac:dyDescent="0.2">
      <c r="P62047" s="230"/>
      <c r="Q62047" s="230"/>
      <c r="R62047" s="230"/>
      <c r="S62047" s="230"/>
    </row>
    <row r="62048" spans="16:19" x14ac:dyDescent="0.2">
      <c r="P62048" s="230"/>
      <c r="Q62048" s="230"/>
      <c r="R62048" s="230"/>
      <c r="S62048" s="230"/>
    </row>
    <row r="62049" spans="16:19" x14ac:dyDescent="0.2">
      <c r="P62049" s="230"/>
      <c r="Q62049" s="230"/>
      <c r="R62049" s="230"/>
      <c r="S62049" s="230"/>
    </row>
    <row r="62050" spans="16:19" x14ac:dyDescent="0.2">
      <c r="P62050" s="230"/>
      <c r="Q62050" s="230"/>
      <c r="R62050" s="230"/>
      <c r="S62050" s="230"/>
    </row>
    <row r="62051" spans="16:19" x14ac:dyDescent="0.2">
      <c r="P62051" s="230"/>
      <c r="Q62051" s="230"/>
      <c r="R62051" s="230"/>
      <c r="S62051" s="230"/>
    </row>
    <row r="62052" spans="16:19" x14ac:dyDescent="0.2">
      <c r="P62052" s="230"/>
      <c r="Q62052" s="230"/>
      <c r="R62052" s="230"/>
      <c r="S62052" s="230"/>
    </row>
    <row r="62053" spans="16:19" x14ac:dyDescent="0.2">
      <c r="P62053" s="230"/>
      <c r="Q62053" s="230"/>
      <c r="R62053" s="230"/>
      <c r="S62053" s="230"/>
    </row>
    <row r="62054" spans="16:19" x14ac:dyDescent="0.2">
      <c r="P62054" s="230"/>
      <c r="Q62054" s="230"/>
      <c r="R62054" s="230"/>
      <c r="S62054" s="230"/>
    </row>
    <row r="62055" spans="16:19" x14ac:dyDescent="0.2">
      <c r="P62055" s="230"/>
      <c r="Q62055" s="230"/>
      <c r="R62055" s="230"/>
      <c r="S62055" s="230"/>
    </row>
    <row r="62056" spans="16:19" x14ac:dyDescent="0.2">
      <c r="P62056" s="230"/>
      <c r="Q62056" s="230"/>
      <c r="R62056" s="230"/>
      <c r="S62056" s="230"/>
    </row>
    <row r="62057" spans="16:19" x14ac:dyDescent="0.2">
      <c r="P62057" s="230"/>
      <c r="Q62057" s="230"/>
      <c r="R62057" s="230"/>
      <c r="S62057" s="230"/>
    </row>
    <row r="62058" spans="16:19" x14ac:dyDescent="0.2">
      <c r="P62058" s="230"/>
      <c r="Q62058" s="230"/>
      <c r="R62058" s="230"/>
      <c r="S62058" s="230"/>
    </row>
    <row r="62059" spans="16:19" x14ac:dyDescent="0.2">
      <c r="P62059" s="230"/>
      <c r="Q62059" s="230"/>
      <c r="R62059" s="230"/>
      <c r="S62059" s="230"/>
    </row>
    <row r="62060" spans="16:19" x14ac:dyDescent="0.2">
      <c r="P62060" s="230"/>
      <c r="Q62060" s="230"/>
      <c r="R62060" s="230"/>
      <c r="S62060" s="230"/>
    </row>
    <row r="62061" spans="16:19" x14ac:dyDescent="0.2">
      <c r="P62061" s="230"/>
      <c r="Q62061" s="230"/>
      <c r="R62061" s="230"/>
      <c r="S62061" s="230"/>
    </row>
    <row r="62062" spans="16:19" x14ac:dyDescent="0.2">
      <c r="P62062" s="230"/>
      <c r="Q62062" s="230"/>
      <c r="R62062" s="230"/>
      <c r="S62062" s="230"/>
    </row>
    <row r="62063" spans="16:19" x14ac:dyDescent="0.2">
      <c r="P62063" s="230"/>
      <c r="Q62063" s="230"/>
      <c r="R62063" s="230"/>
      <c r="S62063" s="230"/>
    </row>
    <row r="62064" spans="16:19" x14ac:dyDescent="0.2">
      <c r="P62064" s="230"/>
      <c r="Q62064" s="230"/>
      <c r="R62064" s="230"/>
      <c r="S62064" s="230"/>
    </row>
    <row r="62065" spans="16:19" x14ac:dyDescent="0.2">
      <c r="P62065" s="230"/>
      <c r="Q62065" s="230"/>
      <c r="R62065" s="230"/>
      <c r="S62065" s="230"/>
    </row>
    <row r="62066" spans="16:19" x14ac:dyDescent="0.2">
      <c r="P62066" s="230"/>
      <c r="Q62066" s="230"/>
      <c r="R62066" s="230"/>
      <c r="S62066" s="230"/>
    </row>
    <row r="62067" spans="16:19" x14ac:dyDescent="0.2">
      <c r="P62067" s="230"/>
      <c r="Q62067" s="230"/>
      <c r="R62067" s="230"/>
      <c r="S62067" s="230"/>
    </row>
    <row r="62068" spans="16:19" x14ac:dyDescent="0.2">
      <c r="P62068" s="230"/>
      <c r="Q62068" s="230"/>
      <c r="R62068" s="230"/>
      <c r="S62068" s="230"/>
    </row>
    <row r="62069" spans="16:19" x14ac:dyDescent="0.2">
      <c r="P62069" s="230"/>
      <c r="Q62069" s="230"/>
      <c r="R62069" s="230"/>
      <c r="S62069" s="230"/>
    </row>
    <row r="62070" spans="16:19" x14ac:dyDescent="0.2">
      <c r="P62070" s="230"/>
      <c r="Q62070" s="230"/>
      <c r="R62070" s="230"/>
      <c r="S62070" s="230"/>
    </row>
    <row r="62071" spans="16:19" x14ac:dyDescent="0.2">
      <c r="P62071" s="230"/>
      <c r="Q62071" s="230"/>
      <c r="R62071" s="230"/>
      <c r="S62071" s="230"/>
    </row>
    <row r="62072" spans="16:19" x14ac:dyDescent="0.2">
      <c r="P62072" s="230"/>
      <c r="Q62072" s="230"/>
      <c r="R62072" s="230"/>
      <c r="S62072" s="230"/>
    </row>
    <row r="62073" spans="16:19" x14ac:dyDescent="0.2">
      <c r="P62073" s="230"/>
      <c r="Q62073" s="230"/>
      <c r="R62073" s="230"/>
      <c r="S62073" s="230"/>
    </row>
    <row r="62074" spans="16:19" x14ac:dyDescent="0.2">
      <c r="P62074" s="230"/>
      <c r="Q62074" s="230"/>
      <c r="R62074" s="230"/>
      <c r="S62074" s="230"/>
    </row>
    <row r="62075" spans="16:19" x14ac:dyDescent="0.2">
      <c r="P62075" s="230"/>
      <c r="Q62075" s="230"/>
      <c r="R62075" s="230"/>
      <c r="S62075" s="230"/>
    </row>
    <row r="62076" spans="16:19" x14ac:dyDescent="0.2">
      <c r="P62076" s="230"/>
      <c r="Q62076" s="230"/>
      <c r="R62076" s="230"/>
      <c r="S62076" s="230"/>
    </row>
    <row r="62077" spans="16:19" x14ac:dyDescent="0.2">
      <c r="P62077" s="230"/>
      <c r="Q62077" s="230"/>
      <c r="R62077" s="230"/>
      <c r="S62077" s="230"/>
    </row>
    <row r="62078" spans="16:19" x14ac:dyDescent="0.2">
      <c r="P62078" s="230"/>
      <c r="Q62078" s="230"/>
      <c r="R62078" s="230"/>
      <c r="S62078" s="230"/>
    </row>
    <row r="62079" spans="16:19" x14ac:dyDescent="0.2">
      <c r="P62079" s="230"/>
      <c r="Q62079" s="230"/>
      <c r="R62079" s="230"/>
      <c r="S62079" s="230"/>
    </row>
    <row r="62080" spans="16:19" x14ac:dyDescent="0.2">
      <c r="P62080" s="230"/>
      <c r="Q62080" s="230"/>
      <c r="R62080" s="230"/>
      <c r="S62080" s="230"/>
    </row>
    <row r="62081" spans="16:19" x14ac:dyDescent="0.2">
      <c r="P62081" s="230"/>
      <c r="Q62081" s="230"/>
      <c r="R62081" s="230"/>
      <c r="S62081" s="230"/>
    </row>
    <row r="62082" spans="16:19" x14ac:dyDescent="0.2">
      <c r="P62082" s="230"/>
      <c r="Q62082" s="230"/>
      <c r="R62082" s="230"/>
      <c r="S62082" s="230"/>
    </row>
    <row r="62083" spans="16:19" x14ac:dyDescent="0.2">
      <c r="P62083" s="230"/>
      <c r="Q62083" s="230"/>
      <c r="R62083" s="230"/>
      <c r="S62083" s="230"/>
    </row>
    <row r="62084" spans="16:19" x14ac:dyDescent="0.2">
      <c r="P62084" s="230"/>
      <c r="Q62084" s="230"/>
      <c r="R62084" s="230"/>
      <c r="S62084" s="230"/>
    </row>
    <row r="62085" spans="16:19" x14ac:dyDescent="0.2">
      <c r="P62085" s="230"/>
      <c r="Q62085" s="230"/>
      <c r="R62085" s="230"/>
      <c r="S62085" s="230"/>
    </row>
    <row r="62086" spans="16:19" x14ac:dyDescent="0.2">
      <c r="P62086" s="230"/>
      <c r="Q62086" s="230"/>
      <c r="R62086" s="230"/>
      <c r="S62086" s="230"/>
    </row>
    <row r="62087" spans="16:19" x14ac:dyDescent="0.2">
      <c r="P62087" s="230"/>
      <c r="Q62087" s="230"/>
      <c r="R62087" s="230"/>
      <c r="S62087" s="230"/>
    </row>
    <row r="62088" spans="16:19" x14ac:dyDescent="0.2">
      <c r="P62088" s="230"/>
      <c r="Q62088" s="230"/>
      <c r="R62088" s="230"/>
      <c r="S62088" s="230"/>
    </row>
    <row r="62089" spans="16:19" x14ac:dyDescent="0.2">
      <c r="P62089" s="230"/>
      <c r="Q62089" s="230"/>
      <c r="R62089" s="230"/>
      <c r="S62089" s="230"/>
    </row>
    <row r="62090" spans="16:19" x14ac:dyDescent="0.2">
      <c r="P62090" s="230"/>
      <c r="Q62090" s="230"/>
      <c r="R62090" s="230"/>
      <c r="S62090" s="230"/>
    </row>
    <row r="62091" spans="16:19" x14ac:dyDescent="0.2">
      <c r="P62091" s="230"/>
      <c r="Q62091" s="230"/>
      <c r="R62091" s="230"/>
      <c r="S62091" s="230"/>
    </row>
    <row r="62092" spans="16:19" x14ac:dyDescent="0.2">
      <c r="P62092" s="230"/>
      <c r="Q62092" s="230"/>
      <c r="R62092" s="230"/>
      <c r="S62092" s="230"/>
    </row>
    <row r="62093" spans="16:19" x14ac:dyDescent="0.2">
      <c r="P62093" s="230"/>
      <c r="Q62093" s="230"/>
      <c r="R62093" s="230"/>
      <c r="S62093" s="230"/>
    </row>
    <row r="62094" spans="16:19" x14ac:dyDescent="0.2">
      <c r="P62094" s="230"/>
      <c r="Q62094" s="230"/>
      <c r="R62094" s="230"/>
      <c r="S62094" s="230"/>
    </row>
    <row r="62095" spans="16:19" x14ac:dyDescent="0.2">
      <c r="P62095" s="230"/>
      <c r="Q62095" s="230"/>
      <c r="R62095" s="230"/>
      <c r="S62095" s="230"/>
    </row>
    <row r="62096" spans="16:19" x14ac:dyDescent="0.2">
      <c r="P62096" s="230"/>
      <c r="Q62096" s="230"/>
      <c r="R62096" s="230"/>
      <c r="S62096" s="230"/>
    </row>
    <row r="62097" spans="16:19" x14ac:dyDescent="0.2">
      <c r="P62097" s="230"/>
      <c r="Q62097" s="230"/>
      <c r="R62097" s="230"/>
      <c r="S62097" s="230"/>
    </row>
    <row r="62098" spans="16:19" x14ac:dyDescent="0.2">
      <c r="P62098" s="230"/>
      <c r="Q62098" s="230"/>
      <c r="R62098" s="230"/>
      <c r="S62098" s="230"/>
    </row>
    <row r="62099" spans="16:19" x14ac:dyDescent="0.2">
      <c r="P62099" s="230"/>
      <c r="Q62099" s="230"/>
      <c r="R62099" s="230"/>
      <c r="S62099" s="230"/>
    </row>
    <row r="62100" spans="16:19" x14ac:dyDescent="0.2">
      <c r="P62100" s="230"/>
      <c r="Q62100" s="230"/>
      <c r="R62100" s="230"/>
      <c r="S62100" s="230"/>
    </row>
    <row r="62101" spans="16:19" x14ac:dyDescent="0.2">
      <c r="P62101" s="230"/>
      <c r="Q62101" s="230"/>
      <c r="R62101" s="230"/>
      <c r="S62101" s="230"/>
    </row>
    <row r="62102" spans="16:19" x14ac:dyDescent="0.2">
      <c r="P62102" s="230"/>
      <c r="Q62102" s="230"/>
      <c r="R62102" s="230"/>
      <c r="S62102" s="230"/>
    </row>
    <row r="62103" spans="16:19" x14ac:dyDescent="0.2">
      <c r="P62103" s="230"/>
      <c r="Q62103" s="230"/>
      <c r="R62103" s="230"/>
      <c r="S62103" s="230"/>
    </row>
    <row r="62104" spans="16:19" x14ac:dyDescent="0.2">
      <c r="P62104" s="230"/>
      <c r="Q62104" s="230"/>
      <c r="R62104" s="230"/>
      <c r="S62104" s="230"/>
    </row>
    <row r="62105" spans="16:19" x14ac:dyDescent="0.2">
      <c r="P62105" s="230"/>
      <c r="Q62105" s="230"/>
      <c r="R62105" s="230"/>
      <c r="S62105" s="230"/>
    </row>
    <row r="62106" spans="16:19" x14ac:dyDescent="0.2">
      <c r="P62106" s="230"/>
      <c r="Q62106" s="230"/>
      <c r="R62106" s="230"/>
      <c r="S62106" s="230"/>
    </row>
    <row r="62107" spans="16:19" x14ac:dyDescent="0.2">
      <c r="P62107" s="230"/>
      <c r="Q62107" s="230"/>
      <c r="R62107" s="230"/>
      <c r="S62107" s="230"/>
    </row>
    <row r="62108" spans="16:19" x14ac:dyDescent="0.2">
      <c r="P62108" s="230"/>
      <c r="Q62108" s="230"/>
      <c r="R62108" s="230"/>
      <c r="S62108" s="230"/>
    </row>
    <row r="62109" spans="16:19" x14ac:dyDescent="0.2">
      <c r="P62109" s="230"/>
      <c r="Q62109" s="230"/>
      <c r="R62109" s="230"/>
      <c r="S62109" s="230"/>
    </row>
    <row r="62110" spans="16:19" x14ac:dyDescent="0.2">
      <c r="P62110" s="230"/>
      <c r="Q62110" s="230"/>
      <c r="R62110" s="230"/>
      <c r="S62110" s="230"/>
    </row>
    <row r="62111" spans="16:19" x14ac:dyDescent="0.2">
      <c r="P62111" s="230"/>
      <c r="Q62111" s="230"/>
      <c r="R62111" s="230"/>
      <c r="S62111" s="230"/>
    </row>
    <row r="62112" spans="16:19" x14ac:dyDescent="0.2">
      <c r="P62112" s="230"/>
      <c r="Q62112" s="230"/>
      <c r="R62112" s="230"/>
      <c r="S62112" s="230"/>
    </row>
    <row r="62113" spans="16:19" x14ac:dyDescent="0.2">
      <c r="P62113" s="230"/>
      <c r="Q62113" s="230"/>
      <c r="R62113" s="230"/>
      <c r="S62113" s="230"/>
    </row>
    <row r="62114" spans="16:19" x14ac:dyDescent="0.2">
      <c r="P62114" s="230"/>
      <c r="Q62114" s="230"/>
      <c r="R62114" s="230"/>
      <c r="S62114" s="230"/>
    </row>
    <row r="62115" spans="16:19" x14ac:dyDescent="0.2">
      <c r="P62115" s="230"/>
      <c r="Q62115" s="230"/>
      <c r="R62115" s="230"/>
      <c r="S62115" s="230"/>
    </row>
    <row r="62116" spans="16:19" x14ac:dyDescent="0.2">
      <c r="P62116" s="230"/>
      <c r="Q62116" s="230"/>
      <c r="R62116" s="230"/>
      <c r="S62116" s="230"/>
    </row>
    <row r="62117" spans="16:19" x14ac:dyDescent="0.2">
      <c r="P62117" s="230"/>
      <c r="Q62117" s="230"/>
      <c r="R62117" s="230"/>
      <c r="S62117" s="230"/>
    </row>
    <row r="62118" spans="16:19" x14ac:dyDescent="0.2">
      <c r="P62118" s="230"/>
      <c r="Q62118" s="230"/>
      <c r="R62118" s="230"/>
      <c r="S62118" s="230"/>
    </row>
    <row r="62119" spans="16:19" x14ac:dyDescent="0.2">
      <c r="P62119" s="230"/>
      <c r="Q62119" s="230"/>
      <c r="R62119" s="230"/>
      <c r="S62119" s="230"/>
    </row>
    <row r="62120" spans="16:19" x14ac:dyDescent="0.2">
      <c r="P62120" s="230"/>
      <c r="Q62120" s="230"/>
      <c r="R62120" s="230"/>
      <c r="S62120" s="230"/>
    </row>
    <row r="62121" spans="16:19" x14ac:dyDescent="0.2">
      <c r="P62121" s="230"/>
      <c r="Q62121" s="230"/>
      <c r="R62121" s="230"/>
      <c r="S62121" s="230"/>
    </row>
    <row r="62122" spans="16:19" x14ac:dyDescent="0.2">
      <c r="P62122" s="230"/>
      <c r="Q62122" s="230"/>
      <c r="R62122" s="230"/>
      <c r="S62122" s="230"/>
    </row>
    <row r="62123" spans="16:19" x14ac:dyDescent="0.2">
      <c r="P62123" s="230"/>
      <c r="Q62123" s="230"/>
      <c r="R62123" s="230"/>
      <c r="S62123" s="230"/>
    </row>
    <row r="62124" spans="16:19" x14ac:dyDescent="0.2">
      <c r="P62124" s="230"/>
      <c r="Q62124" s="230"/>
      <c r="R62124" s="230"/>
      <c r="S62124" s="230"/>
    </row>
    <row r="62125" spans="16:19" x14ac:dyDescent="0.2">
      <c r="P62125" s="230"/>
      <c r="Q62125" s="230"/>
      <c r="R62125" s="230"/>
      <c r="S62125" s="230"/>
    </row>
    <row r="62126" spans="16:19" x14ac:dyDescent="0.2">
      <c r="P62126" s="230"/>
      <c r="Q62126" s="230"/>
      <c r="R62126" s="230"/>
      <c r="S62126" s="230"/>
    </row>
    <row r="62127" spans="16:19" x14ac:dyDescent="0.2">
      <c r="P62127" s="230"/>
      <c r="Q62127" s="230"/>
      <c r="R62127" s="230"/>
      <c r="S62127" s="230"/>
    </row>
    <row r="62128" spans="16:19" x14ac:dyDescent="0.2">
      <c r="P62128" s="230"/>
      <c r="Q62128" s="230"/>
      <c r="R62128" s="230"/>
      <c r="S62128" s="230"/>
    </row>
    <row r="62129" spans="16:19" x14ac:dyDescent="0.2">
      <c r="P62129" s="230"/>
      <c r="Q62129" s="230"/>
      <c r="R62129" s="230"/>
      <c r="S62129" s="230"/>
    </row>
    <row r="62130" spans="16:19" x14ac:dyDescent="0.2">
      <c r="P62130" s="230"/>
      <c r="Q62130" s="230"/>
      <c r="R62130" s="230"/>
      <c r="S62130" s="230"/>
    </row>
    <row r="62131" spans="16:19" x14ac:dyDescent="0.2">
      <c r="P62131" s="230"/>
      <c r="Q62131" s="230"/>
      <c r="R62131" s="230"/>
      <c r="S62131" s="230"/>
    </row>
    <row r="62132" spans="16:19" x14ac:dyDescent="0.2">
      <c r="P62132" s="230"/>
      <c r="Q62132" s="230"/>
      <c r="R62132" s="230"/>
      <c r="S62132" s="230"/>
    </row>
    <row r="62133" spans="16:19" x14ac:dyDescent="0.2">
      <c r="P62133" s="230"/>
      <c r="Q62133" s="230"/>
      <c r="R62133" s="230"/>
      <c r="S62133" s="230"/>
    </row>
    <row r="62134" spans="16:19" x14ac:dyDescent="0.2">
      <c r="P62134" s="230"/>
      <c r="Q62134" s="230"/>
      <c r="R62134" s="230"/>
      <c r="S62134" s="230"/>
    </row>
    <row r="62135" spans="16:19" x14ac:dyDescent="0.2">
      <c r="P62135" s="230"/>
      <c r="Q62135" s="230"/>
      <c r="R62135" s="230"/>
      <c r="S62135" s="230"/>
    </row>
    <row r="62136" spans="16:19" x14ac:dyDescent="0.2">
      <c r="P62136" s="230"/>
      <c r="Q62136" s="230"/>
      <c r="R62136" s="230"/>
      <c r="S62136" s="230"/>
    </row>
    <row r="62137" spans="16:19" x14ac:dyDescent="0.2">
      <c r="P62137" s="230"/>
      <c r="Q62137" s="230"/>
      <c r="R62137" s="230"/>
      <c r="S62137" s="230"/>
    </row>
    <row r="62138" spans="16:19" x14ac:dyDescent="0.2">
      <c r="P62138" s="230"/>
      <c r="Q62138" s="230"/>
      <c r="R62138" s="230"/>
      <c r="S62138" s="230"/>
    </row>
    <row r="62139" spans="16:19" x14ac:dyDescent="0.2">
      <c r="P62139" s="230"/>
      <c r="Q62139" s="230"/>
      <c r="R62139" s="230"/>
      <c r="S62139" s="230"/>
    </row>
    <row r="62140" spans="16:19" x14ac:dyDescent="0.2">
      <c r="P62140" s="230"/>
      <c r="Q62140" s="230"/>
      <c r="R62140" s="230"/>
      <c r="S62140" s="230"/>
    </row>
    <row r="62141" spans="16:19" x14ac:dyDescent="0.2">
      <c r="P62141" s="230"/>
      <c r="Q62141" s="230"/>
      <c r="R62141" s="230"/>
      <c r="S62141" s="230"/>
    </row>
    <row r="62142" spans="16:19" x14ac:dyDescent="0.2">
      <c r="P62142" s="230"/>
      <c r="Q62142" s="230"/>
      <c r="R62142" s="230"/>
      <c r="S62142" s="230"/>
    </row>
    <row r="62143" spans="16:19" x14ac:dyDescent="0.2">
      <c r="P62143" s="230"/>
      <c r="Q62143" s="230"/>
      <c r="R62143" s="230"/>
      <c r="S62143" s="230"/>
    </row>
    <row r="62144" spans="16:19" x14ac:dyDescent="0.2">
      <c r="P62144" s="230"/>
      <c r="Q62144" s="230"/>
      <c r="R62144" s="230"/>
      <c r="S62144" s="230"/>
    </row>
    <row r="62145" spans="16:19" x14ac:dyDescent="0.2">
      <c r="P62145" s="230"/>
      <c r="Q62145" s="230"/>
      <c r="R62145" s="230"/>
      <c r="S62145" s="230"/>
    </row>
    <row r="62146" spans="16:19" x14ac:dyDescent="0.2">
      <c r="P62146" s="230"/>
      <c r="Q62146" s="230"/>
      <c r="R62146" s="230"/>
      <c r="S62146" s="230"/>
    </row>
    <row r="62147" spans="16:19" x14ac:dyDescent="0.2">
      <c r="P62147" s="230"/>
      <c r="Q62147" s="230"/>
      <c r="R62147" s="230"/>
      <c r="S62147" s="230"/>
    </row>
    <row r="62148" spans="16:19" x14ac:dyDescent="0.2">
      <c r="P62148" s="230"/>
      <c r="Q62148" s="230"/>
      <c r="R62148" s="230"/>
      <c r="S62148" s="230"/>
    </row>
    <row r="62149" spans="16:19" x14ac:dyDescent="0.2">
      <c r="P62149" s="230"/>
      <c r="Q62149" s="230"/>
      <c r="R62149" s="230"/>
      <c r="S62149" s="230"/>
    </row>
    <row r="62150" spans="16:19" x14ac:dyDescent="0.2">
      <c r="P62150" s="230"/>
      <c r="Q62150" s="230"/>
      <c r="R62150" s="230"/>
      <c r="S62150" s="230"/>
    </row>
    <row r="62151" spans="16:19" x14ac:dyDescent="0.2">
      <c r="P62151" s="230"/>
      <c r="Q62151" s="230"/>
      <c r="R62151" s="230"/>
      <c r="S62151" s="230"/>
    </row>
    <row r="62152" spans="16:19" x14ac:dyDescent="0.2">
      <c r="P62152" s="230"/>
      <c r="Q62152" s="230"/>
      <c r="R62152" s="230"/>
      <c r="S62152" s="230"/>
    </row>
    <row r="62153" spans="16:19" x14ac:dyDescent="0.2">
      <c r="P62153" s="230"/>
      <c r="Q62153" s="230"/>
      <c r="R62153" s="230"/>
      <c r="S62153" s="230"/>
    </row>
    <row r="62154" spans="16:19" x14ac:dyDescent="0.2">
      <c r="P62154" s="230"/>
      <c r="Q62154" s="230"/>
      <c r="R62154" s="230"/>
      <c r="S62154" s="230"/>
    </row>
    <row r="62155" spans="16:19" x14ac:dyDescent="0.2">
      <c r="P62155" s="230"/>
      <c r="Q62155" s="230"/>
      <c r="R62155" s="230"/>
      <c r="S62155" s="230"/>
    </row>
    <row r="62156" spans="16:19" x14ac:dyDescent="0.2">
      <c r="P62156" s="230"/>
      <c r="Q62156" s="230"/>
      <c r="R62156" s="230"/>
      <c r="S62156" s="230"/>
    </row>
    <row r="62157" spans="16:19" x14ac:dyDescent="0.2">
      <c r="P62157" s="230"/>
      <c r="Q62157" s="230"/>
      <c r="R62157" s="230"/>
      <c r="S62157" s="230"/>
    </row>
    <row r="62158" spans="16:19" x14ac:dyDescent="0.2">
      <c r="P62158" s="230"/>
      <c r="Q62158" s="230"/>
      <c r="R62158" s="230"/>
      <c r="S62158" s="230"/>
    </row>
    <row r="62159" spans="16:19" x14ac:dyDescent="0.2">
      <c r="P62159" s="230"/>
      <c r="Q62159" s="230"/>
      <c r="R62159" s="230"/>
      <c r="S62159" s="230"/>
    </row>
    <row r="62160" spans="16:19" x14ac:dyDescent="0.2">
      <c r="P62160" s="230"/>
      <c r="Q62160" s="230"/>
      <c r="R62160" s="230"/>
      <c r="S62160" s="230"/>
    </row>
    <row r="62161" spans="16:19" x14ac:dyDescent="0.2">
      <c r="P62161" s="230"/>
      <c r="Q62161" s="230"/>
      <c r="R62161" s="230"/>
      <c r="S62161" s="230"/>
    </row>
    <row r="62162" spans="16:19" x14ac:dyDescent="0.2">
      <c r="P62162" s="230"/>
      <c r="Q62162" s="230"/>
      <c r="R62162" s="230"/>
      <c r="S62162" s="230"/>
    </row>
    <row r="62163" spans="16:19" x14ac:dyDescent="0.2">
      <c r="P62163" s="230"/>
      <c r="Q62163" s="230"/>
      <c r="R62163" s="230"/>
      <c r="S62163" s="230"/>
    </row>
    <row r="62164" spans="16:19" x14ac:dyDescent="0.2">
      <c r="P62164" s="230"/>
      <c r="Q62164" s="230"/>
      <c r="R62164" s="230"/>
      <c r="S62164" s="230"/>
    </row>
    <row r="62165" spans="16:19" x14ac:dyDescent="0.2">
      <c r="P62165" s="230"/>
      <c r="Q62165" s="230"/>
      <c r="R62165" s="230"/>
      <c r="S62165" s="230"/>
    </row>
    <row r="62166" spans="16:19" x14ac:dyDescent="0.2">
      <c r="P62166" s="230"/>
      <c r="Q62166" s="230"/>
      <c r="R62166" s="230"/>
      <c r="S62166" s="230"/>
    </row>
    <row r="62167" spans="16:19" x14ac:dyDescent="0.2">
      <c r="P62167" s="230"/>
      <c r="Q62167" s="230"/>
      <c r="R62167" s="230"/>
      <c r="S62167" s="230"/>
    </row>
    <row r="62168" spans="16:19" x14ac:dyDescent="0.2">
      <c r="P62168" s="230"/>
      <c r="Q62168" s="230"/>
      <c r="R62168" s="230"/>
      <c r="S62168" s="230"/>
    </row>
    <row r="62169" spans="16:19" x14ac:dyDescent="0.2">
      <c r="P62169" s="230"/>
      <c r="Q62169" s="230"/>
      <c r="R62169" s="230"/>
      <c r="S62169" s="230"/>
    </row>
    <row r="62170" spans="16:19" x14ac:dyDescent="0.2">
      <c r="P62170" s="230"/>
      <c r="Q62170" s="230"/>
      <c r="R62170" s="230"/>
      <c r="S62170" s="230"/>
    </row>
    <row r="62171" spans="16:19" x14ac:dyDescent="0.2">
      <c r="P62171" s="230"/>
      <c r="Q62171" s="230"/>
      <c r="R62171" s="230"/>
      <c r="S62171" s="230"/>
    </row>
    <row r="62172" spans="16:19" x14ac:dyDescent="0.2">
      <c r="P62172" s="230"/>
      <c r="Q62172" s="230"/>
      <c r="R62172" s="230"/>
      <c r="S62172" s="230"/>
    </row>
    <row r="62173" spans="16:19" x14ac:dyDescent="0.2">
      <c r="P62173" s="230"/>
      <c r="Q62173" s="230"/>
      <c r="R62173" s="230"/>
      <c r="S62173" s="230"/>
    </row>
    <row r="62174" spans="16:19" x14ac:dyDescent="0.2">
      <c r="P62174" s="230"/>
      <c r="Q62174" s="230"/>
      <c r="R62174" s="230"/>
      <c r="S62174" s="230"/>
    </row>
    <row r="62175" spans="16:19" x14ac:dyDescent="0.2">
      <c r="P62175" s="230"/>
      <c r="Q62175" s="230"/>
      <c r="R62175" s="230"/>
      <c r="S62175" s="230"/>
    </row>
    <row r="62176" spans="16:19" x14ac:dyDescent="0.2">
      <c r="P62176" s="230"/>
      <c r="Q62176" s="230"/>
      <c r="R62176" s="230"/>
      <c r="S62176" s="230"/>
    </row>
    <row r="62177" spans="16:19" x14ac:dyDescent="0.2">
      <c r="P62177" s="230"/>
      <c r="Q62177" s="230"/>
      <c r="R62177" s="230"/>
      <c r="S62177" s="230"/>
    </row>
    <row r="62178" spans="16:19" x14ac:dyDescent="0.2">
      <c r="P62178" s="230"/>
      <c r="Q62178" s="230"/>
      <c r="R62178" s="230"/>
      <c r="S62178" s="230"/>
    </row>
    <row r="62179" spans="16:19" x14ac:dyDescent="0.2">
      <c r="P62179" s="230"/>
      <c r="Q62179" s="230"/>
      <c r="R62179" s="230"/>
      <c r="S62179" s="230"/>
    </row>
    <row r="62180" spans="16:19" x14ac:dyDescent="0.2">
      <c r="P62180" s="230"/>
      <c r="Q62180" s="230"/>
      <c r="R62180" s="230"/>
      <c r="S62180" s="230"/>
    </row>
    <row r="62181" spans="16:19" x14ac:dyDescent="0.2">
      <c r="P62181" s="230"/>
      <c r="Q62181" s="230"/>
      <c r="R62181" s="230"/>
      <c r="S62181" s="230"/>
    </row>
    <row r="62182" spans="16:19" x14ac:dyDescent="0.2">
      <c r="P62182" s="230"/>
      <c r="Q62182" s="230"/>
      <c r="R62182" s="230"/>
      <c r="S62182" s="230"/>
    </row>
    <row r="62183" spans="16:19" x14ac:dyDescent="0.2">
      <c r="P62183" s="230"/>
      <c r="Q62183" s="230"/>
      <c r="R62183" s="230"/>
      <c r="S62183" s="230"/>
    </row>
    <row r="62184" spans="16:19" x14ac:dyDescent="0.2">
      <c r="P62184" s="230"/>
      <c r="Q62184" s="230"/>
      <c r="R62184" s="230"/>
      <c r="S62184" s="230"/>
    </row>
    <row r="62185" spans="16:19" x14ac:dyDescent="0.2">
      <c r="P62185" s="230"/>
      <c r="Q62185" s="230"/>
      <c r="R62185" s="230"/>
      <c r="S62185" s="230"/>
    </row>
    <row r="62186" spans="16:19" x14ac:dyDescent="0.2">
      <c r="P62186" s="230"/>
      <c r="Q62186" s="230"/>
      <c r="R62186" s="230"/>
      <c r="S62186" s="230"/>
    </row>
    <row r="62187" spans="16:19" x14ac:dyDescent="0.2">
      <c r="P62187" s="230"/>
      <c r="Q62187" s="230"/>
      <c r="R62187" s="230"/>
      <c r="S62187" s="230"/>
    </row>
    <row r="62188" spans="16:19" x14ac:dyDescent="0.2">
      <c r="P62188" s="230"/>
      <c r="Q62188" s="230"/>
      <c r="R62188" s="230"/>
      <c r="S62188" s="230"/>
    </row>
    <row r="62189" spans="16:19" x14ac:dyDescent="0.2">
      <c r="P62189" s="230"/>
      <c r="Q62189" s="230"/>
      <c r="R62189" s="230"/>
      <c r="S62189" s="230"/>
    </row>
    <row r="62190" spans="16:19" x14ac:dyDescent="0.2">
      <c r="P62190" s="230"/>
      <c r="Q62190" s="230"/>
      <c r="R62190" s="230"/>
      <c r="S62190" s="230"/>
    </row>
    <row r="62191" spans="16:19" x14ac:dyDescent="0.2">
      <c r="P62191" s="230"/>
      <c r="Q62191" s="230"/>
      <c r="R62191" s="230"/>
      <c r="S62191" s="230"/>
    </row>
    <row r="62192" spans="16:19" x14ac:dyDescent="0.2">
      <c r="P62192" s="230"/>
      <c r="Q62192" s="230"/>
      <c r="R62192" s="230"/>
      <c r="S62192" s="230"/>
    </row>
    <row r="62193" spans="16:19" x14ac:dyDescent="0.2">
      <c r="P62193" s="230"/>
      <c r="Q62193" s="230"/>
      <c r="R62193" s="230"/>
      <c r="S62193" s="230"/>
    </row>
    <row r="62194" spans="16:19" x14ac:dyDescent="0.2">
      <c r="P62194" s="230"/>
      <c r="Q62194" s="230"/>
      <c r="R62194" s="230"/>
      <c r="S62194" s="230"/>
    </row>
    <row r="62195" spans="16:19" x14ac:dyDescent="0.2">
      <c r="P62195" s="230"/>
      <c r="Q62195" s="230"/>
      <c r="R62195" s="230"/>
      <c r="S62195" s="230"/>
    </row>
    <row r="62196" spans="16:19" x14ac:dyDescent="0.2">
      <c r="P62196" s="230"/>
      <c r="Q62196" s="230"/>
      <c r="R62196" s="230"/>
      <c r="S62196" s="230"/>
    </row>
    <row r="62197" spans="16:19" x14ac:dyDescent="0.2">
      <c r="P62197" s="230"/>
      <c r="Q62197" s="230"/>
      <c r="R62197" s="230"/>
      <c r="S62197" s="230"/>
    </row>
    <row r="62198" spans="16:19" x14ac:dyDescent="0.2">
      <c r="P62198" s="230"/>
      <c r="Q62198" s="230"/>
      <c r="R62198" s="230"/>
      <c r="S62198" s="230"/>
    </row>
    <row r="62199" spans="16:19" x14ac:dyDescent="0.2">
      <c r="P62199" s="230"/>
      <c r="Q62199" s="230"/>
      <c r="R62199" s="230"/>
      <c r="S62199" s="230"/>
    </row>
    <row r="62200" spans="16:19" x14ac:dyDescent="0.2">
      <c r="P62200" s="230"/>
      <c r="Q62200" s="230"/>
      <c r="R62200" s="230"/>
      <c r="S62200" s="230"/>
    </row>
    <row r="62201" spans="16:19" x14ac:dyDescent="0.2">
      <c r="P62201" s="230"/>
      <c r="Q62201" s="230"/>
      <c r="R62201" s="230"/>
      <c r="S62201" s="230"/>
    </row>
    <row r="62202" spans="16:19" x14ac:dyDescent="0.2">
      <c r="P62202" s="230"/>
      <c r="Q62202" s="230"/>
      <c r="R62202" s="230"/>
      <c r="S62202" s="230"/>
    </row>
    <row r="62203" spans="16:19" x14ac:dyDescent="0.2">
      <c r="P62203" s="230"/>
      <c r="Q62203" s="230"/>
      <c r="R62203" s="230"/>
      <c r="S62203" s="230"/>
    </row>
    <row r="62204" spans="16:19" x14ac:dyDescent="0.2">
      <c r="P62204" s="230"/>
      <c r="Q62204" s="230"/>
      <c r="R62204" s="230"/>
      <c r="S62204" s="230"/>
    </row>
    <row r="62205" spans="16:19" x14ac:dyDescent="0.2">
      <c r="P62205" s="230"/>
      <c r="Q62205" s="230"/>
      <c r="R62205" s="230"/>
      <c r="S62205" s="230"/>
    </row>
    <row r="62206" spans="16:19" x14ac:dyDescent="0.2">
      <c r="P62206" s="230"/>
      <c r="Q62206" s="230"/>
      <c r="R62206" s="230"/>
      <c r="S62206" s="230"/>
    </row>
    <row r="62207" spans="16:19" x14ac:dyDescent="0.2">
      <c r="P62207" s="230"/>
      <c r="Q62207" s="230"/>
      <c r="R62207" s="230"/>
      <c r="S62207" s="230"/>
    </row>
    <row r="62208" spans="16:19" x14ac:dyDescent="0.2">
      <c r="P62208" s="230"/>
      <c r="Q62208" s="230"/>
      <c r="R62208" s="230"/>
      <c r="S62208" s="230"/>
    </row>
    <row r="62209" spans="16:19" x14ac:dyDescent="0.2">
      <c r="P62209" s="230"/>
      <c r="Q62209" s="230"/>
      <c r="R62209" s="230"/>
      <c r="S62209" s="230"/>
    </row>
    <row r="62210" spans="16:19" x14ac:dyDescent="0.2">
      <c r="P62210" s="230"/>
      <c r="Q62210" s="230"/>
      <c r="R62210" s="230"/>
      <c r="S62210" s="230"/>
    </row>
    <row r="62211" spans="16:19" x14ac:dyDescent="0.2">
      <c r="P62211" s="230"/>
      <c r="Q62211" s="230"/>
      <c r="R62211" s="230"/>
      <c r="S62211" s="230"/>
    </row>
    <row r="62212" spans="16:19" x14ac:dyDescent="0.2">
      <c r="P62212" s="230"/>
      <c r="Q62212" s="230"/>
      <c r="R62212" s="230"/>
      <c r="S62212" s="230"/>
    </row>
    <row r="62213" spans="16:19" x14ac:dyDescent="0.2">
      <c r="P62213" s="230"/>
      <c r="Q62213" s="230"/>
      <c r="R62213" s="230"/>
      <c r="S62213" s="230"/>
    </row>
    <row r="62214" spans="16:19" x14ac:dyDescent="0.2">
      <c r="P62214" s="230"/>
      <c r="Q62214" s="230"/>
      <c r="R62214" s="230"/>
      <c r="S62214" s="230"/>
    </row>
    <row r="62215" spans="16:19" x14ac:dyDescent="0.2">
      <c r="P62215" s="230"/>
      <c r="Q62215" s="230"/>
      <c r="R62215" s="230"/>
      <c r="S62215" s="230"/>
    </row>
    <row r="62216" spans="16:19" x14ac:dyDescent="0.2">
      <c r="P62216" s="230"/>
      <c r="Q62216" s="230"/>
      <c r="R62216" s="230"/>
      <c r="S62216" s="230"/>
    </row>
    <row r="62217" spans="16:19" x14ac:dyDescent="0.2">
      <c r="P62217" s="230"/>
      <c r="Q62217" s="230"/>
      <c r="R62217" s="230"/>
      <c r="S62217" s="230"/>
    </row>
    <row r="62218" spans="16:19" x14ac:dyDescent="0.2">
      <c r="P62218" s="230"/>
      <c r="Q62218" s="230"/>
      <c r="R62218" s="230"/>
      <c r="S62218" s="230"/>
    </row>
    <row r="62219" spans="16:19" x14ac:dyDescent="0.2">
      <c r="P62219" s="230"/>
      <c r="Q62219" s="230"/>
      <c r="R62219" s="230"/>
      <c r="S62219" s="230"/>
    </row>
    <row r="62220" spans="16:19" x14ac:dyDescent="0.2">
      <c r="P62220" s="230"/>
      <c r="Q62220" s="230"/>
      <c r="R62220" s="230"/>
      <c r="S62220" s="230"/>
    </row>
    <row r="62221" spans="16:19" x14ac:dyDescent="0.2">
      <c r="P62221" s="230"/>
      <c r="Q62221" s="230"/>
      <c r="R62221" s="230"/>
      <c r="S62221" s="230"/>
    </row>
    <row r="62222" spans="16:19" x14ac:dyDescent="0.2">
      <c r="P62222" s="230"/>
      <c r="Q62222" s="230"/>
      <c r="R62222" s="230"/>
      <c r="S62222" s="230"/>
    </row>
    <row r="62223" spans="16:19" x14ac:dyDescent="0.2">
      <c r="P62223" s="230"/>
      <c r="Q62223" s="230"/>
      <c r="R62223" s="230"/>
      <c r="S62223" s="230"/>
    </row>
    <row r="62224" spans="16:19" x14ac:dyDescent="0.2">
      <c r="P62224" s="230"/>
      <c r="Q62224" s="230"/>
      <c r="R62224" s="230"/>
      <c r="S62224" s="230"/>
    </row>
    <row r="62225" spans="16:19" x14ac:dyDescent="0.2">
      <c r="P62225" s="230"/>
      <c r="Q62225" s="230"/>
      <c r="R62225" s="230"/>
      <c r="S62225" s="230"/>
    </row>
    <row r="62226" spans="16:19" x14ac:dyDescent="0.2">
      <c r="P62226" s="230"/>
      <c r="Q62226" s="230"/>
      <c r="R62226" s="230"/>
      <c r="S62226" s="230"/>
    </row>
    <row r="62227" spans="16:19" x14ac:dyDescent="0.2">
      <c r="P62227" s="230"/>
      <c r="Q62227" s="230"/>
      <c r="R62227" s="230"/>
      <c r="S62227" s="230"/>
    </row>
    <row r="62228" spans="16:19" x14ac:dyDescent="0.2">
      <c r="P62228" s="230"/>
      <c r="Q62228" s="230"/>
      <c r="R62228" s="230"/>
      <c r="S62228" s="230"/>
    </row>
    <row r="62229" spans="16:19" x14ac:dyDescent="0.2">
      <c r="P62229" s="230"/>
      <c r="Q62229" s="230"/>
      <c r="R62229" s="230"/>
      <c r="S62229" s="230"/>
    </row>
    <row r="62230" spans="16:19" x14ac:dyDescent="0.2">
      <c r="P62230" s="230"/>
      <c r="Q62230" s="230"/>
      <c r="R62230" s="230"/>
      <c r="S62230" s="230"/>
    </row>
    <row r="62231" spans="16:19" x14ac:dyDescent="0.2">
      <c r="P62231" s="230"/>
      <c r="Q62231" s="230"/>
      <c r="R62231" s="230"/>
      <c r="S62231" s="230"/>
    </row>
    <row r="62232" spans="16:19" x14ac:dyDescent="0.2">
      <c r="P62232" s="230"/>
      <c r="Q62232" s="230"/>
      <c r="R62232" s="230"/>
      <c r="S62232" s="230"/>
    </row>
    <row r="62233" spans="16:19" x14ac:dyDescent="0.2">
      <c r="P62233" s="230"/>
      <c r="Q62233" s="230"/>
      <c r="R62233" s="230"/>
      <c r="S62233" s="230"/>
    </row>
    <row r="62234" spans="16:19" x14ac:dyDescent="0.2">
      <c r="P62234" s="230"/>
      <c r="Q62234" s="230"/>
      <c r="R62234" s="230"/>
      <c r="S62234" s="230"/>
    </row>
    <row r="62235" spans="16:19" x14ac:dyDescent="0.2">
      <c r="P62235" s="230"/>
      <c r="Q62235" s="230"/>
      <c r="R62235" s="230"/>
      <c r="S62235" s="230"/>
    </row>
    <row r="62236" spans="16:19" x14ac:dyDescent="0.2">
      <c r="P62236" s="230"/>
      <c r="Q62236" s="230"/>
      <c r="R62236" s="230"/>
      <c r="S62236" s="230"/>
    </row>
    <row r="62237" spans="16:19" x14ac:dyDescent="0.2">
      <c r="P62237" s="230"/>
      <c r="Q62237" s="230"/>
      <c r="R62237" s="230"/>
      <c r="S62237" s="230"/>
    </row>
    <row r="62238" spans="16:19" x14ac:dyDescent="0.2">
      <c r="P62238" s="230"/>
      <c r="Q62238" s="230"/>
      <c r="R62238" s="230"/>
      <c r="S62238" s="230"/>
    </row>
    <row r="62239" spans="16:19" x14ac:dyDescent="0.2">
      <c r="P62239" s="230"/>
      <c r="Q62239" s="230"/>
      <c r="R62239" s="230"/>
      <c r="S62239" s="230"/>
    </row>
    <row r="62240" spans="16:19" x14ac:dyDescent="0.2">
      <c r="P62240" s="230"/>
      <c r="Q62240" s="230"/>
      <c r="R62240" s="230"/>
      <c r="S62240" s="230"/>
    </row>
    <row r="62241" spans="16:19" x14ac:dyDescent="0.2">
      <c r="P62241" s="230"/>
      <c r="Q62241" s="230"/>
      <c r="R62241" s="230"/>
      <c r="S62241" s="230"/>
    </row>
    <row r="62242" spans="16:19" x14ac:dyDescent="0.2">
      <c r="P62242" s="230"/>
      <c r="Q62242" s="230"/>
      <c r="R62242" s="230"/>
      <c r="S62242" s="230"/>
    </row>
    <row r="62243" spans="16:19" x14ac:dyDescent="0.2">
      <c r="P62243" s="230"/>
      <c r="Q62243" s="230"/>
      <c r="R62243" s="230"/>
      <c r="S62243" s="230"/>
    </row>
    <row r="62244" spans="16:19" x14ac:dyDescent="0.2">
      <c r="P62244" s="230"/>
      <c r="Q62244" s="230"/>
      <c r="R62244" s="230"/>
      <c r="S62244" s="230"/>
    </row>
    <row r="62245" spans="16:19" x14ac:dyDescent="0.2">
      <c r="P62245" s="230"/>
      <c r="Q62245" s="230"/>
      <c r="R62245" s="230"/>
      <c r="S62245" s="230"/>
    </row>
    <row r="62246" spans="16:19" x14ac:dyDescent="0.2">
      <c r="P62246" s="230"/>
      <c r="Q62246" s="230"/>
      <c r="R62246" s="230"/>
      <c r="S62246" s="230"/>
    </row>
    <row r="62247" spans="16:19" x14ac:dyDescent="0.2">
      <c r="P62247" s="230"/>
      <c r="Q62247" s="230"/>
      <c r="R62247" s="230"/>
      <c r="S62247" s="230"/>
    </row>
    <row r="62248" spans="16:19" x14ac:dyDescent="0.2">
      <c r="P62248" s="230"/>
      <c r="Q62248" s="230"/>
      <c r="R62248" s="230"/>
      <c r="S62248" s="230"/>
    </row>
    <row r="62249" spans="16:19" x14ac:dyDescent="0.2">
      <c r="P62249" s="230"/>
      <c r="Q62249" s="230"/>
      <c r="R62249" s="230"/>
      <c r="S62249" s="230"/>
    </row>
    <row r="62250" spans="16:19" x14ac:dyDescent="0.2">
      <c r="P62250" s="230"/>
      <c r="Q62250" s="230"/>
      <c r="R62250" s="230"/>
      <c r="S62250" s="230"/>
    </row>
    <row r="62251" spans="16:19" x14ac:dyDescent="0.2">
      <c r="P62251" s="230"/>
      <c r="Q62251" s="230"/>
      <c r="R62251" s="230"/>
      <c r="S62251" s="230"/>
    </row>
    <row r="62252" spans="16:19" x14ac:dyDescent="0.2">
      <c r="P62252" s="230"/>
      <c r="Q62252" s="230"/>
      <c r="R62252" s="230"/>
      <c r="S62252" s="230"/>
    </row>
    <row r="62253" spans="16:19" x14ac:dyDescent="0.2">
      <c r="P62253" s="230"/>
      <c r="Q62253" s="230"/>
      <c r="R62253" s="230"/>
      <c r="S62253" s="230"/>
    </row>
    <row r="62254" spans="16:19" x14ac:dyDescent="0.2">
      <c r="P62254" s="230"/>
      <c r="Q62254" s="230"/>
      <c r="R62254" s="230"/>
      <c r="S62254" s="230"/>
    </row>
    <row r="62255" spans="16:19" x14ac:dyDescent="0.2">
      <c r="P62255" s="230"/>
      <c r="Q62255" s="230"/>
      <c r="R62255" s="230"/>
      <c r="S62255" s="230"/>
    </row>
    <row r="62256" spans="16:19" x14ac:dyDescent="0.2">
      <c r="P62256" s="230"/>
      <c r="Q62256" s="230"/>
      <c r="R62256" s="230"/>
      <c r="S62256" s="230"/>
    </row>
    <row r="62257" spans="16:19" x14ac:dyDescent="0.2">
      <c r="P62257" s="230"/>
      <c r="Q62257" s="230"/>
      <c r="R62257" s="230"/>
      <c r="S62257" s="230"/>
    </row>
    <row r="62258" spans="16:19" x14ac:dyDescent="0.2">
      <c r="P62258" s="230"/>
      <c r="Q62258" s="230"/>
      <c r="R62258" s="230"/>
      <c r="S62258" s="230"/>
    </row>
    <row r="62259" spans="16:19" x14ac:dyDescent="0.2">
      <c r="P62259" s="230"/>
      <c r="Q62259" s="230"/>
      <c r="R62259" s="230"/>
      <c r="S62259" s="230"/>
    </row>
    <row r="62260" spans="16:19" x14ac:dyDescent="0.2">
      <c r="P62260" s="230"/>
      <c r="Q62260" s="230"/>
      <c r="R62260" s="230"/>
      <c r="S62260" s="230"/>
    </row>
    <row r="62261" spans="16:19" x14ac:dyDescent="0.2">
      <c r="P62261" s="230"/>
      <c r="Q62261" s="230"/>
      <c r="R62261" s="230"/>
      <c r="S62261" s="230"/>
    </row>
    <row r="62262" spans="16:19" x14ac:dyDescent="0.2">
      <c r="P62262" s="230"/>
      <c r="Q62262" s="230"/>
      <c r="R62262" s="230"/>
      <c r="S62262" s="230"/>
    </row>
    <row r="62263" spans="16:19" x14ac:dyDescent="0.2">
      <c r="P62263" s="230"/>
      <c r="Q62263" s="230"/>
      <c r="R62263" s="230"/>
      <c r="S62263" s="230"/>
    </row>
    <row r="62264" spans="16:19" x14ac:dyDescent="0.2">
      <c r="P62264" s="230"/>
      <c r="Q62264" s="230"/>
      <c r="R62264" s="230"/>
      <c r="S62264" s="230"/>
    </row>
    <row r="62265" spans="16:19" x14ac:dyDescent="0.2">
      <c r="P62265" s="230"/>
      <c r="Q62265" s="230"/>
      <c r="R62265" s="230"/>
      <c r="S62265" s="230"/>
    </row>
    <row r="62266" spans="16:19" x14ac:dyDescent="0.2">
      <c r="P62266" s="230"/>
      <c r="Q62266" s="230"/>
      <c r="R62266" s="230"/>
      <c r="S62266" s="230"/>
    </row>
    <row r="62267" spans="16:19" x14ac:dyDescent="0.2">
      <c r="P62267" s="230"/>
      <c r="Q62267" s="230"/>
      <c r="R62267" s="230"/>
      <c r="S62267" s="230"/>
    </row>
    <row r="62268" spans="16:19" x14ac:dyDescent="0.2">
      <c r="P62268" s="230"/>
      <c r="Q62268" s="230"/>
      <c r="R62268" s="230"/>
      <c r="S62268" s="230"/>
    </row>
    <row r="62269" spans="16:19" x14ac:dyDescent="0.2">
      <c r="P62269" s="230"/>
      <c r="Q62269" s="230"/>
      <c r="R62269" s="230"/>
      <c r="S62269" s="230"/>
    </row>
    <row r="62270" spans="16:19" x14ac:dyDescent="0.2">
      <c r="P62270" s="230"/>
      <c r="Q62270" s="230"/>
      <c r="R62270" s="230"/>
      <c r="S62270" s="230"/>
    </row>
    <row r="62271" spans="16:19" x14ac:dyDescent="0.2">
      <c r="P62271" s="230"/>
      <c r="Q62271" s="230"/>
      <c r="R62271" s="230"/>
      <c r="S62271" s="230"/>
    </row>
    <row r="62272" spans="16:19" x14ac:dyDescent="0.2">
      <c r="P62272" s="230"/>
      <c r="Q62272" s="230"/>
      <c r="R62272" s="230"/>
      <c r="S62272" s="230"/>
    </row>
    <row r="62273" spans="16:19" x14ac:dyDescent="0.2">
      <c r="P62273" s="230"/>
      <c r="Q62273" s="230"/>
      <c r="R62273" s="230"/>
      <c r="S62273" s="230"/>
    </row>
    <row r="62274" spans="16:19" x14ac:dyDescent="0.2">
      <c r="P62274" s="230"/>
      <c r="Q62274" s="230"/>
      <c r="R62274" s="230"/>
      <c r="S62274" s="230"/>
    </row>
    <row r="62275" spans="16:19" x14ac:dyDescent="0.2">
      <c r="P62275" s="230"/>
      <c r="Q62275" s="230"/>
      <c r="R62275" s="230"/>
      <c r="S62275" s="230"/>
    </row>
    <row r="62276" spans="16:19" x14ac:dyDescent="0.2">
      <c r="P62276" s="230"/>
      <c r="Q62276" s="230"/>
      <c r="R62276" s="230"/>
      <c r="S62276" s="230"/>
    </row>
    <row r="62277" spans="16:19" x14ac:dyDescent="0.2">
      <c r="P62277" s="230"/>
      <c r="Q62277" s="230"/>
      <c r="R62277" s="230"/>
      <c r="S62277" s="230"/>
    </row>
    <row r="62278" spans="16:19" x14ac:dyDescent="0.2">
      <c r="P62278" s="230"/>
      <c r="Q62278" s="230"/>
      <c r="R62278" s="230"/>
      <c r="S62278" s="230"/>
    </row>
    <row r="62279" spans="16:19" x14ac:dyDescent="0.2">
      <c r="P62279" s="230"/>
      <c r="Q62279" s="230"/>
      <c r="R62279" s="230"/>
      <c r="S62279" s="230"/>
    </row>
    <row r="62280" spans="16:19" x14ac:dyDescent="0.2">
      <c r="P62280" s="230"/>
      <c r="Q62280" s="230"/>
      <c r="R62280" s="230"/>
      <c r="S62280" s="230"/>
    </row>
    <row r="62281" spans="16:19" x14ac:dyDescent="0.2">
      <c r="P62281" s="230"/>
      <c r="Q62281" s="230"/>
      <c r="R62281" s="230"/>
      <c r="S62281" s="230"/>
    </row>
    <row r="62282" spans="16:19" x14ac:dyDescent="0.2">
      <c r="P62282" s="230"/>
      <c r="Q62282" s="230"/>
      <c r="R62282" s="230"/>
      <c r="S62282" s="230"/>
    </row>
    <row r="62283" spans="16:19" x14ac:dyDescent="0.2">
      <c r="P62283" s="230"/>
      <c r="Q62283" s="230"/>
      <c r="R62283" s="230"/>
      <c r="S62283" s="230"/>
    </row>
    <row r="62284" spans="16:19" x14ac:dyDescent="0.2">
      <c r="P62284" s="230"/>
      <c r="Q62284" s="230"/>
      <c r="R62284" s="230"/>
      <c r="S62284" s="230"/>
    </row>
    <row r="62285" spans="16:19" x14ac:dyDescent="0.2">
      <c r="P62285" s="230"/>
      <c r="Q62285" s="230"/>
      <c r="R62285" s="230"/>
      <c r="S62285" s="230"/>
    </row>
    <row r="62286" spans="16:19" x14ac:dyDescent="0.2">
      <c r="P62286" s="230"/>
      <c r="Q62286" s="230"/>
      <c r="R62286" s="230"/>
      <c r="S62286" s="230"/>
    </row>
    <row r="62287" spans="16:19" x14ac:dyDescent="0.2">
      <c r="P62287" s="230"/>
      <c r="Q62287" s="230"/>
      <c r="R62287" s="230"/>
      <c r="S62287" s="230"/>
    </row>
    <row r="62288" spans="16:19" x14ac:dyDescent="0.2">
      <c r="P62288" s="230"/>
      <c r="Q62288" s="230"/>
      <c r="R62288" s="230"/>
      <c r="S62288" s="230"/>
    </row>
    <row r="62289" spans="16:19" x14ac:dyDescent="0.2">
      <c r="P62289" s="230"/>
      <c r="Q62289" s="230"/>
      <c r="R62289" s="230"/>
      <c r="S62289" s="230"/>
    </row>
    <row r="62290" spans="16:19" x14ac:dyDescent="0.2">
      <c r="P62290" s="230"/>
      <c r="Q62290" s="230"/>
      <c r="R62290" s="230"/>
      <c r="S62290" s="230"/>
    </row>
    <row r="62291" spans="16:19" x14ac:dyDescent="0.2">
      <c r="P62291" s="230"/>
      <c r="Q62291" s="230"/>
      <c r="R62291" s="230"/>
      <c r="S62291" s="230"/>
    </row>
    <row r="62292" spans="16:19" x14ac:dyDescent="0.2">
      <c r="P62292" s="230"/>
      <c r="Q62292" s="230"/>
      <c r="R62292" s="230"/>
      <c r="S62292" s="230"/>
    </row>
    <row r="62293" spans="16:19" x14ac:dyDescent="0.2">
      <c r="P62293" s="230"/>
      <c r="Q62293" s="230"/>
      <c r="R62293" s="230"/>
      <c r="S62293" s="230"/>
    </row>
    <row r="62294" spans="16:19" x14ac:dyDescent="0.2">
      <c r="P62294" s="230"/>
      <c r="Q62294" s="230"/>
      <c r="R62294" s="230"/>
      <c r="S62294" s="230"/>
    </row>
    <row r="62295" spans="16:19" x14ac:dyDescent="0.2">
      <c r="P62295" s="230"/>
      <c r="Q62295" s="230"/>
      <c r="R62295" s="230"/>
      <c r="S62295" s="230"/>
    </row>
    <row r="62296" spans="16:19" x14ac:dyDescent="0.2">
      <c r="P62296" s="230"/>
      <c r="Q62296" s="230"/>
      <c r="R62296" s="230"/>
      <c r="S62296" s="230"/>
    </row>
    <row r="62297" spans="16:19" x14ac:dyDescent="0.2">
      <c r="P62297" s="230"/>
      <c r="Q62297" s="230"/>
      <c r="R62297" s="230"/>
      <c r="S62297" s="230"/>
    </row>
    <row r="62298" spans="16:19" x14ac:dyDescent="0.2">
      <c r="P62298" s="230"/>
      <c r="Q62298" s="230"/>
      <c r="R62298" s="230"/>
      <c r="S62298" s="230"/>
    </row>
    <row r="62299" spans="16:19" x14ac:dyDescent="0.2">
      <c r="P62299" s="230"/>
      <c r="Q62299" s="230"/>
      <c r="R62299" s="230"/>
      <c r="S62299" s="230"/>
    </row>
    <row r="62300" spans="16:19" x14ac:dyDescent="0.2">
      <c r="P62300" s="230"/>
      <c r="Q62300" s="230"/>
      <c r="R62300" s="230"/>
      <c r="S62300" s="230"/>
    </row>
    <row r="62301" spans="16:19" x14ac:dyDescent="0.2">
      <c r="P62301" s="230"/>
      <c r="Q62301" s="230"/>
      <c r="R62301" s="230"/>
      <c r="S62301" s="230"/>
    </row>
    <row r="62302" spans="16:19" x14ac:dyDescent="0.2">
      <c r="P62302" s="230"/>
      <c r="Q62302" s="230"/>
      <c r="R62302" s="230"/>
      <c r="S62302" s="230"/>
    </row>
    <row r="62303" spans="16:19" x14ac:dyDescent="0.2">
      <c r="P62303" s="230"/>
      <c r="Q62303" s="230"/>
      <c r="R62303" s="230"/>
      <c r="S62303" s="230"/>
    </row>
    <row r="62304" spans="16:19" x14ac:dyDescent="0.2">
      <c r="P62304" s="230"/>
      <c r="Q62304" s="230"/>
      <c r="R62304" s="230"/>
      <c r="S62304" s="230"/>
    </row>
    <row r="62305" spans="16:19" x14ac:dyDescent="0.2">
      <c r="P62305" s="230"/>
      <c r="Q62305" s="230"/>
      <c r="R62305" s="230"/>
      <c r="S62305" s="230"/>
    </row>
    <row r="62306" spans="16:19" x14ac:dyDescent="0.2">
      <c r="P62306" s="230"/>
      <c r="Q62306" s="230"/>
      <c r="R62306" s="230"/>
      <c r="S62306" s="230"/>
    </row>
    <row r="62307" spans="16:19" x14ac:dyDescent="0.2">
      <c r="P62307" s="230"/>
      <c r="Q62307" s="230"/>
      <c r="R62307" s="230"/>
      <c r="S62307" s="230"/>
    </row>
    <row r="62308" spans="16:19" x14ac:dyDescent="0.2">
      <c r="P62308" s="230"/>
      <c r="Q62308" s="230"/>
      <c r="R62308" s="230"/>
      <c r="S62308" s="230"/>
    </row>
    <row r="62309" spans="16:19" x14ac:dyDescent="0.2">
      <c r="P62309" s="230"/>
      <c r="Q62309" s="230"/>
      <c r="R62309" s="230"/>
      <c r="S62309" s="230"/>
    </row>
    <row r="62310" spans="16:19" x14ac:dyDescent="0.2">
      <c r="P62310" s="230"/>
      <c r="Q62310" s="230"/>
      <c r="R62310" s="230"/>
      <c r="S62310" s="230"/>
    </row>
    <row r="62311" spans="16:19" x14ac:dyDescent="0.2">
      <c r="P62311" s="230"/>
      <c r="Q62311" s="230"/>
      <c r="R62311" s="230"/>
      <c r="S62311" s="230"/>
    </row>
    <row r="62312" spans="16:19" x14ac:dyDescent="0.2">
      <c r="P62312" s="230"/>
      <c r="Q62312" s="230"/>
      <c r="R62312" s="230"/>
      <c r="S62312" s="230"/>
    </row>
    <row r="62313" spans="16:19" x14ac:dyDescent="0.2">
      <c r="P62313" s="230"/>
      <c r="Q62313" s="230"/>
      <c r="R62313" s="230"/>
      <c r="S62313" s="230"/>
    </row>
    <row r="62314" spans="16:19" x14ac:dyDescent="0.2">
      <c r="P62314" s="230"/>
      <c r="Q62314" s="230"/>
      <c r="R62314" s="230"/>
      <c r="S62314" s="230"/>
    </row>
    <row r="62315" spans="16:19" x14ac:dyDescent="0.2">
      <c r="P62315" s="230"/>
      <c r="Q62315" s="230"/>
      <c r="R62315" s="230"/>
      <c r="S62315" s="230"/>
    </row>
    <row r="62316" spans="16:19" x14ac:dyDescent="0.2">
      <c r="P62316" s="230"/>
      <c r="Q62316" s="230"/>
      <c r="R62316" s="230"/>
      <c r="S62316" s="230"/>
    </row>
    <row r="62317" spans="16:19" x14ac:dyDescent="0.2">
      <c r="P62317" s="230"/>
      <c r="Q62317" s="230"/>
      <c r="R62317" s="230"/>
      <c r="S62317" s="230"/>
    </row>
    <row r="62318" spans="16:19" x14ac:dyDescent="0.2">
      <c r="P62318" s="230"/>
      <c r="Q62318" s="230"/>
      <c r="R62318" s="230"/>
      <c r="S62318" s="230"/>
    </row>
    <row r="62319" spans="16:19" x14ac:dyDescent="0.2">
      <c r="P62319" s="230"/>
      <c r="Q62319" s="230"/>
      <c r="R62319" s="230"/>
      <c r="S62319" s="230"/>
    </row>
    <row r="62320" spans="16:19" x14ac:dyDescent="0.2">
      <c r="P62320" s="230"/>
      <c r="Q62320" s="230"/>
      <c r="R62320" s="230"/>
      <c r="S62320" s="230"/>
    </row>
    <row r="62321" spans="16:19" x14ac:dyDescent="0.2">
      <c r="P62321" s="230"/>
      <c r="Q62321" s="230"/>
      <c r="R62321" s="230"/>
      <c r="S62321" s="230"/>
    </row>
    <row r="62322" spans="16:19" x14ac:dyDescent="0.2">
      <c r="P62322" s="230"/>
      <c r="Q62322" s="230"/>
      <c r="R62322" s="230"/>
      <c r="S62322" s="230"/>
    </row>
    <row r="62323" spans="16:19" x14ac:dyDescent="0.2">
      <c r="P62323" s="230"/>
      <c r="Q62323" s="230"/>
      <c r="R62323" s="230"/>
      <c r="S62323" s="230"/>
    </row>
    <row r="62324" spans="16:19" x14ac:dyDescent="0.2">
      <c r="P62324" s="230"/>
      <c r="Q62324" s="230"/>
      <c r="R62324" s="230"/>
      <c r="S62324" s="230"/>
    </row>
    <row r="62325" spans="16:19" x14ac:dyDescent="0.2">
      <c r="P62325" s="230"/>
      <c r="Q62325" s="230"/>
      <c r="R62325" s="230"/>
      <c r="S62325" s="230"/>
    </row>
    <row r="62326" spans="16:19" x14ac:dyDescent="0.2">
      <c r="P62326" s="230"/>
      <c r="Q62326" s="230"/>
      <c r="R62326" s="230"/>
      <c r="S62326" s="230"/>
    </row>
    <row r="62327" spans="16:19" x14ac:dyDescent="0.2">
      <c r="P62327" s="230"/>
      <c r="Q62327" s="230"/>
      <c r="R62327" s="230"/>
      <c r="S62327" s="230"/>
    </row>
    <row r="62328" spans="16:19" x14ac:dyDescent="0.2">
      <c r="P62328" s="230"/>
      <c r="Q62328" s="230"/>
      <c r="R62328" s="230"/>
      <c r="S62328" s="230"/>
    </row>
    <row r="62329" spans="16:19" x14ac:dyDescent="0.2">
      <c r="P62329" s="230"/>
      <c r="Q62329" s="230"/>
      <c r="R62329" s="230"/>
      <c r="S62329" s="230"/>
    </row>
    <row r="62330" spans="16:19" x14ac:dyDescent="0.2">
      <c r="P62330" s="230"/>
      <c r="Q62330" s="230"/>
      <c r="R62330" s="230"/>
      <c r="S62330" s="230"/>
    </row>
    <row r="62331" spans="16:19" x14ac:dyDescent="0.2">
      <c r="P62331" s="230"/>
      <c r="Q62331" s="230"/>
      <c r="R62331" s="230"/>
      <c r="S62331" s="230"/>
    </row>
    <row r="62332" spans="16:19" x14ac:dyDescent="0.2">
      <c r="P62332" s="230"/>
      <c r="Q62332" s="230"/>
      <c r="R62332" s="230"/>
      <c r="S62332" s="230"/>
    </row>
    <row r="62333" spans="16:19" x14ac:dyDescent="0.2">
      <c r="P62333" s="230"/>
      <c r="Q62333" s="230"/>
      <c r="R62333" s="230"/>
      <c r="S62333" s="230"/>
    </row>
    <row r="62334" spans="16:19" x14ac:dyDescent="0.2">
      <c r="P62334" s="230"/>
      <c r="Q62334" s="230"/>
      <c r="R62334" s="230"/>
      <c r="S62334" s="230"/>
    </row>
    <row r="62335" spans="16:19" x14ac:dyDescent="0.2">
      <c r="P62335" s="230"/>
      <c r="Q62335" s="230"/>
      <c r="R62335" s="230"/>
      <c r="S62335" s="230"/>
    </row>
    <row r="62336" spans="16:19" x14ac:dyDescent="0.2">
      <c r="P62336" s="230"/>
      <c r="Q62336" s="230"/>
      <c r="R62336" s="230"/>
      <c r="S62336" s="230"/>
    </row>
    <row r="62337" spans="16:19" x14ac:dyDescent="0.2">
      <c r="P62337" s="230"/>
      <c r="Q62337" s="230"/>
      <c r="R62337" s="230"/>
      <c r="S62337" s="230"/>
    </row>
    <row r="62338" spans="16:19" x14ac:dyDescent="0.2">
      <c r="P62338" s="230"/>
      <c r="Q62338" s="230"/>
      <c r="R62338" s="230"/>
      <c r="S62338" s="230"/>
    </row>
    <row r="62339" spans="16:19" x14ac:dyDescent="0.2">
      <c r="P62339" s="230"/>
      <c r="Q62339" s="230"/>
      <c r="R62339" s="230"/>
      <c r="S62339" s="230"/>
    </row>
    <row r="62340" spans="16:19" x14ac:dyDescent="0.2">
      <c r="P62340" s="230"/>
      <c r="Q62340" s="230"/>
      <c r="R62340" s="230"/>
      <c r="S62340" s="230"/>
    </row>
    <row r="62341" spans="16:19" x14ac:dyDescent="0.2">
      <c r="P62341" s="230"/>
      <c r="Q62341" s="230"/>
      <c r="R62341" s="230"/>
      <c r="S62341" s="230"/>
    </row>
    <row r="62342" spans="16:19" x14ac:dyDescent="0.2">
      <c r="P62342" s="230"/>
      <c r="Q62342" s="230"/>
      <c r="R62342" s="230"/>
      <c r="S62342" s="230"/>
    </row>
    <row r="62343" spans="16:19" x14ac:dyDescent="0.2">
      <c r="P62343" s="230"/>
      <c r="Q62343" s="230"/>
      <c r="R62343" s="230"/>
      <c r="S62343" s="230"/>
    </row>
    <row r="62344" spans="16:19" x14ac:dyDescent="0.2">
      <c r="P62344" s="230"/>
      <c r="Q62344" s="230"/>
      <c r="R62344" s="230"/>
      <c r="S62344" s="230"/>
    </row>
    <row r="62345" spans="16:19" x14ac:dyDescent="0.2">
      <c r="P62345" s="230"/>
      <c r="Q62345" s="230"/>
      <c r="R62345" s="230"/>
      <c r="S62345" s="230"/>
    </row>
    <row r="62346" spans="16:19" x14ac:dyDescent="0.2">
      <c r="P62346" s="230"/>
      <c r="Q62346" s="230"/>
      <c r="R62346" s="230"/>
      <c r="S62346" s="230"/>
    </row>
    <row r="62347" spans="16:19" x14ac:dyDescent="0.2">
      <c r="P62347" s="230"/>
      <c r="Q62347" s="230"/>
      <c r="R62347" s="230"/>
      <c r="S62347" s="230"/>
    </row>
    <row r="62348" spans="16:19" x14ac:dyDescent="0.2">
      <c r="P62348" s="230"/>
      <c r="Q62348" s="230"/>
      <c r="R62348" s="230"/>
      <c r="S62348" s="230"/>
    </row>
    <row r="62349" spans="16:19" x14ac:dyDescent="0.2">
      <c r="P62349" s="230"/>
      <c r="Q62349" s="230"/>
      <c r="R62349" s="230"/>
      <c r="S62349" s="230"/>
    </row>
    <row r="62350" spans="16:19" x14ac:dyDescent="0.2">
      <c r="P62350" s="230"/>
      <c r="Q62350" s="230"/>
      <c r="R62350" s="230"/>
      <c r="S62350" s="230"/>
    </row>
    <row r="62351" spans="16:19" x14ac:dyDescent="0.2">
      <c r="P62351" s="230"/>
      <c r="Q62351" s="230"/>
      <c r="R62351" s="230"/>
      <c r="S62351" s="230"/>
    </row>
    <row r="62352" spans="16:19" x14ac:dyDescent="0.2">
      <c r="P62352" s="230"/>
      <c r="Q62352" s="230"/>
      <c r="R62352" s="230"/>
      <c r="S62352" s="230"/>
    </row>
    <row r="62353" spans="16:19" x14ac:dyDescent="0.2">
      <c r="P62353" s="230"/>
      <c r="Q62353" s="230"/>
      <c r="R62353" s="230"/>
      <c r="S62353" s="230"/>
    </row>
    <row r="62354" spans="16:19" x14ac:dyDescent="0.2">
      <c r="P62354" s="230"/>
      <c r="Q62354" s="230"/>
      <c r="R62354" s="230"/>
      <c r="S62354" s="230"/>
    </row>
    <row r="62355" spans="16:19" x14ac:dyDescent="0.2">
      <c r="P62355" s="230"/>
      <c r="Q62355" s="230"/>
      <c r="R62355" s="230"/>
      <c r="S62355" s="230"/>
    </row>
    <row r="62356" spans="16:19" x14ac:dyDescent="0.2">
      <c r="P62356" s="230"/>
      <c r="Q62356" s="230"/>
      <c r="R62356" s="230"/>
      <c r="S62356" s="230"/>
    </row>
    <row r="62357" spans="16:19" x14ac:dyDescent="0.2">
      <c r="P62357" s="230"/>
      <c r="Q62357" s="230"/>
      <c r="R62357" s="230"/>
      <c r="S62357" s="230"/>
    </row>
    <row r="62358" spans="16:19" x14ac:dyDescent="0.2">
      <c r="P62358" s="230"/>
      <c r="Q62358" s="230"/>
      <c r="R62358" s="230"/>
      <c r="S62358" s="230"/>
    </row>
    <row r="62359" spans="16:19" x14ac:dyDescent="0.2">
      <c r="P62359" s="230"/>
      <c r="Q62359" s="230"/>
      <c r="R62359" s="230"/>
      <c r="S62359" s="230"/>
    </row>
    <row r="62360" spans="16:19" x14ac:dyDescent="0.2">
      <c r="P62360" s="230"/>
      <c r="Q62360" s="230"/>
      <c r="R62360" s="230"/>
      <c r="S62360" s="230"/>
    </row>
    <row r="62361" spans="16:19" x14ac:dyDescent="0.2">
      <c r="P62361" s="230"/>
      <c r="Q62361" s="230"/>
      <c r="R62361" s="230"/>
      <c r="S62361" s="230"/>
    </row>
    <row r="62362" spans="16:19" x14ac:dyDescent="0.2">
      <c r="P62362" s="230"/>
      <c r="Q62362" s="230"/>
      <c r="R62362" s="230"/>
      <c r="S62362" s="230"/>
    </row>
    <row r="62363" spans="16:19" x14ac:dyDescent="0.2">
      <c r="P62363" s="230"/>
      <c r="Q62363" s="230"/>
      <c r="R62363" s="230"/>
      <c r="S62363" s="230"/>
    </row>
    <row r="62364" spans="16:19" x14ac:dyDescent="0.2">
      <c r="P62364" s="230"/>
      <c r="Q62364" s="230"/>
      <c r="R62364" s="230"/>
      <c r="S62364" s="230"/>
    </row>
    <row r="62365" spans="16:19" x14ac:dyDescent="0.2">
      <c r="P62365" s="230"/>
      <c r="Q62365" s="230"/>
      <c r="R62365" s="230"/>
      <c r="S62365" s="230"/>
    </row>
    <row r="62366" spans="16:19" x14ac:dyDescent="0.2">
      <c r="P62366" s="230"/>
      <c r="Q62366" s="230"/>
      <c r="R62366" s="230"/>
      <c r="S62366" s="230"/>
    </row>
    <row r="62367" spans="16:19" x14ac:dyDescent="0.2">
      <c r="P62367" s="230"/>
      <c r="Q62367" s="230"/>
      <c r="R62367" s="230"/>
      <c r="S62367" s="230"/>
    </row>
    <row r="62368" spans="16:19" x14ac:dyDescent="0.2">
      <c r="P62368" s="230"/>
      <c r="Q62368" s="230"/>
      <c r="R62368" s="230"/>
      <c r="S62368" s="230"/>
    </row>
    <row r="62369" spans="16:19" x14ac:dyDescent="0.2">
      <c r="P62369" s="230"/>
      <c r="Q62369" s="230"/>
      <c r="R62369" s="230"/>
      <c r="S62369" s="230"/>
    </row>
    <row r="62370" spans="16:19" x14ac:dyDescent="0.2">
      <c r="P62370" s="230"/>
      <c r="Q62370" s="230"/>
      <c r="R62370" s="230"/>
      <c r="S62370" s="230"/>
    </row>
    <row r="62371" spans="16:19" x14ac:dyDescent="0.2">
      <c r="P62371" s="230"/>
      <c r="Q62371" s="230"/>
      <c r="R62371" s="230"/>
      <c r="S62371" s="230"/>
    </row>
    <row r="62372" spans="16:19" x14ac:dyDescent="0.2">
      <c r="P62372" s="230"/>
      <c r="Q62372" s="230"/>
      <c r="R62372" s="230"/>
      <c r="S62372" s="230"/>
    </row>
    <row r="62373" spans="16:19" x14ac:dyDescent="0.2">
      <c r="P62373" s="230"/>
      <c r="Q62373" s="230"/>
      <c r="R62373" s="230"/>
      <c r="S62373" s="230"/>
    </row>
    <row r="62374" spans="16:19" x14ac:dyDescent="0.2">
      <c r="P62374" s="230"/>
      <c r="Q62374" s="230"/>
      <c r="R62374" s="230"/>
      <c r="S62374" s="230"/>
    </row>
    <row r="62375" spans="16:19" x14ac:dyDescent="0.2">
      <c r="P62375" s="230"/>
      <c r="Q62375" s="230"/>
      <c r="R62375" s="230"/>
      <c r="S62375" s="230"/>
    </row>
    <row r="62376" spans="16:19" x14ac:dyDescent="0.2">
      <c r="P62376" s="230"/>
      <c r="Q62376" s="230"/>
      <c r="R62376" s="230"/>
      <c r="S62376" s="230"/>
    </row>
    <row r="62377" spans="16:19" x14ac:dyDescent="0.2">
      <c r="P62377" s="230"/>
      <c r="Q62377" s="230"/>
      <c r="R62377" s="230"/>
      <c r="S62377" s="230"/>
    </row>
    <row r="62378" spans="16:19" x14ac:dyDescent="0.2">
      <c r="P62378" s="230"/>
      <c r="Q62378" s="230"/>
      <c r="R62378" s="230"/>
      <c r="S62378" s="230"/>
    </row>
    <row r="62379" spans="16:19" x14ac:dyDescent="0.2">
      <c r="P62379" s="230"/>
      <c r="Q62379" s="230"/>
      <c r="R62379" s="230"/>
      <c r="S62379" s="230"/>
    </row>
    <row r="62380" spans="16:19" x14ac:dyDescent="0.2">
      <c r="P62380" s="230"/>
      <c r="Q62380" s="230"/>
      <c r="R62380" s="230"/>
      <c r="S62380" s="230"/>
    </row>
    <row r="62381" spans="16:19" x14ac:dyDescent="0.2">
      <c r="P62381" s="230"/>
      <c r="Q62381" s="230"/>
      <c r="R62381" s="230"/>
      <c r="S62381" s="230"/>
    </row>
    <row r="62382" spans="16:19" x14ac:dyDescent="0.2">
      <c r="P62382" s="230"/>
      <c r="Q62382" s="230"/>
      <c r="R62382" s="230"/>
      <c r="S62382" s="230"/>
    </row>
    <row r="62383" spans="16:19" x14ac:dyDescent="0.2">
      <c r="P62383" s="230"/>
      <c r="Q62383" s="230"/>
      <c r="R62383" s="230"/>
      <c r="S62383" s="230"/>
    </row>
    <row r="62384" spans="16:19" x14ac:dyDescent="0.2">
      <c r="P62384" s="230"/>
      <c r="Q62384" s="230"/>
      <c r="R62384" s="230"/>
      <c r="S62384" s="230"/>
    </row>
    <row r="62385" spans="16:19" x14ac:dyDescent="0.2">
      <c r="P62385" s="230"/>
      <c r="Q62385" s="230"/>
      <c r="R62385" s="230"/>
      <c r="S62385" s="230"/>
    </row>
    <row r="62386" spans="16:19" x14ac:dyDescent="0.2">
      <c r="P62386" s="230"/>
      <c r="Q62386" s="230"/>
      <c r="R62386" s="230"/>
      <c r="S62386" s="230"/>
    </row>
    <row r="62387" spans="16:19" x14ac:dyDescent="0.2">
      <c r="P62387" s="230"/>
      <c r="Q62387" s="230"/>
      <c r="R62387" s="230"/>
      <c r="S62387" s="230"/>
    </row>
    <row r="62388" spans="16:19" x14ac:dyDescent="0.2">
      <c r="P62388" s="230"/>
      <c r="Q62388" s="230"/>
      <c r="R62388" s="230"/>
      <c r="S62388" s="230"/>
    </row>
    <row r="62389" spans="16:19" x14ac:dyDescent="0.2">
      <c r="P62389" s="230"/>
      <c r="Q62389" s="230"/>
      <c r="R62389" s="230"/>
      <c r="S62389" s="230"/>
    </row>
    <row r="62390" spans="16:19" x14ac:dyDescent="0.2">
      <c r="P62390" s="230"/>
      <c r="Q62390" s="230"/>
      <c r="R62390" s="230"/>
      <c r="S62390" s="230"/>
    </row>
    <row r="62391" spans="16:19" x14ac:dyDescent="0.2">
      <c r="P62391" s="230"/>
      <c r="Q62391" s="230"/>
      <c r="R62391" s="230"/>
      <c r="S62391" s="230"/>
    </row>
    <row r="62392" spans="16:19" x14ac:dyDescent="0.2">
      <c r="P62392" s="230"/>
      <c r="Q62392" s="230"/>
      <c r="R62392" s="230"/>
      <c r="S62392" s="230"/>
    </row>
    <row r="62393" spans="16:19" x14ac:dyDescent="0.2">
      <c r="P62393" s="230"/>
      <c r="Q62393" s="230"/>
      <c r="R62393" s="230"/>
      <c r="S62393" s="230"/>
    </row>
    <row r="62394" spans="16:19" x14ac:dyDescent="0.2">
      <c r="P62394" s="230"/>
      <c r="Q62394" s="230"/>
      <c r="R62394" s="230"/>
      <c r="S62394" s="230"/>
    </row>
    <row r="62395" spans="16:19" x14ac:dyDescent="0.2">
      <c r="P62395" s="230"/>
      <c r="Q62395" s="230"/>
      <c r="R62395" s="230"/>
      <c r="S62395" s="230"/>
    </row>
    <row r="62396" spans="16:19" x14ac:dyDescent="0.2">
      <c r="P62396" s="230"/>
      <c r="Q62396" s="230"/>
      <c r="R62396" s="230"/>
      <c r="S62396" s="230"/>
    </row>
    <row r="62397" spans="16:19" x14ac:dyDescent="0.2">
      <c r="P62397" s="230"/>
      <c r="Q62397" s="230"/>
      <c r="R62397" s="230"/>
      <c r="S62397" s="230"/>
    </row>
    <row r="62398" spans="16:19" x14ac:dyDescent="0.2">
      <c r="P62398" s="230"/>
      <c r="Q62398" s="230"/>
      <c r="R62398" s="230"/>
      <c r="S62398" s="230"/>
    </row>
    <row r="62399" spans="16:19" x14ac:dyDescent="0.2">
      <c r="P62399" s="230"/>
      <c r="Q62399" s="230"/>
      <c r="R62399" s="230"/>
      <c r="S62399" s="230"/>
    </row>
    <row r="62400" spans="16:19" x14ac:dyDescent="0.2">
      <c r="P62400" s="230"/>
      <c r="Q62400" s="230"/>
      <c r="R62400" s="230"/>
      <c r="S62400" s="230"/>
    </row>
    <row r="62401" spans="16:19" x14ac:dyDescent="0.2">
      <c r="P62401" s="230"/>
      <c r="Q62401" s="230"/>
      <c r="R62401" s="230"/>
      <c r="S62401" s="230"/>
    </row>
    <row r="62402" spans="16:19" x14ac:dyDescent="0.2">
      <c r="P62402" s="230"/>
      <c r="Q62402" s="230"/>
      <c r="R62402" s="230"/>
      <c r="S62402" s="230"/>
    </row>
    <row r="62403" spans="16:19" x14ac:dyDescent="0.2">
      <c r="P62403" s="230"/>
      <c r="Q62403" s="230"/>
      <c r="R62403" s="230"/>
      <c r="S62403" s="230"/>
    </row>
    <row r="62404" spans="16:19" x14ac:dyDescent="0.2">
      <c r="P62404" s="230"/>
      <c r="Q62404" s="230"/>
      <c r="R62404" s="230"/>
      <c r="S62404" s="230"/>
    </row>
    <row r="62405" spans="16:19" x14ac:dyDescent="0.2">
      <c r="P62405" s="230"/>
      <c r="Q62405" s="230"/>
      <c r="R62405" s="230"/>
      <c r="S62405" s="230"/>
    </row>
    <row r="62406" spans="16:19" x14ac:dyDescent="0.2">
      <c r="P62406" s="230"/>
      <c r="Q62406" s="230"/>
      <c r="R62406" s="230"/>
      <c r="S62406" s="230"/>
    </row>
    <row r="62407" spans="16:19" x14ac:dyDescent="0.2">
      <c r="P62407" s="230"/>
      <c r="Q62407" s="230"/>
      <c r="R62407" s="230"/>
      <c r="S62407" s="230"/>
    </row>
    <row r="62408" spans="16:19" x14ac:dyDescent="0.2">
      <c r="P62408" s="230"/>
      <c r="Q62408" s="230"/>
      <c r="R62408" s="230"/>
      <c r="S62408" s="230"/>
    </row>
    <row r="62409" spans="16:19" x14ac:dyDescent="0.2">
      <c r="P62409" s="230"/>
      <c r="Q62409" s="230"/>
      <c r="R62409" s="230"/>
      <c r="S62409" s="230"/>
    </row>
    <row r="62410" spans="16:19" x14ac:dyDescent="0.2">
      <c r="P62410" s="230"/>
      <c r="Q62410" s="230"/>
      <c r="R62410" s="230"/>
      <c r="S62410" s="230"/>
    </row>
    <row r="62411" spans="16:19" x14ac:dyDescent="0.2">
      <c r="P62411" s="230"/>
      <c r="Q62411" s="230"/>
      <c r="R62411" s="230"/>
      <c r="S62411" s="230"/>
    </row>
    <row r="62412" spans="16:19" x14ac:dyDescent="0.2">
      <c r="P62412" s="230"/>
      <c r="Q62412" s="230"/>
      <c r="R62412" s="230"/>
      <c r="S62412" s="230"/>
    </row>
    <row r="62413" spans="16:19" x14ac:dyDescent="0.2">
      <c r="P62413" s="230"/>
      <c r="Q62413" s="230"/>
      <c r="R62413" s="230"/>
      <c r="S62413" s="230"/>
    </row>
    <row r="62414" spans="16:19" x14ac:dyDescent="0.2">
      <c r="P62414" s="230"/>
      <c r="Q62414" s="230"/>
      <c r="R62414" s="230"/>
      <c r="S62414" s="230"/>
    </row>
    <row r="62415" spans="16:19" x14ac:dyDescent="0.2">
      <c r="P62415" s="230"/>
      <c r="Q62415" s="230"/>
      <c r="R62415" s="230"/>
      <c r="S62415" s="230"/>
    </row>
    <row r="62416" spans="16:19" x14ac:dyDescent="0.2">
      <c r="P62416" s="230"/>
      <c r="Q62416" s="230"/>
      <c r="R62416" s="230"/>
      <c r="S62416" s="230"/>
    </row>
    <row r="62417" spans="16:19" x14ac:dyDescent="0.2">
      <c r="P62417" s="230"/>
      <c r="Q62417" s="230"/>
      <c r="R62417" s="230"/>
      <c r="S62417" s="230"/>
    </row>
    <row r="62418" spans="16:19" x14ac:dyDescent="0.2">
      <c r="P62418" s="230"/>
      <c r="Q62418" s="230"/>
      <c r="R62418" s="230"/>
      <c r="S62418" s="230"/>
    </row>
    <row r="62419" spans="16:19" x14ac:dyDescent="0.2">
      <c r="P62419" s="230"/>
      <c r="Q62419" s="230"/>
      <c r="R62419" s="230"/>
      <c r="S62419" s="230"/>
    </row>
    <row r="62420" spans="16:19" x14ac:dyDescent="0.2">
      <c r="P62420" s="230"/>
      <c r="Q62420" s="230"/>
      <c r="R62420" s="230"/>
      <c r="S62420" s="230"/>
    </row>
    <row r="62421" spans="16:19" x14ac:dyDescent="0.2">
      <c r="P62421" s="230"/>
      <c r="Q62421" s="230"/>
      <c r="R62421" s="230"/>
      <c r="S62421" s="230"/>
    </row>
    <row r="62422" spans="16:19" x14ac:dyDescent="0.2">
      <c r="P62422" s="230"/>
      <c r="Q62422" s="230"/>
      <c r="R62422" s="230"/>
      <c r="S62422" s="230"/>
    </row>
    <row r="62423" spans="16:19" x14ac:dyDescent="0.2">
      <c r="P62423" s="230"/>
      <c r="Q62423" s="230"/>
      <c r="R62423" s="230"/>
      <c r="S62423" s="230"/>
    </row>
    <row r="62424" spans="16:19" x14ac:dyDescent="0.2">
      <c r="P62424" s="230"/>
      <c r="Q62424" s="230"/>
      <c r="R62424" s="230"/>
      <c r="S62424" s="230"/>
    </row>
    <row r="62425" spans="16:19" x14ac:dyDescent="0.2">
      <c r="P62425" s="230"/>
      <c r="Q62425" s="230"/>
      <c r="R62425" s="230"/>
      <c r="S62425" s="230"/>
    </row>
    <row r="62426" spans="16:19" x14ac:dyDescent="0.2">
      <c r="P62426" s="230"/>
      <c r="Q62426" s="230"/>
      <c r="R62426" s="230"/>
      <c r="S62426" s="230"/>
    </row>
    <row r="62427" spans="16:19" x14ac:dyDescent="0.2">
      <c r="P62427" s="230"/>
      <c r="Q62427" s="230"/>
      <c r="R62427" s="230"/>
      <c r="S62427" s="230"/>
    </row>
    <row r="62428" spans="16:19" x14ac:dyDescent="0.2">
      <c r="P62428" s="230"/>
      <c r="Q62428" s="230"/>
      <c r="R62428" s="230"/>
      <c r="S62428" s="230"/>
    </row>
    <row r="62429" spans="16:19" x14ac:dyDescent="0.2">
      <c r="P62429" s="230"/>
      <c r="Q62429" s="230"/>
      <c r="R62429" s="230"/>
      <c r="S62429" s="230"/>
    </row>
    <row r="62430" spans="16:19" x14ac:dyDescent="0.2">
      <c r="P62430" s="230"/>
      <c r="Q62430" s="230"/>
      <c r="R62430" s="230"/>
      <c r="S62430" s="230"/>
    </row>
    <row r="62431" spans="16:19" x14ac:dyDescent="0.2">
      <c r="P62431" s="230"/>
      <c r="Q62431" s="230"/>
      <c r="R62431" s="230"/>
      <c r="S62431" s="230"/>
    </row>
    <row r="62432" spans="16:19" x14ac:dyDescent="0.2">
      <c r="P62432" s="230"/>
      <c r="Q62432" s="230"/>
      <c r="R62432" s="230"/>
      <c r="S62432" s="230"/>
    </row>
    <row r="62433" spans="16:19" x14ac:dyDescent="0.2">
      <c r="P62433" s="230"/>
      <c r="Q62433" s="230"/>
      <c r="R62433" s="230"/>
      <c r="S62433" s="230"/>
    </row>
    <row r="62434" spans="16:19" x14ac:dyDescent="0.2">
      <c r="P62434" s="230"/>
      <c r="Q62434" s="230"/>
      <c r="R62434" s="230"/>
      <c r="S62434" s="230"/>
    </row>
    <row r="62435" spans="16:19" x14ac:dyDescent="0.2">
      <c r="P62435" s="230"/>
      <c r="Q62435" s="230"/>
      <c r="R62435" s="230"/>
      <c r="S62435" s="230"/>
    </row>
    <row r="62436" spans="16:19" x14ac:dyDescent="0.2">
      <c r="P62436" s="230"/>
      <c r="Q62436" s="230"/>
      <c r="R62436" s="230"/>
      <c r="S62436" s="230"/>
    </row>
    <row r="62437" spans="16:19" x14ac:dyDescent="0.2">
      <c r="P62437" s="230"/>
      <c r="Q62437" s="230"/>
      <c r="R62437" s="230"/>
      <c r="S62437" s="230"/>
    </row>
    <row r="62438" spans="16:19" x14ac:dyDescent="0.2">
      <c r="P62438" s="230"/>
      <c r="Q62438" s="230"/>
      <c r="R62438" s="230"/>
      <c r="S62438" s="230"/>
    </row>
    <row r="62439" spans="16:19" x14ac:dyDescent="0.2">
      <c r="P62439" s="230"/>
      <c r="Q62439" s="230"/>
      <c r="R62439" s="230"/>
      <c r="S62439" s="230"/>
    </row>
    <row r="62440" spans="16:19" x14ac:dyDescent="0.2">
      <c r="P62440" s="230"/>
      <c r="Q62440" s="230"/>
      <c r="R62440" s="230"/>
      <c r="S62440" s="230"/>
    </row>
    <row r="62441" spans="16:19" x14ac:dyDescent="0.2">
      <c r="P62441" s="230"/>
      <c r="Q62441" s="230"/>
      <c r="R62441" s="230"/>
      <c r="S62441" s="230"/>
    </row>
    <row r="62442" spans="16:19" x14ac:dyDescent="0.2">
      <c r="P62442" s="230"/>
      <c r="Q62442" s="230"/>
      <c r="R62442" s="230"/>
      <c r="S62442" s="230"/>
    </row>
    <row r="62443" spans="16:19" x14ac:dyDescent="0.2">
      <c r="P62443" s="230"/>
      <c r="Q62443" s="230"/>
      <c r="R62443" s="230"/>
      <c r="S62443" s="230"/>
    </row>
    <row r="62444" spans="16:19" x14ac:dyDescent="0.2">
      <c r="P62444" s="230"/>
      <c r="Q62444" s="230"/>
      <c r="R62444" s="230"/>
      <c r="S62444" s="230"/>
    </row>
    <row r="62445" spans="16:19" x14ac:dyDescent="0.2">
      <c r="P62445" s="230"/>
      <c r="Q62445" s="230"/>
      <c r="R62445" s="230"/>
      <c r="S62445" s="230"/>
    </row>
    <row r="62446" spans="16:19" x14ac:dyDescent="0.2">
      <c r="P62446" s="230"/>
      <c r="Q62446" s="230"/>
      <c r="R62446" s="230"/>
      <c r="S62446" s="230"/>
    </row>
    <row r="62447" spans="16:19" x14ac:dyDescent="0.2">
      <c r="P62447" s="230"/>
      <c r="Q62447" s="230"/>
      <c r="R62447" s="230"/>
      <c r="S62447" s="230"/>
    </row>
    <row r="62448" spans="16:19" x14ac:dyDescent="0.2">
      <c r="P62448" s="230"/>
      <c r="Q62448" s="230"/>
      <c r="R62448" s="230"/>
      <c r="S62448" s="230"/>
    </row>
    <row r="62449" spans="16:19" x14ac:dyDescent="0.2">
      <c r="P62449" s="230"/>
      <c r="Q62449" s="230"/>
      <c r="R62449" s="230"/>
      <c r="S62449" s="230"/>
    </row>
    <row r="62450" spans="16:19" x14ac:dyDescent="0.2">
      <c r="P62450" s="230"/>
      <c r="Q62450" s="230"/>
      <c r="R62450" s="230"/>
      <c r="S62450" s="230"/>
    </row>
    <row r="62451" spans="16:19" x14ac:dyDescent="0.2">
      <c r="P62451" s="230"/>
      <c r="Q62451" s="230"/>
      <c r="R62451" s="230"/>
      <c r="S62451" s="230"/>
    </row>
    <row r="62452" spans="16:19" x14ac:dyDescent="0.2">
      <c r="P62452" s="230"/>
      <c r="Q62452" s="230"/>
      <c r="R62452" s="230"/>
      <c r="S62452" s="230"/>
    </row>
    <row r="62453" spans="16:19" x14ac:dyDescent="0.2">
      <c r="P62453" s="230"/>
      <c r="Q62453" s="230"/>
      <c r="R62453" s="230"/>
      <c r="S62453" s="230"/>
    </row>
    <row r="62454" spans="16:19" x14ac:dyDescent="0.2">
      <c r="P62454" s="230"/>
      <c r="Q62454" s="230"/>
      <c r="R62454" s="230"/>
      <c r="S62454" s="230"/>
    </row>
    <row r="62455" spans="16:19" x14ac:dyDescent="0.2">
      <c r="P62455" s="230"/>
      <c r="Q62455" s="230"/>
      <c r="R62455" s="230"/>
      <c r="S62455" s="230"/>
    </row>
    <row r="62456" spans="16:19" x14ac:dyDescent="0.2">
      <c r="P62456" s="230"/>
      <c r="Q62456" s="230"/>
      <c r="R62456" s="230"/>
      <c r="S62456" s="230"/>
    </row>
    <row r="62457" spans="16:19" x14ac:dyDescent="0.2">
      <c r="P62457" s="230"/>
      <c r="Q62457" s="230"/>
      <c r="R62457" s="230"/>
      <c r="S62457" s="230"/>
    </row>
    <row r="62458" spans="16:19" x14ac:dyDescent="0.2">
      <c r="P62458" s="230"/>
      <c r="Q62458" s="230"/>
      <c r="R62458" s="230"/>
      <c r="S62458" s="230"/>
    </row>
    <row r="62459" spans="16:19" x14ac:dyDescent="0.2">
      <c r="P62459" s="230"/>
      <c r="Q62459" s="230"/>
      <c r="R62459" s="230"/>
      <c r="S62459" s="230"/>
    </row>
    <row r="62460" spans="16:19" x14ac:dyDescent="0.2">
      <c r="P62460" s="230"/>
      <c r="Q62460" s="230"/>
      <c r="R62460" s="230"/>
      <c r="S62460" s="230"/>
    </row>
    <row r="62461" spans="16:19" x14ac:dyDescent="0.2">
      <c r="P62461" s="230"/>
      <c r="Q62461" s="230"/>
      <c r="R62461" s="230"/>
      <c r="S62461" s="230"/>
    </row>
    <row r="62462" spans="16:19" x14ac:dyDescent="0.2">
      <c r="P62462" s="230"/>
      <c r="Q62462" s="230"/>
      <c r="R62462" s="230"/>
      <c r="S62462" s="230"/>
    </row>
    <row r="62463" spans="16:19" x14ac:dyDescent="0.2">
      <c r="P62463" s="230"/>
      <c r="Q62463" s="230"/>
      <c r="R62463" s="230"/>
      <c r="S62463" s="230"/>
    </row>
    <row r="62464" spans="16:19" x14ac:dyDescent="0.2">
      <c r="P62464" s="230"/>
      <c r="Q62464" s="230"/>
      <c r="R62464" s="230"/>
      <c r="S62464" s="230"/>
    </row>
    <row r="62465" spans="16:19" x14ac:dyDescent="0.2">
      <c r="P62465" s="230"/>
      <c r="Q62465" s="230"/>
      <c r="R62465" s="230"/>
      <c r="S62465" s="230"/>
    </row>
    <row r="62466" spans="16:19" x14ac:dyDescent="0.2">
      <c r="P62466" s="230"/>
      <c r="Q62466" s="230"/>
      <c r="R62466" s="230"/>
      <c r="S62466" s="230"/>
    </row>
    <row r="62467" spans="16:19" x14ac:dyDescent="0.2">
      <c r="P62467" s="230"/>
      <c r="Q62467" s="230"/>
      <c r="R62467" s="230"/>
      <c r="S62467" s="230"/>
    </row>
    <row r="62468" spans="16:19" x14ac:dyDescent="0.2">
      <c r="P62468" s="230"/>
      <c r="Q62468" s="230"/>
      <c r="R62468" s="230"/>
      <c r="S62468" s="230"/>
    </row>
    <row r="62469" spans="16:19" x14ac:dyDescent="0.2">
      <c r="P62469" s="230"/>
      <c r="Q62469" s="230"/>
      <c r="R62469" s="230"/>
      <c r="S62469" s="230"/>
    </row>
    <row r="62470" spans="16:19" x14ac:dyDescent="0.2">
      <c r="P62470" s="230"/>
      <c r="Q62470" s="230"/>
      <c r="R62470" s="230"/>
      <c r="S62470" s="230"/>
    </row>
    <row r="62471" spans="16:19" x14ac:dyDescent="0.2">
      <c r="P62471" s="230"/>
      <c r="Q62471" s="230"/>
      <c r="R62471" s="230"/>
      <c r="S62471" s="230"/>
    </row>
    <row r="62472" spans="16:19" x14ac:dyDescent="0.2">
      <c r="P62472" s="230"/>
      <c r="Q62472" s="230"/>
      <c r="R62472" s="230"/>
      <c r="S62472" s="230"/>
    </row>
    <row r="62473" spans="16:19" x14ac:dyDescent="0.2">
      <c r="P62473" s="230"/>
      <c r="Q62473" s="230"/>
      <c r="R62473" s="230"/>
      <c r="S62473" s="230"/>
    </row>
    <row r="62474" spans="16:19" x14ac:dyDescent="0.2">
      <c r="P62474" s="230"/>
      <c r="Q62474" s="230"/>
      <c r="R62474" s="230"/>
      <c r="S62474" s="230"/>
    </row>
    <row r="62475" spans="16:19" x14ac:dyDescent="0.2">
      <c r="P62475" s="230"/>
      <c r="Q62475" s="230"/>
      <c r="R62475" s="230"/>
      <c r="S62475" s="230"/>
    </row>
    <row r="62476" spans="16:19" x14ac:dyDescent="0.2">
      <c r="P62476" s="230"/>
      <c r="Q62476" s="230"/>
      <c r="R62476" s="230"/>
      <c r="S62476" s="230"/>
    </row>
    <row r="62477" spans="16:19" x14ac:dyDescent="0.2">
      <c r="P62477" s="230"/>
      <c r="Q62477" s="230"/>
      <c r="R62477" s="230"/>
      <c r="S62477" s="230"/>
    </row>
    <row r="62478" spans="16:19" x14ac:dyDescent="0.2">
      <c r="P62478" s="230"/>
      <c r="Q62478" s="230"/>
      <c r="R62478" s="230"/>
      <c r="S62478" s="230"/>
    </row>
    <row r="62479" spans="16:19" x14ac:dyDescent="0.2">
      <c r="P62479" s="230"/>
      <c r="Q62479" s="230"/>
      <c r="R62479" s="230"/>
      <c r="S62479" s="230"/>
    </row>
    <row r="62480" spans="16:19" x14ac:dyDescent="0.2">
      <c r="P62480" s="230"/>
      <c r="Q62480" s="230"/>
      <c r="R62480" s="230"/>
      <c r="S62480" s="230"/>
    </row>
    <row r="62481" spans="16:19" x14ac:dyDescent="0.2">
      <c r="P62481" s="230"/>
      <c r="Q62481" s="230"/>
      <c r="R62481" s="230"/>
      <c r="S62481" s="230"/>
    </row>
    <row r="62482" spans="16:19" x14ac:dyDescent="0.2">
      <c r="P62482" s="230"/>
      <c r="Q62482" s="230"/>
      <c r="R62482" s="230"/>
      <c r="S62482" s="230"/>
    </row>
    <row r="62483" spans="16:19" x14ac:dyDescent="0.2">
      <c r="P62483" s="230"/>
      <c r="Q62483" s="230"/>
      <c r="R62483" s="230"/>
      <c r="S62483" s="230"/>
    </row>
    <row r="62484" spans="16:19" x14ac:dyDescent="0.2">
      <c r="P62484" s="230"/>
      <c r="Q62484" s="230"/>
      <c r="R62484" s="230"/>
      <c r="S62484" s="230"/>
    </row>
    <row r="62485" spans="16:19" x14ac:dyDescent="0.2">
      <c r="P62485" s="230"/>
      <c r="Q62485" s="230"/>
      <c r="R62485" s="230"/>
      <c r="S62485" s="230"/>
    </row>
    <row r="62486" spans="16:19" x14ac:dyDescent="0.2">
      <c r="P62486" s="230"/>
      <c r="Q62486" s="230"/>
      <c r="R62486" s="230"/>
      <c r="S62486" s="230"/>
    </row>
    <row r="62487" spans="16:19" x14ac:dyDescent="0.2">
      <c r="P62487" s="230"/>
      <c r="Q62487" s="230"/>
      <c r="R62487" s="230"/>
      <c r="S62487" s="230"/>
    </row>
    <row r="62488" spans="16:19" x14ac:dyDescent="0.2">
      <c r="P62488" s="230"/>
      <c r="Q62488" s="230"/>
      <c r="R62488" s="230"/>
      <c r="S62488" s="230"/>
    </row>
    <row r="62489" spans="16:19" x14ac:dyDescent="0.2">
      <c r="P62489" s="230"/>
      <c r="Q62489" s="230"/>
      <c r="R62489" s="230"/>
      <c r="S62489" s="230"/>
    </row>
    <row r="62490" spans="16:19" x14ac:dyDescent="0.2">
      <c r="P62490" s="230"/>
      <c r="Q62490" s="230"/>
      <c r="R62490" s="230"/>
      <c r="S62490" s="230"/>
    </row>
    <row r="62491" spans="16:19" x14ac:dyDescent="0.2">
      <c r="P62491" s="230"/>
      <c r="Q62491" s="230"/>
      <c r="R62491" s="230"/>
      <c r="S62491" s="230"/>
    </row>
    <row r="62492" spans="16:19" x14ac:dyDescent="0.2">
      <c r="P62492" s="230"/>
      <c r="Q62492" s="230"/>
      <c r="R62492" s="230"/>
      <c r="S62492" s="230"/>
    </row>
    <row r="62493" spans="16:19" x14ac:dyDescent="0.2">
      <c r="P62493" s="230"/>
      <c r="Q62493" s="230"/>
      <c r="R62493" s="230"/>
      <c r="S62493" s="230"/>
    </row>
    <row r="62494" spans="16:19" x14ac:dyDescent="0.2">
      <c r="P62494" s="230"/>
      <c r="Q62494" s="230"/>
      <c r="R62494" s="230"/>
      <c r="S62494" s="230"/>
    </row>
    <row r="62495" spans="16:19" x14ac:dyDescent="0.2">
      <c r="P62495" s="230"/>
      <c r="Q62495" s="230"/>
      <c r="R62495" s="230"/>
      <c r="S62495" s="230"/>
    </row>
    <row r="62496" spans="16:19" x14ac:dyDescent="0.2">
      <c r="P62496" s="230"/>
      <c r="Q62496" s="230"/>
      <c r="R62496" s="230"/>
      <c r="S62496" s="230"/>
    </row>
    <row r="62497" spans="16:19" x14ac:dyDescent="0.2">
      <c r="P62497" s="230"/>
      <c r="Q62497" s="230"/>
      <c r="R62497" s="230"/>
      <c r="S62497" s="230"/>
    </row>
    <row r="62498" spans="16:19" x14ac:dyDescent="0.2">
      <c r="P62498" s="230"/>
      <c r="Q62498" s="230"/>
      <c r="R62498" s="230"/>
      <c r="S62498" s="230"/>
    </row>
    <row r="62499" spans="16:19" x14ac:dyDescent="0.2">
      <c r="P62499" s="230"/>
      <c r="Q62499" s="230"/>
      <c r="R62499" s="230"/>
      <c r="S62499" s="230"/>
    </row>
    <row r="62500" spans="16:19" x14ac:dyDescent="0.2">
      <c r="P62500" s="230"/>
      <c r="Q62500" s="230"/>
      <c r="R62500" s="230"/>
      <c r="S62500" s="230"/>
    </row>
    <row r="62501" spans="16:19" x14ac:dyDescent="0.2">
      <c r="P62501" s="230"/>
      <c r="Q62501" s="230"/>
      <c r="R62501" s="230"/>
      <c r="S62501" s="230"/>
    </row>
    <row r="62502" spans="16:19" x14ac:dyDescent="0.2">
      <c r="P62502" s="230"/>
      <c r="Q62502" s="230"/>
      <c r="R62502" s="230"/>
      <c r="S62502" s="230"/>
    </row>
    <row r="62503" spans="16:19" x14ac:dyDescent="0.2">
      <c r="P62503" s="230"/>
      <c r="Q62503" s="230"/>
      <c r="R62503" s="230"/>
      <c r="S62503" s="230"/>
    </row>
    <row r="62504" spans="16:19" x14ac:dyDescent="0.2">
      <c r="P62504" s="230"/>
      <c r="Q62504" s="230"/>
      <c r="R62504" s="230"/>
      <c r="S62504" s="230"/>
    </row>
    <row r="62505" spans="16:19" x14ac:dyDescent="0.2">
      <c r="P62505" s="230"/>
      <c r="Q62505" s="230"/>
      <c r="R62505" s="230"/>
      <c r="S62505" s="230"/>
    </row>
    <row r="62506" spans="16:19" x14ac:dyDescent="0.2">
      <c r="P62506" s="230"/>
      <c r="Q62506" s="230"/>
      <c r="R62506" s="230"/>
      <c r="S62506" s="230"/>
    </row>
    <row r="62507" spans="16:19" x14ac:dyDescent="0.2">
      <c r="P62507" s="230"/>
      <c r="Q62507" s="230"/>
      <c r="R62507" s="230"/>
      <c r="S62507" s="230"/>
    </row>
    <row r="62508" spans="16:19" x14ac:dyDescent="0.2">
      <c r="P62508" s="230"/>
      <c r="Q62508" s="230"/>
      <c r="R62508" s="230"/>
      <c r="S62508" s="230"/>
    </row>
    <row r="62509" spans="16:19" x14ac:dyDescent="0.2">
      <c r="P62509" s="230"/>
      <c r="Q62509" s="230"/>
      <c r="R62509" s="230"/>
      <c r="S62509" s="230"/>
    </row>
    <row r="62510" spans="16:19" x14ac:dyDescent="0.2">
      <c r="P62510" s="230"/>
      <c r="Q62510" s="230"/>
      <c r="R62510" s="230"/>
      <c r="S62510" s="230"/>
    </row>
    <row r="62511" spans="16:19" x14ac:dyDescent="0.2">
      <c r="P62511" s="230"/>
      <c r="Q62511" s="230"/>
      <c r="R62511" s="230"/>
      <c r="S62511" s="230"/>
    </row>
    <row r="62512" spans="16:19" x14ac:dyDescent="0.2">
      <c r="P62512" s="230"/>
      <c r="Q62512" s="230"/>
      <c r="R62512" s="230"/>
      <c r="S62512" s="230"/>
    </row>
    <row r="62513" spans="16:19" x14ac:dyDescent="0.2">
      <c r="P62513" s="230"/>
      <c r="Q62513" s="230"/>
      <c r="R62513" s="230"/>
      <c r="S62513" s="230"/>
    </row>
    <row r="62514" spans="16:19" x14ac:dyDescent="0.2">
      <c r="P62514" s="230"/>
      <c r="Q62514" s="230"/>
      <c r="R62514" s="230"/>
      <c r="S62514" s="230"/>
    </row>
    <row r="62515" spans="16:19" x14ac:dyDescent="0.2">
      <c r="P62515" s="230"/>
      <c r="Q62515" s="230"/>
      <c r="R62515" s="230"/>
      <c r="S62515" s="230"/>
    </row>
    <row r="62516" spans="16:19" x14ac:dyDescent="0.2">
      <c r="P62516" s="230"/>
      <c r="Q62516" s="230"/>
      <c r="R62516" s="230"/>
      <c r="S62516" s="230"/>
    </row>
    <row r="62517" spans="16:19" x14ac:dyDescent="0.2">
      <c r="P62517" s="230"/>
      <c r="Q62517" s="230"/>
      <c r="R62517" s="230"/>
      <c r="S62517" s="230"/>
    </row>
    <row r="62518" spans="16:19" x14ac:dyDescent="0.2">
      <c r="P62518" s="230"/>
      <c r="Q62518" s="230"/>
      <c r="R62518" s="230"/>
      <c r="S62518" s="230"/>
    </row>
    <row r="62519" spans="16:19" x14ac:dyDescent="0.2">
      <c r="P62519" s="230"/>
      <c r="Q62519" s="230"/>
      <c r="R62519" s="230"/>
      <c r="S62519" s="230"/>
    </row>
    <row r="62520" spans="16:19" x14ac:dyDescent="0.2">
      <c r="P62520" s="230"/>
      <c r="Q62520" s="230"/>
      <c r="R62520" s="230"/>
      <c r="S62520" s="230"/>
    </row>
    <row r="62521" spans="16:19" x14ac:dyDescent="0.2">
      <c r="P62521" s="230"/>
      <c r="Q62521" s="230"/>
      <c r="R62521" s="230"/>
      <c r="S62521" s="230"/>
    </row>
    <row r="62522" spans="16:19" x14ac:dyDescent="0.2">
      <c r="P62522" s="230"/>
      <c r="Q62522" s="230"/>
      <c r="R62522" s="230"/>
      <c r="S62522" s="230"/>
    </row>
    <row r="62523" spans="16:19" x14ac:dyDescent="0.2">
      <c r="P62523" s="230"/>
      <c r="Q62523" s="230"/>
      <c r="R62523" s="230"/>
      <c r="S62523" s="230"/>
    </row>
    <row r="62524" spans="16:19" x14ac:dyDescent="0.2">
      <c r="P62524" s="230"/>
      <c r="Q62524" s="230"/>
      <c r="R62524" s="230"/>
      <c r="S62524" s="230"/>
    </row>
    <row r="62525" spans="16:19" x14ac:dyDescent="0.2">
      <c r="P62525" s="230"/>
      <c r="Q62525" s="230"/>
      <c r="R62525" s="230"/>
      <c r="S62525" s="230"/>
    </row>
    <row r="62526" spans="16:19" x14ac:dyDescent="0.2">
      <c r="P62526" s="230"/>
      <c r="Q62526" s="230"/>
      <c r="R62526" s="230"/>
      <c r="S62526" s="230"/>
    </row>
    <row r="62527" spans="16:19" x14ac:dyDescent="0.2">
      <c r="P62527" s="230"/>
      <c r="Q62527" s="230"/>
      <c r="R62527" s="230"/>
      <c r="S62527" s="230"/>
    </row>
    <row r="62528" spans="16:19" x14ac:dyDescent="0.2">
      <c r="P62528" s="230"/>
      <c r="Q62528" s="230"/>
      <c r="R62528" s="230"/>
      <c r="S62528" s="230"/>
    </row>
    <row r="62529" spans="16:19" x14ac:dyDescent="0.2">
      <c r="P62529" s="230"/>
      <c r="Q62529" s="230"/>
      <c r="R62529" s="230"/>
      <c r="S62529" s="230"/>
    </row>
    <row r="62530" spans="16:19" x14ac:dyDescent="0.2">
      <c r="P62530" s="230"/>
      <c r="Q62530" s="230"/>
      <c r="R62530" s="230"/>
      <c r="S62530" s="230"/>
    </row>
    <row r="62531" spans="16:19" x14ac:dyDescent="0.2">
      <c r="P62531" s="230"/>
      <c r="Q62531" s="230"/>
      <c r="R62531" s="230"/>
      <c r="S62531" s="230"/>
    </row>
    <row r="62532" spans="16:19" x14ac:dyDescent="0.2">
      <c r="P62532" s="230"/>
      <c r="Q62532" s="230"/>
      <c r="R62532" s="230"/>
      <c r="S62532" s="230"/>
    </row>
    <row r="62533" spans="16:19" x14ac:dyDescent="0.2">
      <c r="P62533" s="230"/>
      <c r="Q62533" s="230"/>
      <c r="R62533" s="230"/>
      <c r="S62533" s="230"/>
    </row>
    <row r="62534" spans="16:19" x14ac:dyDescent="0.2">
      <c r="P62534" s="230"/>
      <c r="Q62534" s="230"/>
      <c r="R62534" s="230"/>
      <c r="S62534" s="230"/>
    </row>
    <row r="62535" spans="16:19" x14ac:dyDescent="0.2">
      <c r="P62535" s="230"/>
      <c r="Q62535" s="230"/>
      <c r="R62535" s="230"/>
      <c r="S62535" s="230"/>
    </row>
    <row r="62536" spans="16:19" x14ac:dyDescent="0.2">
      <c r="P62536" s="230"/>
      <c r="Q62536" s="230"/>
      <c r="R62536" s="230"/>
      <c r="S62536" s="230"/>
    </row>
    <row r="62537" spans="16:19" x14ac:dyDescent="0.2">
      <c r="P62537" s="230"/>
      <c r="Q62537" s="230"/>
      <c r="R62537" s="230"/>
      <c r="S62537" s="230"/>
    </row>
    <row r="62538" spans="16:19" x14ac:dyDescent="0.2">
      <c r="P62538" s="230"/>
      <c r="Q62538" s="230"/>
      <c r="R62538" s="230"/>
      <c r="S62538" s="230"/>
    </row>
    <row r="62539" spans="16:19" x14ac:dyDescent="0.2">
      <c r="P62539" s="230"/>
      <c r="Q62539" s="230"/>
      <c r="R62539" s="230"/>
      <c r="S62539" s="230"/>
    </row>
    <row r="62540" spans="16:19" x14ac:dyDescent="0.2">
      <c r="P62540" s="230"/>
      <c r="Q62540" s="230"/>
      <c r="R62540" s="230"/>
      <c r="S62540" s="230"/>
    </row>
    <row r="62541" spans="16:19" x14ac:dyDescent="0.2">
      <c r="P62541" s="230"/>
      <c r="Q62541" s="230"/>
      <c r="R62541" s="230"/>
      <c r="S62541" s="230"/>
    </row>
    <row r="62542" spans="16:19" x14ac:dyDescent="0.2">
      <c r="P62542" s="230"/>
      <c r="Q62542" s="230"/>
      <c r="R62542" s="230"/>
      <c r="S62542" s="230"/>
    </row>
    <row r="62543" spans="16:19" x14ac:dyDescent="0.2">
      <c r="P62543" s="230"/>
      <c r="Q62543" s="230"/>
      <c r="R62543" s="230"/>
      <c r="S62543" s="230"/>
    </row>
    <row r="62544" spans="16:19" x14ac:dyDescent="0.2">
      <c r="P62544" s="230"/>
      <c r="Q62544" s="230"/>
      <c r="R62544" s="230"/>
      <c r="S62544" s="230"/>
    </row>
    <row r="62545" spans="16:19" x14ac:dyDescent="0.2">
      <c r="P62545" s="230"/>
      <c r="Q62545" s="230"/>
      <c r="R62545" s="230"/>
      <c r="S62545" s="230"/>
    </row>
    <row r="62546" spans="16:19" x14ac:dyDescent="0.2">
      <c r="P62546" s="230"/>
      <c r="Q62546" s="230"/>
      <c r="R62546" s="230"/>
      <c r="S62546" s="230"/>
    </row>
    <row r="62547" spans="16:19" x14ac:dyDescent="0.2">
      <c r="P62547" s="230"/>
      <c r="Q62547" s="230"/>
      <c r="R62547" s="230"/>
      <c r="S62547" s="230"/>
    </row>
    <row r="62548" spans="16:19" x14ac:dyDescent="0.2">
      <c r="P62548" s="230"/>
      <c r="Q62548" s="230"/>
      <c r="R62548" s="230"/>
      <c r="S62548" s="230"/>
    </row>
    <row r="62549" spans="16:19" x14ac:dyDescent="0.2">
      <c r="P62549" s="230"/>
      <c r="Q62549" s="230"/>
      <c r="R62549" s="230"/>
      <c r="S62549" s="230"/>
    </row>
    <row r="62550" spans="16:19" x14ac:dyDescent="0.2">
      <c r="P62550" s="230"/>
      <c r="Q62550" s="230"/>
      <c r="R62550" s="230"/>
      <c r="S62550" s="230"/>
    </row>
    <row r="62551" spans="16:19" x14ac:dyDescent="0.2">
      <c r="P62551" s="230"/>
      <c r="Q62551" s="230"/>
      <c r="R62551" s="230"/>
      <c r="S62551" s="230"/>
    </row>
    <row r="62552" spans="16:19" x14ac:dyDescent="0.2">
      <c r="P62552" s="230"/>
      <c r="Q62552" s="230"/>
      <c r="R62552" s="230"/>
      <c r="S62552" s="230"/>
    </row>
    <row r="62553" spans="16:19" x14ac:dyDescent="0.2">
      <c r="P62553" s="230"/>
      <c r="Q62553" s="230"/>
      <c r="R62553" s="230"/>
      <c r="S62553" s="230"/>
    </row>
    <row r="62554" spans="16:19" x14ac:dyDescent="0.2">
      <c r="P62554" s="230"/>
      <c r="Q62554" s="230"/>
      <c r="R62554" s="230"/>
      <c r="S62554" s="230"/>
    </row>
    <row r="62555" spans="16:19" x14ac:dyDescent="0.2">
      <c r="P62555" s="230"/>
      <c r="Q62555" s="230"/>
      <c r="R62555" s="230"/>
      <c r="S62555" s="230"/>
    </row>
    <row r="62556" spans="16:19" x14ac:dyDescent="0.2">
      <c r="P62556" s="230"/>
      <c r="Q62556" s="230"/>
      <c r="R62556" s="230"/>
      <c r="S62556" s="230"/>
    </row>
    <row r="62557" spans="16:19" x14ac:dyDescent="0.2">
      <c r="P62557" s="230"/>
      <c r="Q62557" s="230"/>
      <c r="R62557" s="230"/>
      <c r="S62557" s="230"/>
    </row>
    <row r="62558" spans="16:19" x14ac:dyDescent="0.2">
      <c r="P62558" s="230"/>
      <c r="Q62558" s="230"/>
      <c r="R62558" s="230"/>
      <c r="S62558" s="230"/>
    </row>
    <row r="62559" spans="16:19" x14ac:dyDescent="0.2">
      <c r="P62559" s="230"/>
      <c r="Q62559" s="230"/>
      <c r="R62559" s="230"/>
      <c r="S62559" s="230"/>
    </row>
    <row r="62560" spans="16:19" x14ac:dyDescent="0.2">
      <c r="P62560" s="230"/>
      <c r="Q62560" s="230"/>
      <c r="R62560" s="230"/>
      <c r="S62560" s="230"/>
    </row>
    <row r="62561" spans="16:19" x14ac:dyDescent="0.2">
      <c r="P62561" s="230"/>
      <c r="Q62561" s="230"/>
      <c r="R62561" s="230"/>
      <c r="S62561" s="230"/>
    </row>
    <row r="62562" spans="16:19" x14ac:dyDescent="0.2">
      <c r="P62562" s="230"/>
      <c r="Q62562" s="230"/>
      <c r="R62562" s="230"/>
      <c r="S62562" s="230"/>
    </row>
    <row r="62563" spans="16:19" x14ac:dyDescent="0.2">
      <c r="P62563" s="230"/>
      <c r="Q62563" s="230"/>
      <c r="R62563" s="230"/>
      <c r="S62563" s="230"/>
    </row>
    <row r="62564" spans="16:19" x14ac:dyDescent="0.2">
      <c r="P62564" s="230"/>
      <c r="Q62564" s="230"/>
      <c r="R62564" s="230"/>
      <c r="S62564" s="230"/>
    </row>
    <row r="62565" spans="16:19" x14ac:dyDescent="0.2">
      <c r="P62565" s="230"/>
      <c r="Q62565" s="230"/>
      <c r="R62565" s="230"/>
      <c r="S62565" s="230"/>
    </row>
    <row r="62566" spans="16:19" x14ac:dyDescent="0.2">
      <c r="P62566" s="230"/>
      <c r="Q62566" s="230"/>
      <c r="R62566" s="230"/>
      <c r="S62566" s="230"/>
    </row>
    <row r="62567" spans="16:19" x14ac:dyDescent="0.2">
      <c r="P62567" s="230"/>
      <c r="Q62567" s="230"/>
      <c r="R62567" s="230"/>
      <c r="S62567" s="230"/>
    </row>
    <row r="62568" spans="16:19" x14ac:dyDescent="0.2">
      <c r="P62568" s="230"/>
      <c r="Q62568" s="230"/>
      <c r="R62568" s="230"/>
      <c r="S62568" s="230"/>
    </row>
    <row r="62569" spans="16:19" x14ac:dyDescent="0.2">
      <c r="P62569" s="230"/>
      <c r="Q62569" s="230"/>
      <c r="R62569" s="230"/>
      <c r="S62569" s="230"/>
    </row>
    <row r="62570" spans="16:19" x14ac:dyDescent="0.2">
      <c r="P62570" s="230"/>
      <c r="Q62570" s="230"/>
      <c r="R62570" s="230"/>
      <c r="S62570" s="230"/>
    </row>
    <row r="62571" spans="16:19" x14ac:dyDescent="0.2">
      <c r="P62571" s="230"/>
      <c r="Q62571" s="230"/>
      <c r="R62571" s="230"/>
      <c r="S62571" s="230"/>
    </row>
    <row r="62572" spans="16:19" x14ac:dyDescent="0.2">
      <c r="P62572" s="230"/>
      <c r="Q62572" s="230"/>
      <c r="R62572" s="230"/>
      <c r="S62572" s="230"/>
    </row>
    <row r="62573" spans="16:19" x14ac:dyDescent="0.2">
      <c r="P62573" s="230"/>
      <c r="Q62573" s="230"/>
      <c r="R62573" s="230"/>
      <c r="S62573" s="230"/>
    </row>
    <row r="62574" spans="16:19" x14ac:dyDescent="0.2">
      <c r="P62574" s="230"/>
      <c r="Q62574" s="230"/>
      <c r="R62574" s="230"/>
      <c r="S62574" s="230"/>
    </row>
    <row r="62575" spans="16:19" x14ac:dyDescent="0.2">
      <c r="P62575" s="230"/>
      <c r="Q62575" s="230"/>
      <c r="R62575" s="230"/>
      <c r="S62575" s="230"/>
    </row>
    <row r="62576" spans="16:19" x14ac:dyDescent="0.2">
      <c r="P62576" s="230"/>
      <c r="Q62576" s="230"/>
      <c r="R62576" s="230"/>
      <c r="S62576" s="230"/>
    </row>
    <row r="62577" spans="16:19" x14ac:dyDescent="0.2">
      <c r="P62577" s="230"/>
      <c r="Q62577" s="230"/>
      <c r="R62577" s="230"/>
      <c r="S62577" s="230"/>
    </row>
    <row r="62578" spans="16:19" x14ac:dyDescent="0.2">
      <c r="P62578" s="230"/>
      <c r="Q62578" s="230"/>
      <c r="R62578" s="230"/>
      <c r="S62578" s="230"/>
    </row>
    <row r="62579" spans="16:19" x14ac:dyDescent="0.2">
      <c r="P62579" s="230"/>
      <c r="Q62579" s="230"/>
      <c r="R62579" s="230"/>
      <c r="S62579" s="230"/>
    </row>
    <row r="62580" spans="16:19" x14ac:dyDescent="0.2">
      <c r="P62580" s="230"/>
      <c r="Q62580" s="230"/>
      <c r="R62580" s="230"/>
      <c r="S62580" s="230"/>
    </row>
    <row r="62581" spans="16:19" x14ac:dyDescent="0.2">
      <c r="P62581" s="230"/>
      <c r="Q62581" s="230"/>
      <c r="R62581" s="230"/>
      <c r="S62581" s="230"/>
    </row>
    <row r="62582" spans="16:19" x14ac:dyDescent="0.2">
      <c r="P62582" s="230"/>
      <c r="Q62582" s="230"/>
      <c r="R62582" s="230"/>
      <c r="S62582" s="230"/>
    </row>
    <row r="62583" spans="16:19" x14ac:dyDescent="0.2">
      <c r="P62583" s="230"/>
      <c r="Q62583" s="230"/>
      <c r="R62583" s="230"/>
      <c r="S62583" s="230"/>
    </row>
    <row r="62584" spans="16:19" x14ac:dyDescent="0.2">
      <c r="P62584" s="230"/>
      <c r="Q62584" s="230"/>
      <c r="R62584" s="230"/>
      <c r="S62584" s="230"/>
    </row>
    <row r="62585" spans="16:19" x14ac:dyDescent="0.2">
      <c r="P62585" s="230"/>
      <c r="Q62585" s="230"/>
      <c r="R62585" s="230"/>
      <c r="S62585" s="230"/>
    </row>
    <row r="62586" spans="16:19" x14ac:dyDescent="0.2">
      <c r="P62586" s="230"/>
      <c r="Q62586" s="230"/>
      <c r="R62586" s="230"/>
      <c r="S62586" s="230"/>
    </row>
    <row r="62587" spans="16:19" x14ac:dyDescent="0.2">
      <c r="P62587" s="230"/>
      <c r="Q62587" s="230"/>
      <c r="R62587" s="230"/>
      <c r="S62587" s="230"/>
    </row>
    <row r="62588" spans="16:19" x14ac:dyDescent="0.2">
      <c r="P62588" s="230"/>
      <c r="Q62588" s="230"/>
      <c r="R62588" s="230"/>
      <c r="S62588" s="230"/>
    </row>
    <row r="62589" spans="16:19" x14ac:dyDescent="0.2">
      <c r="P62589" s="230"/>
      <c r="Q62589" s="230"/>
      <c r="R62589" s="230"/>
      <c r="S62589" s="230"/>
    </row>
    <row r="62590" spans="16:19" x14ac:dyDescent="0.2">
      <c r="P62590" s="230"/>
      <c r="Q62590" s="230"/>
      <c r="R62590" s="230"/>
      <c r="S62590" s="230"/>
    </row>
    <row r="62591" spans="16:19" x14ac:dyDescent="0.2">
      <c r="P62591" s="230"/>
      <c r="Q62591" s="230"/>
      <c r="R62591" s="230"/>
      <c r="S62591" s="230"/>
    </row>
    <row r="62592" spans="16:19" x14ac:dyDescent="0.2">
      <c r="P62592" s="230"/>
      <c r="Q62592" s="230"/>
      <c r="R62592" s="230"/>
      <c r="S62592" s="230"/>
    </row>
    <row r="62593" spans="16:19" x14ac:dyDescent="0.2">
      <c r="P62593" s="230"/>
      <c r="Q62593" s="230"/>
      <c r="R62593" s="230"/>
      <c r="S62593" s="230"/>
    </row>
    <row r="62594" spans="16:19" x14ac:dyDescent="0.2">
      <c r="P62594" s="230"/>
      <c r="Q62594" s="230"/>
      <c r="R62594" s="230"/>
      <c r="S62594" s="230"/>
    </row>
    <row r="62595" spans="16:19" x14ac:dyDescent="0.2">
      <c r="P62595" s="230"/>
      <c r="Q62595" s="230"/>
      <c r="R62595" s="230"/>
      <c r="S62595" s="230"/>
    </row>
    <row r="62596" spans="16:19" x14ac:dyDescent="0.2">
      <c r="P62596" s="230"/>
      <c r="Q62596" s="230"/>
      <c r="R62596" s="230"/>
      <c r="S62596" s="230"/>
    </row>
    <row r="62597" spans="16:19" x14ac:dyDescent="0.2">
      <c r="P62597" s="230"/>
      <c r="Q62597" s="230"/>
      <c r="R62597" s="230"/>
      <c r="S62597" s="230"/>
    </row>
    <row r="62598" spans="16:19" x14ac:dyDescent="0.2">
      <c r="P62598" s="230"/>
      <c r="Q62598" s="230"/>
      <c r="R62598" s="230"/>
      <c r="S62598" s="230"/>
    </row>
    <row r="62599" spans="16:19" x14ac:dyDescent="0.2">
      <c r="P62599" s="230"/>
      <c r="Q62599" s="230"/>
      <c r="R62599" s="230"/>
      <c r="S62599" s="230"/>
    </row>
    <row r="62600" spans="16:19" x14ac:dyDescent="0.2">
      <c r="P62600" s="230"/>
      <c r="Q62600" s="230"/>
      <c r="R62600" s="230"/>
      <c r="S62600" s="230"/>
    </row>
    <row r="62601" spans="16:19" x14ac:dyDescent="0.2">
      <c r="P62601" s="230"/>
      <c r="Q62601" s="230"/>
      <c r="R62601" s="230"/>
      <c r="S62601" s="230"/>
    </row>
    <row r="62602" spans="16:19" x14ac:dyDescent="0.2">
      <c r="P62602" s="230"/>
      <c r="Q62602" s="230"/>
      <c r="R62602" s="230"/>
      <c r="S62602" s="230"/>
    </row>
    <row r="62603" spans="16:19" x14ac:dyDescent="0.2">
      <c r="P62603" s="230"/>
      <c r="Q62603" s="230"/>
      <c r="R62603" s="230"/>
      <c r="S62603" s="230"/>
    </row>
    <row r="62604" spans="16:19" x14ac:dyDescent="0.2">
      <c r="P62604" s="230"/>
      <c r="Q62604" s="230"/>
      <c r="R62604" s="230"/>
      <c r="S62604" s="230"/>
    </row>
    <row r="62605" spans="16:19" x14ac:dyDescent="0.2">
      <c r="P62605" s="230"/>
      <c r="Q62605" s="230"/>
      <c r="R62605" s="230"/>
      <c r="S62605" s="230"/>
    </row>
    <row r="62606" spans="16:19" x14ac:dyDescent="0.2">
      <c r="P62606" s="230"/>
      <c r="Q62606" s="230"/>
      <c r="R62606" s="230"/>
      <c r="S62606" s="230"/>
    </row>
    <row r="62607" spans="16:19" x14ac:dyDescent="0.2">
      <c r="P62607" s="230"/>
      <c r="Q62607" s="230"/>
      <c r="R62607" s="230"/>
      <c r="S62607" s="230"/>
    </row>
    <row r="62608" spans="16:19" x14ac:dyDescent="0.2">
      <c r="P62608" s="230"/>
      <c r="Q62608" s="230"/>
      <c r="R62608" s="230"/>
      <c r="S62608" s="230"/>
    </row>
    <row r="62609" spans="16:19" x14ac:dyDescent="0.2">
      <c r="P62609" s="230"/>
      <c r="Q62609" s="230"/>
      <c r="R62609" s="230"/>
      <c r="S62609" s="230"/>
    </row>
    <row r="62610" spans="16:19" x14ac:dyDescent="0.2">
      <c r="P62610" s="230"/>
      <c r="Q62610" s="230"/>
      <c r="R62610" s="230"/>
      <c r="S62610" s="230"/>
    </row>
    <row r="62611" spans="16:19" x14ac:dyDescent="0.2">
      <c r="P62611" s="230"/>
      <c r="Q62611" s="230"/>
      <c r="R62611" s="230"/>
      <c r="S62611" s="230"/>
    </row>
    <row r="62612" spans="16:19" x14ac:dyDescent="0.2">
      <c r="P62612" s="230"/>
      <c r="Q62612" s="230"/>
      <c r="R62612" s="230"/>
      <c r="S62612" s="230"/>
    </row>
    <row r="62613" spans="16:19" x14ac:dyDescent="0.2">
      <c r="P62613" s="230"/>
      <c r="Q62613" s="230"/>
      <c r="R62613" s="230"/>
      <c r="S62613" s="230"/>
    </row>
    <row r="62614" spans="16:19" x14ac:dyDescent="0.2">
      <c r="P62614" s="230"/>
      <c r="Q62614" s="230"/>
      <c r="R62614" s="230"/>
      <c r="S62614" s="230"/>
    </row>
    <row r="62615" spans="16:19" x14ac:dyDescent="0.2">
      <c r="P62615" s="230"/>
      <c r="Q62615" s="230"/>
      <c r="R62615" s="230"/>
      <c r="S62615" s="230"/>
    </row>
    <row r="62616" spans="16:19" x14ac:dyDescent="0.2">
      <c r="P62616" s="230"/>
      <c r="Q62616" s="230"/>
      <c r="R62616" s="230"/>
      <c r="S62616" s="230"/>
    </row>
    <row r="62617" spans="16:19" x14ac:dyDescent="0.2">
      <c r="P62617" s="230"/>
      <c r="Q62617" s="230"/>
      <c r="R62617" s="230"/>
      <c r="S62617" s="230"/>
    </row>
    <row r="62618" spans="16:19" x14ac:dyDescent="0.2">
      <c r="P62618" s="230"/>
      <c r="Q62618" s="230"/>
      <c r="R62618" s="230"/>
      <c r="S62618" s="230"/>
    </row>
    <row r="62619" spans="16:19" x14ac:dyDescent="0.2">
      <c r="P62619" s="230"/>
      <c r="Q62619" s="230"/>
      <c r="R62619" s="230"/>
      <c r="S62619" s="230"/>
    </row>
    <row r="62620" spans="16:19" x14ac:dyDescent="0.2">
      <c r="P62620" s="230"/>
      <c r="Q62620" s="230"/>
      <c r="R62620" s="230"/>
      <c r="S62620" s="230"/>
    </row>
    <row r="62621" spans="16:19" x14ac:dyDescent="0.2">
      <c r="P62621" s="230"/>
      <c r="Q62621" s="230"/>
      <c r="R62621" s="230"/>
      <c r="S62621" s="230"/>
    </row>
    <row r="62622" spans="16:19" x14ac:dyDescent="0.2">
      <c r="P62622" s="230"/>
      <c r="Q62622" s="230"/>
      <c r="R62622" s="230"/>
      <c r="S62622" s="230"/>
    </row>
    <row r="62623" spans="16:19" x14ac:dyDescent="0.2">
      <c r="P62623" s="230"/>
      <c r="Q62623" s="230"/>
      <c r="R62623" s="230"/>
      <c r="S62623" s="230"/>
    </row>
    <row r="62624" spans="16:19" x14ac:dyDescent="0.2">
      <c r="P62624" s="230"/>
      <c r="Q62624" s="230"/>
      <c r="R62624" s="230"/>
      <c r="S62624" s="230"/>
    </row>
    <row r="62625" spans="16:19" x14ac:dyDescent="0.2">
      <c r="P62625" s="230"/>
      <c r="Q62625" s="230"/>
      <c r="R62625" s="230"/>
      <c r="S62625" s="230"/>
    </row>
    <row r="62626" spans="16:19" x14ac:dyDescent="0.2">
      <c r="P62626" s="230"/>
      <c r="Q62626" s="230"/>
      <c r="R62626" s="230"/>
      <c r="S62626" s="230"/>
    </row>
    <row r="62627" spans="16:19" x14ac:dyDescent="0.2">
      <c r="P62627" s="230"/>
      <c r="Q62627" s="230"/>
      <c r="R62627" s="230"/>
      <c r="S62627" s="230"/>
    </row>
    <row r="62628" spans="16:19" x14ac:dyDescent="0.2">
      <c r="P62628" s="230"/>
      <c r="Q62628" s="230"/>
      <c r="R62628" s="230"/>
      <c r="S62628" s="230"/>
    </row>
    <row r="62629" spans="16:19" x14ac:dyDescent="0.2">
      <c r="P62629" s="230"/>
      <c r="Q62629" s="230"/>
      <c r="R62629" s="230"/>
      <c r="S62629" s="230"/>
    </row>
    <row r="62630" spans="16:19" x14ac:dyDescent="0.2">
      <c r="P62630" s="230"/>
      <c r="Q62630" s="230"/>
      <c r="R62630" s="230"/>
      <c r="S62630" s="230"/>
    </row>
    <row r="62631" spans="16:19" x14ac:dyDescent="0.2">
      <c r="P62631" s="230"/>
      <c r="Q62631" s="230"/>
      <c r="R62631" s="230"/>
      <c r="S62631" s="230"/>
    </row>
    <row r="62632" spans="16:19" x14ac:dyDescent="0.2">
      <c r="P62632" s="230"/>
      <c r="Q62632" s="230"/>
      <c r="R62632" s="230"/>
      <c r="S62632" s="230"/>
    </row>
    <row r="62633" spans="16:19" x14ac:dyDescent="0.2">
      <c r="P62633" s="230"/>
      <c r="Q62633" s="230"/>
      <c r="R62633" s="230"/>
      <c r="S62633" s="230"/>
    </row>
    <row r="62634" spans="16:19" x14ac:dyDescent="0.2">
      <c r="P62634" s="230"/>
      <c r="Q62634" s="230"/>
      <c r="R62634" s="230"/>
      <c r="S62634" s="230"/>
    </row>
    <row r="62635" spans="16:19" x14ac:dyDescent="0.2">
      <c r="P62635" s="230"/>
      <c r="Q62635" s="230"/>
      <c r="R62635" s="230"/>
      <c r="S62635" s="230"/>
    </row>
    <row r="62636" spans="16:19" x14ac:dyDescent="0.2">
      <c r="P62636" s="230"/>
      <c r="Q62636" s="230"/>
      <c r="R62636" s="230"/>
      <c r="S62636" s="230"/>
    </row>
    <row r="62637" spans="16:19" x14ac:dyDescent="0.2">
      <c r="P62637" s="230"/>
      <c r="Q62637" s="230"/>
      <c r="R62637" s="230"/>
      <c r="S62637" s="230"/>
    </row>
    <row r="62638" spans="16:19" x14ac:dyDescent="0.2">
      <c r="P62638" s="230"/>
      <c r="Q62638" s="230"/>
      <c r="R62638" s="230"/>
      <c r="S62638" s="230"/>
    </row>
    <row r="62639" spans="16:19" x14ac:dyDescent="0.2">
      <c r="P62639" s="230"/>
      <c r="Q62639" s="230"/>
      <c r="R62639" s="230"/>
      <c r="S62639" s="230"/>
    </row>
    <row r="62640" spans="16:19" x14ac:dyDescent="0.2">
      <c r="P62640" s="230"/>
      <c r="Q62640" s="230"/>
      <c r="R62640" s="230"/>
      <c r="S62640" s="230"/>
    </row>
    <row r="62641" spans="16:19" x14ac:dyDescent="0.2">
      <c r="P62641" s="230"/>
      <c r="Q62641" s="230"/>
      <c r="R62641" s="230"/>
      <c r="S62641" s="230"/>
    </row>
    <row r="62642" spans="16:19" x14ac:dyDescent="0.2">
      <c r="P62642" s="230"/>
      <c r="Q62642" s="230"/>
      <c r="R62642" s="230"/>
      <c r="S62642" s="230"/>
    </row>
    <row r="62643" spans="16:19" x14ac:dyDescent="0.2">
      <c r="P62643" s="230"/>
      <c r="Q62643" s="230"/>
      <c r="R62643" s="230"/>
      <c r="S62643" s="230"/>
    </row>
    <row r="62644" spans="16:19" x14ac:dyDescent="0.2">
      <c r="P62644" s="230"/>
      <c r="Q62644" s="230"/>
      <c r="R62644" s="230"/>
      <c r="S62644" s="230"/>
    </row>
    <row r="62645" spans="16:19" x14ac:dyDescent="0.2">
      <c r="P62645" s="230"/>
      <c r="Q62645" s="230"/>
      <c r="R62645" s="230"/>
      <c r="S62645" s="230"/>
    </row>
    <row r="62646" spans="16:19" x14ac:dyDescent="0.2">
      <c r="P62646" s="230"/>
      <c r="Q62646" s="230"/>
      <c r="R62646" s="230"/>
      <c r="S62646" s="230"/>
    </row>
    <row r="62647" spans="16:19" x14ac:dyDescent="0.2">
      <c r="P62647" s="230"/>
      <c r="Q62647" s="230"/>
      <c r="R62647" s="230"/>
      <c r="S62647" s="230"/>
    </row>
    <row r="62648" spans="16:19" x14ac:dyDescent="0.2">
      <c r="P62648" s="230"/>
      <c r="Q62648" s="230"/>
      <c r="R62648" s="230"/>
      <c r="S62648" s="230"/>
    </row>
    <row r="62649" spans="16:19" x14ac:dyDescent="0.2">
      <c r="P62649" s="230"/>
      <c r="Q62649" s="230"/>
      <c r="R62649" s="230"/>
      <c r="S62649" s="230"/>
    </row>
    <row r="62650" spans="16:19" x14ac:dyDescent="0.2">
      <c r="P62650" s="230"/>
      <c r="Q62650" s="230"/>
      <c r="R62650" s="230"/>
      <c r="S62650" s="230"/>
    </row>
    <row r="62651" spans="16:19" x14ac:dyDescent="0.2">
      <c r="P62651" s="230"/>
      <c r="Q62651" s="230"/>
      <c r="R62651" s="230"/>
      <c r="S62651" s="230"/>
    </row>
    <row r="62652" spans="16:19" x14ac:dyDescent="0.2">
      <c r="P62652" s="230"/>
      <c r="Q62652" s="230"/>
      <c r="R62652" s="230"/>
      <c r="S62652" s="230"/>
    </row>
    <row r="62653" spans="16:19" x14ac:dyDescent="0.2">
      <c r="P62653" s="230"/>
      <c r="Q62653" s="230"/>
      <c r="R62653" s="230"/>
      <c r="S62653" s="230"/>
    </row>
    <row r="62654" spans="16:19" x14ac:dyDescent="0.2">
      <c r="P62654" s="230"/>
      <c r="Q62654" s="230"/>
      <c r="R62654" s="230"/>
      <c r="S62654" s="230"/>
    </row>
    <row r="62655" spans="16:19" x14ac:dyDescent="0.2">
      <c r="P62655" s="230"/>
      <c r="Q62655" s="230"/>
      <c r="R62655" s="230"/>
      <c r="S62655" s="230"/>
    </row>
    <row r="62656" spans="16:19" x14ac:dyDescent="0.2">
      <c r="P62656" s="230"/>
      <c r="Q62656" s="230"/>
      <c r="R62656" s="230"/>
      <c r="S62656" s="230"/>
    </row>
    <row r="62657" spans="16:19" x14ac:dyDescent="0.2">
      <c r="P62657" s="230"/>
      <c r="Q62657" s="230"/>
      <c r="R62657" s="230"/>
      <c r="S62657" s="230"/>
    </row>
    <row r="62658" spans="16:19" x14ac:dyDescent="0.2">
      <c r="P62658" s="230"/>
      <c r="Q62658" s="230"/>
      <c r="R62658" s="230"/>
      <c r="S62658" s="230"/>
    </row>
    <row r="62659" spans="16:19" x14ac:dyDescent="0.2">
      <c r="P62659" s="230"/>
      <c r="Q62659" s="230"/>
      <c r="R62659" s="230"/>
      <c r="S62659" s="230"/>
    </row>
    <row r="62660" spans="16:19" x14ac:dyDescent="0.2">
      <c r="P62660" s="230"/>
      <c r="Q62660" s="230"/>
      <c r="R62660" s="230"/>
      <c r="S62660" s="230"/>
    </row>
    <row r="62661" spans="16:19" x14ac:dyDescent="0.2">
      <c r="P62661" s="230"/>
      <c r="Q62661" s="230"/>
      <c r="R62661" s="230"/>
      <c r="S62661" s="230"/>
    </row>
    <row r="62662" spans="16:19" x14ac:dyDescent="0.2">
      <c r="P62662" s="230"/>
      <c r="Q62662" s="230"/>
      <c r="R62662" s="230"/>
      <c r="S62662" s="230"/>
    </row>
    <row r="62663" spans="16:19" x14ac:dyDescent="0.2">
      <c r="P62663" s="230"/>
      <c r="Q62663" s="230"/>
      <c r="R62663" s="230"/>
      <c r="S62663" s="230"/>
    </row>
    <row r="62664" spans="16:19" x14ac:dyDescent="0.2">
      <c r="P62664" s="230"/>
      <c r="Q62664" s="230"/>
      <c r="R62664" s="230"/>
      <c r="S62664" s="230"/>
    </row>
    <row r="62665" spans="16:19" x14ac:dyDescent="0.2">
      <c r="P62665" s="230"/>
      <c r="Q62665" s="230"/>
      <c r="R62665" s="230"/>
      <c r="S62665" s="230"/>
    </row>
    <row r="62666" spans="16:19" x14ac:dyDescent="0.2">
      <c r="P62666" s="230"/>
      <c r="Q62666" s="230"/>
      <c r="R62666" s="230"/>
      <c r="S62666" s="230"/>
    </row>
    <row r="62667" spans="16:19" x14ac:dyDescent="0.2">
      <c r="P62667" s="230"/>
      <c r="Q62667" s="230"/>
      <c r="R62667" s="230"/>
      <c r="S62667" s="230"/>
    </row>
    <row r="62668" spans="16:19" x14ac:dyDescent="0.2">
      <c r="P62668" s="230"/>
      <c r="Q62668" s="230"/>
      <c r="R62668" s="230"/>
      <c r="S62668" s="230"/>
    </row>
    <row r="62669" spans="16:19" x14ac:dyDescent="0.2">
      <c r="P62669" s="230"/>
      <c r="Q62669" s="230"/>
      <c r="R62669" s="230"/>
      <c r="S62669" s="230"/>
    </row>
    <row r="62670" spans="16:19" x14ac:dyDescent="0.2">
      <c r="P62670" s="230"/>
      <c r="Q62670" s="230"/>
      <c r="R62670" s="230"/>
      <c r="S62670" s="230"/>
    </row>
    <row r="62671" spans="16:19" x14ac:dyDescent="0.2">
      <c r="P62671" s="230"/>
      <c r="Q62671" s="230"/>
      <c r="R62671" s="230"/>
      <c r="S62671" s="230"/>
    </row>
    <row r="62672" spans="16:19" x14ac:dyDescent="0.2">
      <c r="P62672" s="230"/>
      <c r="Q62672" s="230"/>
      <c r="R62672" s="230"/>
      <c r="S62672" s="230"/>
    </row>
    <row r="62673" spans="16:19" x14ac:dyDescent="0.2">
      <c r="P62673" s="230"/>
      <c r="Q62673" s="230"/>
      <c r="R62673" s="230"/>
      <c r="S62673" s="230"/>
    </row>
    <row r="62674" spans="16:19" x14ac:dyDescent="0.2">
      <c r="P62674" s="230"/>
      <c r="Q62674" s="230"/>
      <c r="R62674" s="230"/>
      <c r="S62674" s="230"/>
    </row>
    <row r="62675" spans="16:19" x14ac:dyDescent="0.2">
      <c r="P62675" s="230"/>
      <c r="Q62675" s="230"/>
      <c r="R62675" s="230"/>
      <c r="S62675" s="230"/>
    </row>
    <row r="62676" spans="16:19" x14ac:dyDescent="0.2">
      <c r="P62676" s="230"/>
      <c r="Q62676" s="230"/>
      <c r="R62676" s="230"/>
      <c r="S62676" s="230"/>
    </row>
    <row r="62677" spans="16:19" x14ac:dyDescent="0.2">
      <c r="P62677" s="230"/>
      <c r="Q62677" s="230"/>
      <c r="R62677" s="230"/>
      <c r="S62677" s="230"/>
    </row>
    <row r="62678" spans="16:19" x14ac:dyDescent="0.2">
      <c r="P62678" s="230"/>
      <c r="Q62678" s="230"/>
      <c r="R62678" s="230"/>
      <c r="S62678" s="230"/>
    </row>
    <row r="62679" spans="16:19" x14ac:dyDescent="0.2">
      <c r="P62679" s="230"/>
      <c r="Q62679" s="230"/>
      <c r="R62679" s="230"/>
      <c r="S62679" s="230"/>
    </row>
    <row r="62680" spans="16:19" x14ac:dyDescent="0.2">
      <c r="P62680" s="230"/>
      <c r="Q62680" s="230"/>
      <c r="R62680" s="230"/>
      <c r="S62680" s="230"/>
    </row>
    <row r="62681" spans="16:19" x14ac:dyDescent="0.2">
      <c r="P62681" s="230"/>
      <c r="Q62681" s="230"/>
      <c r="R62681" s="230"/>
      <c r="S62681" s="230"/>
    </row>
    <row r="62682" spans="16:19" x14ac:dyDescent="0.2">
      <c r="P62682" s="230"/>
      <c r="Q62682" s="230"/>
      <c r="R62682" s="230"/>
      <c r="S62682" s="230"/>
    </row>
    <row r="62683" spans="16:19" x14ac:dyDescent="0.2">
      <c r="P62683" s="230"/>
      <c r="Q62683" s="230"/>
      <c r="R62683" s="230"/>
      <c r="S62683" s="230"/>
    </row>
    <row r="62684" spans="16:19" x14ac:dyDescent="0.2">
      <c r="P62684" s="230"/>
      <c r="Q62684" s="230"/>
      <c r="R62684" s="230"/>
      <c r="S62684" s="230"/>
    </row>
    <row r="62685" spans="16:19" x14ac:dyDescent="0.2">
      <c r="P62685" s="230"/>
      <c r="Q62685" s="230"/>
      <c r="R62685" s="230"/>
      <c r="S62685" s="230"/>
    </row>
    <row r="62686" spans="16:19" x14ac:dyDescent="0.2">
      <c r="P62686" s="230"/>
      <c r="Q62686" s="230"/>
      <c r="R62686" s="230"/>
      <c r="S62686" s="230"/>
    </row>
    <row r="62687" spans="16:19" x14ac:dyDescent="0.2">
      <c r="P62687" s="230"/>
      <c r="Q62687" s="230"/>
      <c r="R62687" s="230"/>
      <c r="S62687" s="230"/>
    </row>
    <row r="62688" spans="16:19" x14ac:dyDescent="0.2">
      <c r="P62688" s="230"/>
      <c r="Q62688" s="230"/>
      <c r="R62688" s="230"/>
      <c r="S62688" s="230"/>
    </row>
    <row r="62689" spans="16:19" x14ac:dyDescent="0.2">
      <c r="P62689" s="230"/>
      <c r="Q62689" s="230"/>
      <c r="R62689" s="230"/>
      <c r="S62689" s="230"/>
    </row>
    <row r="62690" spans="16:19" x14ac:dyDescent="0.2">
      <c r="P62690" s="230"/>
      <c r="Q62690" s="230"/>
      <c r="R62690" s="230"/>
      <c r="S62690" s="230"/>
    </row>
    <row r="62691" spans="16:19" x14ac:dyDescent="0.2">
      <c r="P62691" s="230"/>
      <c r="Q62691" s="230"/>
      <c r="R62691" s="230"/>
      <c r="S62691" s="230"/>
    </row>
    <row r="62692" spans="16:19" x14ac:dyDescent="0.2">
      <c r="P62692" s="230"/>
      <c r="Q62692" s="230"/>
      <c r="R62692" s="230"/>
      <c r="S62692" s="230"/>
    </row>
    <row r="62693" spans="16:19" x14ac:dyDescent="0.2">
      <c r="P62693" s="230"/>
      <c r="Q62693" s="230"/>
      <c r="R62693" s="230"/>
      <c r="S62693" s="230"/>
    </row>
    <row r="62694" spans="16:19" x14ac:dyDescent="0.2">
      <c r="P62694" s="230"/>
      <c r="Q62694" s="230"/>
      <c r="R62694" s="230"/>
      <c r="S62694" s="230"/>
    </row>
    <row r="62695" spans="16:19" x14ac:dyDescent="0.2">
      <c r="P62695" s="230"/>
      <c r="Q62695" s="230"/>
      <c r="R62695" s="230"/>
      <c r="S62695" s="230"/>
    </row>
    <row r="62696" spans="16:19" x14ac:dyDescent="0.2">
      <c r="P62696" s="230"/>
      <c r="Q62696" s="230"/>
      <c r="R62696" s="230"/>
      <c r="S62696" s="230"/>
    </row>
    <row r="62697" spans="16:19" x14ac:dyDescent="0.2">
      <c r="P62697" s="230"/>
      <c r="Q62697" s="230"/>
      <c r="R62697" s="230"/>
      <c r="S62697" s="230"/>
    </row>
    <row r="62698" spans="16:19" x14ac:dyDescent="0.2">
      <c r="P62698" s="230"/>
      <c r="Q62698" s="230"/>
      <c r="R62698" s="230"/>
      <c r="S62698" s="230"/>
    </row>
    <row r="62699" spans="16:19" x14ac:dyDescent="0.2">
      <c r="P62699" s="230"/>
      <c r="Q62699" s="230"/>
      <c r="R62699" s="230"/>
      <c r="S62699" s="230"/>
    </row>
    <row r="62700" spans="16:19" x14ac:dyDescent="0.2">
      <c r="P62700" s="230"/>
      <c r="Q62700" s="230"/>
      <c r="R62700" s="230"/>
      <c r="S62700" s="230"/>
    </row>
    <row r="62701" spans="16:19" x14ac:dyDescent="0.2">
      <c r="P62701" s="230"/>
      <c r="Q62701" s="230"/>
      <c r="R62701" s="230"/>
      <c r="S62701" s="230"/>
    </row>
    <row r="62702" spans="16:19" x14ac:dyDescent="0.2">
      <c r="P62702" s="230"/>
      <c r="Q62702" s="230"/>
      <c r="R62702" s="230"/>
      <c r="S62702" s="230"/>
    </row>
    <row r="62703" spans="16:19" x14ac:dyDescent="0.2">
      <c r="P62703" s="230"/>
      <c r="Q62703" s="230"/>
      <c r="R62703" s="230"/>
      <c r="S62703" s="230"/>
    </row>
    <row r="62704" spans="16:19" x14ac:dyDescent="0.2">
      <c r="P62704" s="230"/>
      <c r="Q62704" s="230"/>
      <c r="R62704" s="230"/>
      <c r="S62704" s="230"/>
    </row>
    <row r="62705" spans="16:19" x14ac:dyDescent="0.2">
      <c r="P62705" s="230"/>
      <c r="Q62705" s="230"/>
      <c r="R62705" s="230"/>
      <c r="S62705" s="230"/>
    </row>
    <row r="62706" spans="16:19" x14ac:dyDescent="0.2">
      <c r="P62706" s="230"/>
      <c r="Q62706" s="230"/>
      <c r="R62706" s="230"/>
      <c r="S62706" s="230"/>
    </row>
    <row r="62707" spans="16:19" x14ac:dyDescent="0.2">
      <c r="P62707" s="230"/>
      <c r="Q62707" s="230"/>
      <c r="R62707" s="230"/>
      <c r="S62707" s="230"/>
    </row>
    <row r="62708" spans="16:19" x14ac:dyDescent="0.2">
      <c r="P62708" s="230"/>
      <c r="Q62708" s="230"/>
      <c r="R62708" s="230"/>
      <c r="S62708" s="230"/>
    </row>
    <row r="62709" spans="16:19" x14ac:dyDescent="0.2">
      <c r="P62709" s="230"/>
      <c r="Q62709" s="230"/>
      <c r="R62709" s="230"/>
      <c r="S62709" s="230"/>
    </row>
    <row r="62710" spans="16:19" x14ac:dyDescent="0.2">
      <c r="P62710" s="230"/>
      <c r="Q62710" s="230"/>
      <c r="R62710" s="230"/>
      <c r="S62710" s="230"/>
    </row>
    <row r="62711" spans="16:19" x14ac:dyDescent="0.2">
      <c r="P62711" s="230"/>
      <c r="Q62711" s="230"/>
      <c r="R62711" s="230"/>
      <c r="S62711" s="230"/>
    </row>
    <row r="62712" spans="16:19" x14ac:dyDescent="0.2">
      <c r="P62712" s="230"/>
      <c r="Q62712" s="230"/>
      <c r="R62712" s="230"/>
      <c r="S62712" s="230"/>
    </row>
    <row r="62713" spans="16:19" x14ac:dyDescent="0.2">
      <c r="P62713" s="230"/>
      <c r="Q62713" s="230"/>
      <c r="R62713" s="230"/>
      <c r="S62713" s="230"/>
    </row>
    <row r="62714" spans="16:19" x14ac:dyDescent="0.2">
      <c r="P62714" s="230"/>
      <c r="Q62714" s="230"/>
      <c r="R62714" s="230"/>
      <c r="S62714" s="230"/>
    </row>
    <row r="62715" spans="16:19" x14ac:dyDescent="0.2">
      <c r="P62715" s="230"/>
      <c r="Q62715" s="230"/>
      <c r="R62715" s="230"/>
      <c r="S62715" s="230"/>
    </row>
    <row r="62716" spans="16:19" x14ac:dyDescent="0.2">
      <c r="P62716" s="230"/>
      <c r="Q62716" s="230"/>
      <c r="R62716" s="230"/>
      <c r="S62716" s="230"/>
    </row>
    <row r="62717" spans="16:19" x14ac:dyDescent="0.2">
      <c r="P62717" s="230"/>
      <c r="Q62717" s="230"/>
      <c r="R62717" s="230"/>
      <c r="S62717" s="230"/>
    </row>
    <row r="62718" spans="16:19" x14ac:dyDescent="0.2">
      <c r="P62718" s="230"/>
      <c r="Q62718" s="230"/>
      <c r="R62718" s="230"/>
      <c r="S62718" s="230"/>
    </row>
    <row r="62719" spans="16:19" x14ac:dyDescent="0.2">
      <c r="P62719" s="230"/>
      <c r="Q62719" s="230"/>
      <c r="R62719" s="230"/>
      <c r="S62719" s="230"/>
    </row>
    <row r="62720" spans="16:19" x14ac:dyDescent="0.2">
      <c r="P62720" s="230"/>
      <c r="Q62720" s="230"/>
      <c r="R62720" s="230"/>
      <c r="S62720" s="230"/>
    </row>
    <row r="62721" spans="16:19" x14ac:dyDescent="0.2">
      <c r="P62721" s="230"/>
      <c r="Q62721" s="230"/>
      <c r="R62721" s="230"/>
      <c r="S62721" s="230"/>
    </row>
    <row r="62722" spans="16:19" x14ac:dyDescent="0.2">
      <c r="P62722" s="230"/>
      <c r="Q62722" s="230"/>
      <c r="R62722" s="230"/>
      <c r="S62722" s="230"/>
    </row>
    <row r="62723" spans="16:19" x14ac:dyDescent="0.2">
      <c r="P62723" s="230"/>
      <c r="Q62723" s="230"/>
      <c r="R62723" s="230"/>
      <c r="S62723" s="230"/>
    </row>
    <row r="62724" spans="16:19" x14ac:dyDescent="0.2">
      <c r="P62724" s="230"/>
      <c r="Q62724" s="230"/>
      <c r="R62724" s="230"/>
      <c r="S62724" s="230"/>
    </row>
    <row r="62725" spans="16:19" x14ac:dyDescent="0.2">
      <c r="P62725" s="230"/>
      <c r="Q62725" s="230"/>
      <c r="R62725" s="230"/>
      <c r="S62725" s="230"/>
    </row>
    <row r="62726" spans="16:19" x14ac:dyDescent="0.2">
      <c r="P62726" s="230"/>
      <c r="Q62726" s="230"/>
      <c r="R62726" s="230"/>
      <c r="S62726" s="230"/>
    </row>
    <row r="62727" spans="16:19" x14ac:dyDescent="0.2">
      <c r="P62727" s="230"/>
      <c r="Q62727" s="230"/>
      <c r="R62727" s="230"/>
      <c r="S62727" s="230"/>
    </row>
    <row r="62728" spans="16:19" x14ac:dyDescent="0.2">
      <c r="P62728" s="230"/>
      <c r="Q62728" s="230"/>
      <c r="R62728" s="230"/>
      <c r="S62728" s="230"/>
    </row>
    <row r="62729" spans="16:19" x14ac:dyDescent="0.2">
      <c r="P62729" s="230"/>
      <c r="Q62729" s="230"/>
      <c r="R62729" s="230"/>
      <c r="S62729" s="230"/>
    </row>
    <row r="62730" spans="16:19" x14ac:dyDescent="0.2">
      <c r="P62730" s="230"/>
      <c r="Q62730" s="230"/>
      <c r="R62730" s="230"/>
      <c r="S62730" s="230"/>
    </row>
    <row r="62731" spans="16:19" x14ac:dyDescent="0.2">
      <c r="P62731" s="230"/>
      <c r="Q62731" s="230"/>
      <c r="R62731" s="230"/>
      <c r="S62731" s="230"/>
    </row>
    <row r="62732" spans="16:19" x14ac:dyDescent="0.2">
      <c r="P62732" s="230"/>
      <c r="Q62732" s="230"/>
      <c r="R62732" s="230"/>
      <c r="S62732" s="230"/>
    </row>
    <row r="62733" spans="16:19" x14ac:dyDescent="0.2">
      <c r="P62733" s="230"/>
      <c r="Q62733" s="230"/>
      <c r="R62733" s="230"/>
      <c r="S62733" s="230"/>
    </row>
    <row r="62734" spans="16:19" x14ac:dyDescent="0.2">
      <c r="P62734" s="230"/>
      <c r="Q62734" s="230"/>
      <c r="R62734" s="230"/>
      <c r="S62734" s="230"/>
    </row>
    <row r="62735" spans="16:19" x14ac:dyDescent="0.2">
      <c r="P62735" s="230"/>
      <c r="Q62735" s="230"/>
      <c r="R62735" s="230"/>
      <c r="S62735" s="230"/>
    </row>
    <row r="62736" spans="16:19" x14ac:dyDescent="0.2">
      <c r="P62736" s="230"/>
      <c r="Q62736" s="230"/>
      <c r="R62736" s="230"/>
      <c r="S62736" s="230"/>
    </row>
    <row r="62737" spans="16:19" x14ac:dyDescent="0.2">
      <c r="P62737" s="230"/>
      <c r="Q62737" s="230"/>
      <c r="R62737" s="230"/>
      <c r="S62737" s="230"/>
    </row>
    <row r="62738" spans="16:19" x14ac:dyDescent="0.2">
      <c r="P62738" s="230"/>
      <c r="Q62738" s="230"/>
      <c r="R62738" s="230"/>
      <c r="S62738" s="230"/>
    </row>
    <row r="62739" spans="16:19" x14ac:dyDescent="0.2">
      <c r="P62739" s="230"/>
      <c r="Q62739" s="230"/>
      <c r="R62739" s="230"/>
      <c r="S62739" s="230"/>
    </row>
    <row r="62740" spans="16:19" x14ac:dyDescent="0.2">
      <c r="P62740" s="230"/>
      <c r="Q62740" s="230"/>
      <c r="R62740" s="230"/>
      <c r="S62740" s="230"/>
    </row>
    <row r="62741" spans="16:19" x14ac:dyDescent="0.2">
      <c r="P62741" s="230"/>
      <c r="Q62741" s="230"/>
      <c r="R62741" s="230"/>
      <c r="S62741" s="230"/>
    </row>
    <row r="62742" spans="16:19" x14ac:dyDescent="0.2">
      <c r="P62742" s="230"/>
      <c r="Q62742" s="230"/>
      <c r="R62742" s="230"/>
      <c r="S62742" s="230"/>
    </row>
    <row r="62743" spans="16:19" x14ac:dyDescent="0.2">
      <c r="P62743" s="230"/>
      <c r="Q62743" s="230"/>
      <c r="R62743" s="230"/>
      <c r="S62743" s="230"/>
    </row>
    <row r="62744" spans="16:19" x14ac:dyDescent="0.2">
      <c r="P62744" s="230"/>
      <c r="Q62744" s="230"/>
      <c r="R62744" s="230"/>
      <c r="S62744" s="230"/>
    </row>
    <row r="62745" spans="16:19" x14ac:dyDescent="0.2">
      <c r="P62745" s="230"/>
      <c r="Q62745" s="230"/>
      <c r="R62745" s="230"/>
      <c r="S62745" s="230"/>
    </row>
    <row r="62746" spans="16:19" x14ac:dyDescent="0.2">
      <c r="P62746" s="230"/>
      <c r="Q62746" s="230"/>
      <c r="R62746" s="230"/>
      <c r="S62746" s="230"/>
    </row>
    <row r="62747" spans="16:19" x14ac:dyDescent="0.2">
      <c r="P62747" s="230"/>
      <c r="Q62747" s="230"/>
      <c r="R62747" s="230"/>
      <c r="S62747" s="230"/>
    </row>
    <row r="62748" spans="16:19" x14ac:dyDescent="0.2">
      <c r="P62748" s="230"/>
      <c r="Q62748" s="230"/>
      <c r="R62748" s="230"/>
      <c r="S62748" s="230"/>
    </row>
    <row r="62749" spans="16:19" x14ac:dyDescent="0.2">
      <c r="P62749" s="230"/>
      <c r="Q62749" s="230"/>
      <c r="R62749" s="230"/>
      <c r="S62749" s="230"/>
    </row>
    <row r="62750" spans="16:19" x14ac:dyDescent="0.2">
      <c r="P62750" s="230"/>
      <c r="Q62750" s="230"/>
      <c r="R62750" s="230"/>
      <c r="S62750" s="230"/>
    </row>
    <row r="62751" spans="16:19" x14ac:dyDescent="0.2">
      <c r="P62751" s="230"/>
      <c r="Q62751" s="230"/>
      <c r="R62751" s="230"/>
      <c r="S62751" s="230"/>
    </row>
    <row r="62752" spans="16:19" x14ac:dyDescent="0.2">
      <c r="P62752" s="230"/>
      <c r="Q62752" s="230"/>
      <c r="R62752" s="230"/>
      <c r="S62752" s="230"/>
    </row>
    <row r="62753" spans="16:19" x14ac:dyDescent="0.2">
      <c r="P62753" s="230"/>
      <c r="Q62753" s="230"/>
      <c r="R62753" s="230"/>
      <c r="S62753" s="230"/>
    </row>
    <row r="62754" spans="16:19" x14ac:dyDescent="0.2">
      <c r="P62754" s="230"/>
      <c r="Q62754" s="230"/>
      <c r="R62754" s="230"/>
      <c r="S62754" s="230"/>
    </row>
    <row r="62755" spans="16:19" x14ac:dyDescent="0.2">
      <c r="P62755" s="230"/>
      <c r="Q62755" s="230"/>
      <c r="R62755" s="230"/>
      <c r="S62755" s="230"/>
    </row>
    <row r="62756" spans="16:19" x14ac:dyDescent="0.2">
      <c r="P62756" s="230"/>
      <c r="Q62756" s="230"/>
      <c r="R62756" s="230"/>
      <c r="S62756" s="230"/>
    </row>
    <row r="62757" spans="16:19" x14ac:dyDescent="0.2">
      <c r="P62757" s="230"/>
      <c r="Q62757" s="230"/>
      <c r="R62757" s="230"/>
      <c r="S62757" s="230"/>
    </row>
    <row r="62758" spans="16:19" x14ac:dyDescent="0.2">
      <c r="P62758" s="230"/>
      <c r="Q62758" s="230"/>
      <c r="R62758" s="230"/>
      <c r="S62758" s="230"/>
    </row>
    <row r="62759" spans="16:19" x14ac:dyDescent="0.2">
      <c r="P62759" s="230"/>
      <c r="Q62759" s="230"/>
      <c r="R62759" s="230"/>
      <c r="S62759" s="230"/>
    </row>
    <row r="62760" spans="16:19" x14ac:dyDescent="0.2">
      <c r="P62760" s="230"/>
      <c r="Q62760" s="230"/>
      <c r="R62760" s="230"/>
      <c r="S62760" s="230"/>
    </row>
    <row r="62761" spans="16:19" x14ac:dyDescent="0.2">
      <c r="P62761" s="230"/>
      <c r="Q62761" s="230"/>
      <c r="R62761" s="230"/>
      <c r="S62761" s="230"/>
    </row>
    <row r="62762" spans="16:19" x14ac:dyDescent="0.2">
      <c r="P62762" s="230"/>
      <c r="Q62762" s="230"/>
      <c r="R62762" s="230"/>
      <c r="S62762" s="230"/>
    </row>
    <row r="62763" spans="16:19" x14ac:dyDescent="0.2">
      <c r="P62763" s="230"/>
      <c r="Q62763" s="230"/>
      <c r="R62763" s="230"/>
      <c r="S62763" s="230"/>
    </row>
    <row r="62764" spans="16:19" x14ac:dyDescent="0.2">
      <c r="P62764" s="230"/>
      <c r="Q62764" s="230"/>
      <c r="R62764" s="230"/>
      <c r="S62764" s="230"/>
    </row>
    <row r="62765" spans="16:19" x14ac:dyDescent="0.2">
      <c r="P62765" s="230"/>
      <c r="Q62765" s="230"/>
      <c r="R62765" s="230"/>
      <c r="S62765" s="230"/>
    </row>
    <row r="62766" spans="16:19" x14ac:dyDescent="0.2">
      <c r="P62766" s="230"/>
      <c r="Q62766" s="230"/>
      <c r="R62766" s="230"/>
      <c r="S62766" s="230"/>
    </row>
    <row r="62767" spans="16:19" x14ac:dyDescent="0.2">
      <c r="P62767" s="230"/>
      <c r="Q62767" s="230"/>
      <c r="R62767" s="230"/>
      <c r="S62767" s="230"/>
    </row>
    <row r="62768" spans="16:19" x14ac:dyDescent="0.2">
      <c r="P62768" s="230"/>
      <c r="Q62768" s="230"/>
      <c r="R62768" s="230"/>
      <c r="S62768" s="230"/>
    </row>
    <row r="62769" spans="16:19" x14ac:dyDescent="0.2">
      <c r="P62769" s="230"/>
      <c r="Q62769" s="230"/>
      <c r="R62769" s="230"/>
      <c r="S62769" s="230"/>
    </row>
    <row r="62770" spans="16:19" x14ac:dyDescent="0.2">
      <c r="P62770" s="230"/>
      <c r="Q62770" s="230"/>
      <c r="R62770" s="230"/>
      <c r="S62770" s="230"/>
    </row>
    <row r="62771" spans="16:19" x14ac:dyDescent="0.2">
      <c r="P62771" s="230"/>
      <c r="Q62771" s="230"/>
      <c r="R62771" s="230"/>
      <c r="S62771" s="230"/>
    </row>
    <row r="62772" spans="16:19" x14ac:dyDescent="0.2">
      <c r="P62772" s="230"/>
      <c r="Q62772" s="230"/>
      <c r="R62772" s="230"/>
      <c r="S62772" s="230"/>
    </row>
    <row r="62773" spans="16:19" x14ac:dyDescent="0.2">
      <c r="P62773" s="230"/>
      <c r="Q62773" s="230"/>
      <c r="R62773" s="230"/>
      <c r="S62773" s="230"/>
    </row>
    <row r="62774" spans="16:19" x14ac:dyDescent="0.2">
      <c r="P62774" s="230"/>
      <c r="Q62774" s="230"/>
      <c r="R62774" s="230"/>
      <c r="S62774" s="230"/>
    </row>
    <row r="62775" spans="16:19" x14ac:dyDescent="0.2">
      <c r="P62775" s="230"/>
      <c r="Q62775" s="230"/>
      <c r="R62775" s="230"/>
      <c r="S62775" s="230"/>
    </row>
    <row r="62776" spans="16:19" x14ac:dyDescent="0.2">
      <c r="P62776" s="230"/>
      <c r="Q62776" s="230"/>
      <c r="R62776" s="230"/>
      <c r="S62776" s="230"/>
    </row>
    <row r="62777" spans="16:19" x14ac:dyDescent="0.2">
      <c r="P62777" s="230"/>
      <c r="Q62777" s="230"/>
      <c r="R62777" s="230"/>
      <c r="S62777" s="230"/>
    </row>
    <row r="62778" spans="16:19" x14ac:dyDescent="0.2">
      <c r="P62778" s="230"/>
      <c r="Q62778" s="230"/>
      <c r="R62778" s="230"/>
      <c r="S62778" s="230"/>
    </row>
    <row r="62779" spans="16:19" x14ac:dyDescent="0.2">
      <c r="P62779" s="230"/>
      <c r="Q62779" s="230"/>
      <c r="R62779" s="230"/>
      <c r="S62779" s="230"/>
    </row>
    <row r="62780" spans="16:19" x14ac:dyDescent="0.2">
      <c r="P62780" s="230"/>
      <c r="Q62780" s="230"/>
      <c r="R62780" s="230"/>
      <c r="S62780" s="230"/>
    </row>
    <row r="62781" spans="16:19" x14ac:dyDescent="0.2">
      <c r="P62781" s="230"/>
      <c r="Q62781" s="230"/>
      <c r="R62781" s="230"/>
      <c r="S62781" s="230"/>
    </row>
    <row r="62782" spans="16:19" x14ac:dyDescent="0.2">
      <c r="P62782" s="230"/>
      <c r="Q62782" s="230"/>
      <c r="R62782" s="230"/>
      <c r="S62782" s="230"/>
    </row>
    <row r="62783" spans="16:19" x14ac:dyDescent="0.2">
      <c r="P62783" s="230"/>
      <c r="Q62783" s="230"/>
      <c r="R62783" s="230"/>
      <c r="S62783" s="230"/>
    </row>
    <row r="62784" spans="16:19" x14ac:dyDescent="0.2">
      <c r="P62784" s="230"/>
      <c r="Q62784" s="230"/>
      <c r="R62784" s="230"/>
      <c r="S62784" s="230"/>
    </row>
    <row r="62785" spans="16:19" x14ac:dyDescent="0.2">
      <c r="P62785" s="230"/>
      <c r="Q62785" s="230"/>
      <c r="R62785" s="230"/>
      <c r="S62785" s="230"/>
    </row>
    <row r="62786" spans="16:19" x14ac:dyDescent="0.2">
      <c r="P62786" s="230"/>
      <c r="Q62786" s="230"/>
      <c r="R62786" s="230"/>
      <c r="S62786" s="230"/>
    </row>
    <row r="62787" spans="16:19" x14ac:dyDescent="0.2">
      <c r="P62787" s="230"/>
      <c r="Q62787" s="230"/>
      <c r="R62787" s="230"/>
      <c r="S62787" s="230"/>
    </row>
    <row r="62788" spans="16:19" x14ac:dyDescent="0.2">
      <c r="P62788" s="230"/>
      <c r="Q62788" s="230"/>
      <c r="R62788" s="230"/>
      <c r="S62788" s="230"/>
    </row>
    <row r="62789" spans="16:19" x14ac:dyDescent="0.2">
      <c r="P62789" s="230"/>
      <c r="Q62789" s="230"/>
      <c r="R62789" s="230"/>
      <c r="S62789" s="230"/>
    </row>
    <row r="62790" spans="16:19" x14ac:dyDescent="0.2">
      <c r="P62790" s="230"/>
      <c r="Q62790" s="230"/>
      <c r="R62790" s="230"/>
      <c r="S62790" s="230"/>
    </row>
    <row r="62791" spans="16:19" x14ac:dyDescent="0.2">
      <c r="P62791" s="230"/>
      <c r="Q62791" s="230"/>
      <c r="R62791" s="230"/>
      <c r="S62791" s="230"/>
    </row>
    <row r="62792" spans="16:19" x14ac:dyDescent="0.2">
      <c r="P62792" s="230"/>
      <c r="Q62792" s="230"/>
      <c r="R62792" s="230"/>
      <c r="S62792" s="230"/>
    </row>
    <row r="62793" spans="16:19" x14ac:dyDescent="0.2">
      <c r="P62793" s="230"/>
      <c r="Q62793" s="230"/>
      <c r="R62793" s="230"/>
      <c r="S62793" s="230"/>
    </row>
    <row r="62794" spans="16:19" x14ac:dyDescent="0.2">
      <c r="P62794" s="230"/>
      <c r="Q62794" s="230"/>
      <c r="R62794" s="230"/>
      <c r="S62794" s="230"/>
    </row>
    <row r="62795" spans="16:19" x14ac:dyDescent="0.2">
      <c r="P62795" s="230"/>
      <c r="Q62795" s="230"/>
      <c r="R62795" s="230"/>
      <c r="S62795" s="230"/>
    </row>
    <row r="62796" spans="16:19" x14ac:dyDescent="0.2">
      <c r="P62796" s="230"/>
      <c r="Q62796" s="230"/>
      <c r="R62796" s="230"/>
      <c r="S62796" s="230"/>
    </row>
    <row r="62797" spans="16:19" x14ac:dyDescent="0.2">
      <c r="P62797" s="230"/>
      <c r="Q62797" s="230"/>
      <c r="R62797" s="230"/>
      <c r="S62797" s="230"/>
    </row>
    <row r="62798" spans="16:19" x14ac:dyDescent="0.2">
      <c r="P62798" s="230"/>
      <c r="Q62798" s="230"/>
      <c r="R62798" s="230"/>
      <c r="S62798" s="230"/>
    </row>
    <row r="62799" spans="16:19" x14ac:dyDescent="0.2">
      <c r="P62799" s="230"/>
      <c r="Q62799" s="230"/>
      <c r="R62799" s="230"/>
      <c r="S62799" s="230"/>
    </row>
    <row r="62800" spans="16:19" x14ac:dyDescent="0.2">
      <c r="P62800" s="230"/>
      <c r="Q62800" s="230"/>
      <c r="R62800" s="230"/>
      <c r="S62800" s="230"/>
    </row>
    <row r="62801" spans="16:19" x14ac:dyDescent="0.2">
      <c r="P62801" s="230"/>
      <c r="Q62801" s="230"/>
      <c r="R62801" s="230"/>
      <c r="S62801" s="230"/>
    </row>
    <row r="62802" spans="16:19" x14ac:dyDescent="0.2">
      <c r="P62802" s="230"/>
      <c r="Q62802" s="230"/>
      <c r="R62802" s="230"/>
      <c r="S62802" s="230"/>
    </row>
    <row r="62803" spans="16:19" x14ac:dyDescent="0.2">
      <c r="P62803" s="230"/>
      <c r="Q62803" s="230"/>
      <c r="R62803" s="230"/>
      <c r="S62803" s="230"/>
    </row>
    <row r="62804" spans="16:19" x14ac:dyDescent="0.2">
      <c r="P62804" s="230"/>
      <c r="Q62804" s="230"/>
      <c r="R62804" s="230"/>
      <c r="S62804" s="230"/>
    </row>
    <row r="62805" spans="16:19" x14ac:dyDescent="0.2">
      <c r="P62805" s="230"/>
      <c r="Q62805" s="230"/>
      <c r="R62805" s="230"/>
      <c r="S62805" s="230"/>
    </row>
    <row r="62806" spans="16:19" x14ac:dyDescent="0.2">
      <c r="P62806" s="230"/>
      <c r="Q62806" s="230"/>
      <c r="R62806" s="230"/>
      <c r="S62806" s="230"/>
    </row>
    <row r="62807" spans="16:19" x14ac:dyDescent="0.2">
      <c r="P62807" s="230"/>
      <c r="Q62807" s="230"/>
      <c r="R62807" s="230"/>
      <c r="S62807" s="230"/>
    </row>
    <row r="62808" spans="16:19" x14ac:dyDescent="0.2">
      <c r="P62808" s="230"/>
      <c r="Q62808" s="230"/>
      <c r="R62808" s="230"/>
      <c r="S62808" s="230"/>
    </row>
    <row r="62809" spans="16:19" x14ac:dyDescent="0.2">
      <c r="P62809" s="230"/>
      <c r="Q62809" s="230"/>
      <c r="R62809" s="230"/>
      <c r="S62809" s="230"/>
    </row>
    <row r="62810" spans="16:19" x14ac:dyDescent="0.2">
      <c r="P62810" s="230"/>
      <c r="Q62810" s="230"/>
      <c r="R62810" s="230"/>
      <c r="S62810" s="230"/>
    </row>
    <row r="62811" spans="16:19" x14ac:dyDescent="0.2">
      <c r="P62811" s="230"/>
      <c r="Q62811" s="230"/>
      <c r="R62811" s="230"/>
      <c r="S62811" s="230"/>
    </row>
    <row r="62812" spans="16:19" x14ac:dyDescent="0.2">
      <c r="P62812" s="230"/>
      <c r="Q62812" s="230"/>
      <c r="R62812" s="230"/>
      <c r="S62812" s="230"/>
    </row>
    <row r="62813" spans="16:19" x14ac:dyDescent="0.2">
      <c r="P62813" s="230"/>
      <c r="Q62813" s="230"/>
      <c r="R62813" s="230"/>
      <c r="S62813" s="230"/>
    </row>
    <row r="62814" spans="16:19" x14ac:dyDescent="0.2">
      <c r="P62814" s="230"/>
      <c r="Q62814" s="230"/>
      <c r="R62814" s="230"/>
      <c r="S62814" s="230"/>
    </row>
    <row r="62815" spans="16:19" x14ac:dyDescent="0.2">
      <c r="P62815" s="230"/>
      <c r="Q62815" s="230"/>
      <c r="R62815" s="230"/>
      <c r="S62815" s="230"/>
    </row>
    <row r="62816" spans="16:19" x14ac:dyDescent="0.2">
      <c r="P62816" s="230"/>
      <c r="Q62816" s="230"/>
      <c r="R62816" s="230"/>
      <c r="S62816" s="230"/>
    </row>
    <row r="62817" spans="16:19" x14ac:dyDescent="0.2">
      <c r="P62817" s="230"/>
      <c r="Q62817" s="230"/>
      <c r="R62817" s="230"/>
      <c r="S62817" s="230"/>
    </row>
    <row r="62818" spans="16:19" x14ac:dyDescent="0.2">
      <c r="P62818" s="230"/>
      <c r="Q62818" s="230"/>
      <c r="R62818" s="230"/>
      <c r="S62818" s="230"/>
    </row>
    <row r="62819" spans="16:19" x14ac:dyDescent="0.2">
      <c r="P62819" s="230"/>
      <c r="Q62819" s="230"/>
      <c r="R62819" s="230"/>
      <c r="S62819" s="230"/>
    </row>
    <row r="62820" spans="16:19" x14ac:dyDescent="0.2">
      <c r="P62820" s="230"/>
      <c r="Q62820" s="230"/>
      <c r="R62820" s="230"/>
      <c r="S62820" s="230"/>
    </row>
    <row r="62821" spans="16:19" x14ac:dyDescent="0.2">
      <c r="P62821" s="230"/>
      <c r="Q62821" s="230"/>
      <c r="R62821" s="230"/>
      <c r="S62821" s="230"/>
    </row>
    <row r="62822" spans="16:19" x14ac:dyDescent="0.2">
      <c r="P62822" s="230"/>
      <c r="Q62822" s="230"/>
      <c r="R62822" s="230"/>
      <c r="S62822" s="230"/>
    </row>
    <row r="62823" spans="16:19" x14ac:dyDescent="0.2">
      <c r="P62823" s="230"/>
      <c r="Q62823" s="230"/>
      <c r="R62823" s="230"/>
      <c r="S62823" s="230"/>
    </row>
    <row r="62824" spans="16:19" x14ac:dyDescent="0.2">
      <c r="P62824" s="230"/>
      <c r="Q62824" s="230"/>
      <c r="R62824" s="230"/>
      <c r="S62824" s="230"/>
    </row>
    <row r="62825" spans="16:19" x14ac:dyDescent="0.2">
      <c r="P62825" s="230"/>
      <c r="Q62825" s="230"/>
      <c r="R62825" s="230"/>
      <c r="S62825" s="230"/>
    </row>
    <row r="62826" spans="16:19" x14ac:dyDescent="0.2">
      <c r="P62826" s="230"/>
      <c r="Q62826" s="230"/>
      <c r="R62826" s="230"/>
      <c r="S62826" s="230"/>
    </row>
    <row r="62827" spans="16:19" x14ac:dyDescent="0.2">
      <c r="P62827" s="230"/>
      <c r="Q62827" s="230"/>
      <c r="R62827" s="230"/>
      <c r="S62827" s="230"/>
    </row>
    <row r="62828" spans="16:19" x14ac:dyDescent="0.2">
      <c r="P62828" s="230"/>
      <c r="Q62828" s="230"/>
      <c r="R62828" s="230"/>
      <c r="S62828" s="230"/>
    </row>
    <row r="62829" spans="16:19" x14ac:dyDescent="0.2">
      <c r="P62829" s="230"/>
      <c r="Q62829" s="230"/>
      <c r="R62829" s="230"/>
      <c r="S62829" s="230"/>
    </row>
    <row r="62830" spans="16:19" x14ac:dyDescent="0.2">
      <c r="P62830" s="230"/>
      <c r="Q62830" s="230"/>
      <c r="R62830" s="230"/>
      <c r="S62830" s="230"/>
    </row>
    <row r="62831" spans="16:19" x14ac:dyDescent="0.2">
      <c r="P62831" s="230"/>
      <c r="Q62831" s="230"/>
      <c r="R62831" s="230"/>
      <c r="S62831" s="230"/>
    </row>
    <row r="62832" spans="16:19" x14ac:dyDescent="0.2">
      <c r="P62832" s="230"/>
      <c r="Q62832" s="230"/>
      <c r="R62832" s="230"/>
      <c r="S62832" s="230"/>
    </row>
    <row r="62833" spans="16:19" x14ac:dyDescent="0.2">
      <c r="P62833" s="230"/>
      <c r="Q62833" s="230"/>
      <c r="R62833" s="230"/>
      <c r="S62833" s="230"/>
    </row>
    <row r="62834" spans="16:19" x14ac:dyDescent="0.2">
      <c r="P62834" s="230"/>
      <c r="Q62834" s="230"/>
      <c r="R62834" s="230"/>
      <c r="S62834" s="230"/>
    </row>
    <row r="62835" spans="16:19" x14ac:dyDescent="0.2">
      <c r="P62835" s="230"/>
      <c r="Q62835" s="230"/>
      <c r="R62835" s="230"/>
      <c r="S62835" s="230"/>
    </row>
    <row r="62836" spans="16:19" x14ac:dyDescent="0.2">
      <c r="P62836" s="230"/>
      <c r="Q62836" s="230"/>
      <c r="R62836" s="230"/>
      <c r="S62836" s="230"/>
    </row>
    <row r="62837" spans="16:19" x14ac:dyDescent="0.2">
      <c r="P62837" s="230"/>
      <c r="Q62837" s="230"/>
      <c r="R62837" s="230"/>
      <c r="S62837" s="230"/>
    </row>
    <row r="62838" spans="16:19" x14ac:dyDescent="0.2">
      <c r="P62838" s="230"/>
      <c r="Q62838" s="230"/>
      <c r="R62838" s="230"/>
      <c r="S62838" s="230"/>
    </row>
    <row r="62839" spans="16:19" x14ac:dyDescent="0.2">
      <c r="P62839" s="230"/>
      <c r="Q62839" s="230"/>
      <c r="R62839" s="230"/>
      <c r="S62839" s="230"/>
    </row>
    <row r="62840" spans="16:19" x14ac:dyDescent="0.2">
      <c r="P62840" s="230"/>
      <c r="Q62840" s="230"/>
      <c r="R62840" s="230"/>
      <c r="S62840" s="230"/>
    </row>
    <row r="62841" spans="16:19" x14ac:dyDescent="0.2">
      <c r="P62841" s="230"/>
      <c r="Q62841" s="230"/>
      <c r="R62841" s="230"/>
      <c r="S62841" s="230"/>
    </row>
    <row r="62842" spans="16:19" x14ac:dyDescent="0.2">
      <c r="P62842" s="230"/>
      <c r="Q62842" s="230"/>
      <c r="R62842" s="230"/>
      <c r="S62842" s="230"/>
    </row>
    <row r="62843" spans="16:19" x14ac:dyDescent="0.2">
      <c r="P62843" s="230"/>
      <c r="Q62843" s="230"/>
      <c r="R62843" s="230"/>
      <c r="S62843" s="230"/>
    </row>
    <row r="62844" spans="16:19" x14ac:dyDescent="0.2">
      <c r="P62844" s="230"/>
      <c r="Q62844" s="230"/>
      <c r="R62844" s="230"/>
      <c r="S62844" s="230"/>
    </row>
    <row r="62845" spans="16:19" x14ac:dyDescent="0.2">
      <c r="P62845" s="230"/>
      <c r="Q62845" s="230"/>
      <c r="R62845" s="230"/>
      <c r="S62845" s="230"/>
    </row>
    <row r="62846" spans="16:19" x14ac:dyDescent="0.2">
      <c r="P62846" s="230"/>
      <c r="Q62846" s="230"/>
      <c r="R62846" s="230"/>
      <c r="S62846" s="230"/>
    </row>
    <row r="62847" spans="16:19" x14ac:dyDescent="0.2">
      <c r="P62847" s="230"/>
      <c r="Q62847" s="230"/>
      <c r="R62847" s="230"/>
      <c r="S62847" s="230"/>
    </row>
    <row r="62848" spans="16:19" x14ac:dyDescent="0.2">
      <c r="P62848" s="230"/>
      <c r="Q62848" s="230"/>
      <c r="R62848" s="230"/>
      <c r="S62848" s="230"/>
    </row>
    <row r="62849" spans="16:19" x14ac:dyDescent="0.2">
      <c r="P62849" s="230"/>
      <c r="Q62849" s="230"/>
      <c r="R62849" s="230"/>
      <c r="S62849" s="230"/>
    </row>
    <row r="62850" spans="16:19" x14ac:dyDescent="0.2">
      <c r="P62850" s="230"/>
      <c r="Q62850" s="230"/>
      <c r="R62850" s="230"/>
      <c r="S62850" s="230"/>
    </row>
    <row r="62851" spans="16:19" x14ac:dyDescent="0.2">
      <c r="P62851" s="230"/>
      <c r="Q62851" s="230"/>
      <c r="R62851" s="230"/>
      <c r="S62851" s="230"/>
    </row>
    <row r="62852" spans="16:19" x14ac:dyDescent="0.2">
      <c r="P62852" s="230"/>
      <c r="Q62852" s="230"/>
      <c r="R62852" s="230"/>
      <c r="S62852" s="230"/>
    </row>
    <row r="62853" spans="16:19" x14ac:dyDescent="0.2">
      <c r="P62853" s="230"/>
      <c r="Q62853" s="230"/>
      <c r="R62853" s="230"/>
      <c r="S62853" s="230"/>
    </row>
    <row r="62854" spans="16:19" x14ac:dyDescent="0.2">
      <c r="P62854" s="230"/>
      <c r="Q62854" s="230"/>
      <c r="R62854" s="230"/>
      <c r="S62854" s="230"/>
    </row>
    <row r="62855" spans="16:19" x14ac:dyDescent="0.2">
      <c r="P62855" s="230"/>
      <c r="Q62855" s="230"/>
      <c r="R62855" s="230"/>
      <c r="S62855" s="230"/>
    </row>
    <row r="62856" spans="16:19" x14ac:dyDescent="0.2">
      <c r="P62856" s="230"/>
      <c r="Q62856" s="230"/>
      <c r="R62856" s="230"/>
      <c r="S62856" s="230"/>
    </row>
    <row r="62857" spans="16:19" x14ac:dyDescent="0.2">
      <c r="P62857" s="230"/>
      <c r="Q62857" s="230"/>
      <c r="R62857" s="230"/>
      <c r="S62857" s="230"/>
    </row>
    <row r="62858" spans="16:19" x14ac:dyDescent="0.2">
      <c r="P62858" s="230"/>
      <c r="Q62858" s="230"/>
      <c r="R62858" s="230"/>
      <c r="S62858" s="230"/>
    </row>
    <row r="62859" spans="16:19" x14ac:dyDescent="0.2">
      <c r="P62859" s="230"/>
      <c r="Q62859" s="230"/>
      <c r="R62859" s="230"/>
      <c r="S62859" s="230"/>
    </row>
    <row r="62860" spans="16:19" x14ac:dyDescent="0.2">
      <c r="P62860" s="230"/>
      <c r="Q62860" s="230"/>
      <c r="R62860" s="230"/>
      <c r="S62860" s="230"/>
    </row>
    <row r="62861" spans="16:19" x14ac:dyDescent="0.2">
      <c r="P62861" s="230"/>
      <c r="Q62861" s="230"/>
      <c r="R62861" s="230"/>
      <c r="S62861" s="230"/>
    </row>
    <row r="62862" spans="16:19" x14ac:dyDescent="0.2">
      <c r="P62862" s="230"/>
      <c r="Q62862" s="230"/>
      <c r="R62862" s="230"/>
      <c r="S62862" s="230"/>
    </row>
    <row r="62863" spans="16:19" x14ac:dyDescent="0.2">
      <c r="P62863" s="230"/>
      <c r="Q62863" s="230"/>
      <c r="R62863" s="230"/>
      <c r="S62863" s="230"/>
    </row>
    <row r="62864" spans="16:19" x14ac:dyDescent="0.2">
      <c r="P62864" s="230"/>
      <c r="Q62864" s="230"/>
      <c r="R62864" s="230"/>
      <c r="S62864" s="230"/>
    </row>
    <row r="62865" spans="16:19" x14ac:dyDescent="0.2">
      <c r="P62865" s="230"/>
      <c r="Q62865" s="230"/>
      <c r="R62865" s="230"/>
      <c r="S62865" s="230"/>
    </row>
    <row r="62866" spans="16:19" x14ac:dyDescent="0.2">
      <c r="P62866" s="230"/>
      <c r="Q62866" s="230"/>
      <c r="R62866" s="230"/>
      <c r="S62866" s="230"/>
    </row>
    <row r="62867" spans="16:19" x14ac:dyDescent="0.2">
      <c r="P62867" s="230"/>
      <c r="Q62867" s="230"/>
      <c r="R62867" s="230"/>
      <c r="S62867" s="230"/>
    </row>
    <row r="62868" spans="16:19" x14ac:dyDescent="0.2">
      <c r="P62868" s="230"/>
      <c r="Q62868" s="230"/>
      <c r="R62868" s="230"/>
      <c r="S62868" s="230"/>
    </row>
    <row r="62869" spans="16:19" x14ac:dyDescent="0.2">
      <c r="P62869" s="230"/>
      <c r="Q62869" s="230"/>
      <c r="R62869" s="230"/>
      <c r="S62869" s="230"/>
    </row>
    <row r="62870" spans="16:19" x14ac:dyDescent="0.2">
      <c r="P62870" s="230"/>
      <c r="Q62870" s="230"/>
      <c r="R62870" s="230"/>
      <c r="S62870" s="230"/>
    </row>
    <row r="62871" spans="16:19" x14ac:dyDescent="0.2">
      <c r="P62871" s="230"/>
      <c r="Q62871" s="230"/>
      <c r="R62871" s="230"/>
      <c r="S62871" s="230"/>
    </row>
    <row r="62872" spans="16:19" x14ac:dyDescent="0.2">
      <c r="P62872" s="230"/>
      <c r="Q62872" s="230"/>
      <c r="R62872" s="230"/>
      <c r="S62872" s="230"/>
    </row>
    <row r="62873" spans="16:19" x14ac:dyDescent="0.2">
      <c r="P62873" s="230"/>
      <c r="Q62873" s="230"/>
      <c r="R62873" s="230"/>
      <c r="S62873" s="230"/>
    </row>
    <row r="62874" spans="16:19" x14ac:dyDescent="0.2">
      <c r="P62874" s="230"/>
      <c r="Q62874" s="230"/>
      <c r="R62874" s="230"/>
      <c r="S62874" s="230"/>
    </row>
    <row r="62875" spans="16:19" x14ac:dyDescent="0.2">
      <c r="P62875" s="230"/>
      <c r="Q62875" s="230"/>
      <c r="R62875" s="230"/>
      <c r="S62875" s="230"/>
    </row>
    <row r="62876" spans="16:19" x14ac:dyDescent="0.2">
      <c r="P62876" s="230"/>
      <c r="Q62876" s="230"/>
      <c r="R62876" s="230"/>
      <c r="S62876" s="230"/>
    </row>
    <row r="62877" spans="16:19" x14ac:dyDescent="0.2">
      <c r="P62877" s="230"/>
      <c r="Q62877" s="230"/>
      <c r="R62877" s="230"/>
      <c r="S62877" s="230"/>
    </row>
    <row r="62878" spans="16:19" x14ac:dyDescent="0.2">
      <c r="P62878" s="230"/>
      <c r="Q62878" s="230"/>
      <c r="R62878" s="230"/>
      <c r="S62878" s="230"/>
    </row>
    <row r="62879" spans="16:19" x14ac:dyDescent="0.2">
      <c r="P62879" s="230"/>
      <c r="Q62879" s="230"/>
      <c r="R62879" s="230"/>
      <c r="S62879" s="230"/>
    </row>
    <row r="62880" spans="16:19" x14ac:dyDescent="0.2">
      <c r="P62880" s="230"/>
      <c r="Q62880" s="230"/>
      <c r="R62880" s="230"/>
      <c r="S62880" s="230"/>
    </row>
    <row r="62881" spans="16:19" x14ac:dyDescent="0.2">
      <c r="P62881" s="230"/>
      <c r="Q62881" s="230"/>
      <c r="R62881" s="230"/>
      <c r="S62881" s="230"/>
    </row>
    <row r="62882" spans="16:19" x14ac:dyDescent="0.2">
      <c r="P62882" s="230"/>
      <c r="Q62882" s="230"/>
      <c r="R62882" s="230"/>
      <c r="S62882" s="230"/>
    </row>
    <row r="62883" spans="16:19" x14ac:dyDescent="0.2">
      <c r="P62883" s="230"/>
      <c r="Q62883" s="230"/>
      <c r="R62883" s="230"/>
      <c r="S62883" s="230"/>
    </row>
    <row r="62884" spans="16:19" x14ac:dyDescent="0.2">
      <c r="P62884" s="230"/>
      <c r="Q62884" s="230"/>
      <c r="R62884" s="230"/>
      <c r="S62884" s="230"/>
    </row>
    <row r="62885" spans="16:19" x14ac:dyDescent="0.2">
      <c r="P62885" s="230"/>
      <c r="Q62885" s="230"/>
      <c r="R62885" s="230"/>
      <c r="S62885" s="230"/>
    </row>
    <row r="62886" spans="16:19" x14ac:dyDescent="0.2">
      <c r="P62886" s="230"/>
      <c r="Q62886" s="230"/>
      <c r="R62886" s="230"/>
      <c r="S62886" s="230"/>
    </row>
    <row r="62887" spans="16:19" x14ac:dyDescent="0.2">
      <c r="P62887" s="230"/>
      <c r="Q62887" s="230"/>
      <c r="R62887" s="230"/>
      <c r="S62887" s="230"/>
    </row>
    <row r="62888" spans="16:19" x14ac:dyDescent="0.2">
      <c r="P62888" s="230"/>
      <c r="Q62888" s="230"/>
      <c r="R62888" s="230"/>
      <c r="S62888" s="230"/>
    </row>
    <row r="62889" spans="16:19" x14ac:dyDescent="0.2">
      <c r="P62889" s="230"/>
      <c r="Q62889" s="230"/>
      <c r="R62889" s="230"/>
      <c r="S62889" s="230"/>
    </row>
    <row r="62890" spans="16:19" x14ac:dyDescent="0.2">
      <c r="P62890" s="230"/>
      <c r="Q62890" s="230"/>
      <c r="R62890" s="230"/>
      <c r="S62890" s="230"/>
    </row>
    <row r="62891" spans="16:19" x14ac:dyDescent="0.2">
      <c r="P62891" s="230"/>
      <c r="Q62891" s="230"/>
      <c r="R62891" s="230"/>
      <c r="S62891" s="230"/>
    </row>
    <row r="62892" spans="16:19" x14ac:dyDescent="0.2">
      <c r="P62892" s="230"/>
      <c r="Q62892" s="230"/>
      <c r="R62892" s="230"/>
      <c r="S62892" s="230"/>
    </row>
    <row r="62893" spans="16:19" x14ac:dyDescent="0.2">
      <c r="P62893" s="230"/>
      <c r="Q62893" s="230"/>
      <c r="R62893" s="230"/>
      <c r="S62893" s="230"/>
    </row>
    <row r="62894" spans="16:19" x14ac:dyDescent="0.2">
      <c r="P62894" s="230"/>
      <c r="Q62894" s="230"/>
      <c r="R62894" s="230"/>
      <c r="S62894" s="230"/>
    </row>
    <row r="62895" spans="16:19" x14ac:dyDescent="0.2">
      <c r="P62895" s="230"/>
      <c r="Q62895" s="230"/>
      <c r="R62895" s="230"/>
      <c r="S62895" s="230"/>
    </row>
    <row r="62896" spans="16:19" x14ac:dyDescent="0.2">
      <c r="P62896" s="230"/>
      <c r="Q62896" s="230"/>
      <c r="R62896" s="230"/>
      <c r="S62896" s="230"/>
    </row>
    <row r="62897" spans="16:19" x14ac:dyDescent="0.2">
      <c r="P62897" s="230"/>
      <c r="Q62897" s="230"/>
      <c r="R62897" s="230"/>
      <c r="S62897" s="230"/>
    </row>
    <row r="62898" spans="16:19" x14ac:dyDescent="0.2">
      <c r="P62898" s="230"/>
      <c r="Q62898" s="230"/>
      <c r="R62898" s="230"/>
      <c r="S62898" s="230"/>
    </row>
    <row r="62899" spans="16:19" x14ac:dyDescent="0.2">
      <c r="P62899" s="230"/>
      <c r="Q62899" s="230"/>
      <c r="R62899" s="230"/>
      <c r="S62899" s="230"/>
    </row>
    <row r="62900" spans="16:19" x14ac:dyDescent="0.2">
      <c r="P62900" s="230"/>
      <c r="Q62900" s="230"/>
      <c r="R62900" s="230"/>
      <c r="S62900" s="230"/>
    </row>
    <row r="62901" spans="16:19" x14ac:dyDescent="0.2">
      <c r="P62901" s="230"/>
      <c r="Q62901" s="230"/>
      <c r="R62901" s="230"/>
      <c r="S62901" s="230"/>
    </row>
    <row r="62902" spans="16:19" x14ac:dyDescent="0.2">
      <c r="P62902" s="230"/>
      <c r="Q62902" s="230"/>
      <c r="R62902" s="230"/>
      <c r="S62902" s="230"/>
    </row>
    <row r="62903" spans="16:19" x14ac:dyDescent="0.2">
      <c r="P62903" s="230"/>
      <c r="Q62903" s="230"/>
      <c r="R62903" s="230"/>
      <c r="S62903" s="230"/>
    </row>
    <row r="62904" spans="16:19" x14ac:dyDescent="0.2">
      <c r="P62904" s="230"/>
      <c r="Q62904" s="230"/>
      <c r="R62904" s="230"/>
      <c r="S62904" s="230"/>
    </row>
    <row r="62905" spans="16:19" x14ac:dyDescent="0.2">
      <c r="P62905" s="230"/>
      <c r="Q62905" s="230"/>
      <c r="R62905" s="230"/>
      <c r="S62905" s="230"/>
    </row>
    <row r="62906" spans="16:19" x14ac:dyDescent="0.2">
      <c r="P62906" s="230"/>
      <c r="Q62906" s="230"/>
      <c r="R62906" s="230"/>
      <c r="S62906" s="230"/>
    </row>
    <row r="62907" spans="16:19" x14ac:dyDescent="0.2">
      <c r="P62907" s="230"/>
      <c r="Q62907" s="230"/>
      <c r="R62907" s="230"/>
      <c r="S62907" s="230"/>
    </row>
    <row r="62908" spans="16:19" x14ac:dyDescent="0.2">
      <c r="P62908" s="230"/>
      <c r="Q62908" s="230"/>
      <c r="R62908" s="230"/>
      <c r="S62908" s="230"/>
    </row>
    <row r="62909" spans="16:19" x14ac:dyDescent="0.2">
      <c r="P62909" s="230"/>
      <c r="Q62909" s="230"/>
      <c r="R62909" s="230"/>
      <c r="S62909" s="230"/>
    </row>
    <row r="62910" spans="16:19" x14ac:dyDescent="0.2">
      <c r="P62910" s="230"/>
      <c r="Q62910" s="230"/>
      <c r="R62910" s="230"/>
      <c r="S62910" s="230"/>
    </row>
    <row r="62911" spans="16:19" x14ac:dyDescent="0.2">
      <c r="P62911" s="230"/>
      <c r="Q62911" s="230"/>
      <c r="R62911" s="230"/>
      <c r="S62911" s="230"/>
    </row>
    <row r="62912" spans="16:19" x14ac:dyDescent="0.2">
      <c r="P62912" s="230"/>
      <c r="Q62912" s="230"/>
      <c r="R62912" s="230"/>
      <c r="S62912" s="230"/>
    </row>
    <row r="62913" spans="16:19" x14ac:dyDescent="0.2">
      <c r="P62913" s="230"/>
      <c r="Q62913" s="230"/>
      <c r="R62913" s="230"/>
      <c r="S62913" s="230"/>
    </row>
    <row r="62914" spans="16:19" x14ac:dyDescent="0.2">
      <c r="P62914" s="230"/>
      <c r="Q62914" s="230"/>
      <c r="R62914" s="230"/>
      <c r="S62914" s="230"/>
    </row>
    <row r="62915" spans="16:19" x14ac:dyDescent="0.2">
      <c r="P62915" s="230"/>
      <c r="Q62915" s="230"/>
      <c r="R62915" s="230"/>
      <c r="S62915" s="230"/>
    </row>
    <row r="62916" spans="16:19" x14ac:dyDescent="0.2">
      <c r="P62916" s="230"/>
      <c r="Q62916" s="230"/>
      <c r="R62916" s="230"/>
      <c r="S62916" s="230"/>
    </row>
    <row r="62917" spans="16:19" x14ac:dyDescent="0.2">
      <c r="P62917" s="230"/>
      <c r="Q62917" s="230"/>
      <c r="R62917" s="230"/>
      <c r="S62917" s="230"/>
    </row>
    <row r="62918" spans="16:19" x14ac:dyDescent="0.2">
      <c r="P62918" s="230"/>
      <c r="Q62918" s="230"/>
      <c r="R62918" s="230"/>
      <c r="S62918" s="230"/>
    </row>
    <row r="62919" spans="16:19" x14ac:dyDescent="0.2">
      <c r="P62919" s="230"/>
      <c r="Q62919" s="230"/>
      <c r="R62919" s="230"/>
      <c r="S62919" s="230"/>
    </row>
    <row r="62920" spans="16:19" x14ac:dyDescent="0.2">
      <c r="P62920" s="230"/>
      <c r="Q62920" s="230"/>
      <c r="R62920" s="230"/>
      <c r="S62920" s="230"/>
    </row>
    <row r="62921" spans="16:19" x14ac:dyDescent="0.2">
      <c r="P62921" s="230"/>
      <c r="Q62921" s="230"/>
      <c r="R62921" s="230"/>
      <c r="S62921" s="230"/>
    </row>
    <row r="62922" spans="16:19" x14ac:dyDescent="0.2">
      <c r="P62922" s="230"/>
      <c r="Q62922" s="230"/>
      <c r="R62922" s="230"/>
      <c r="S62922" s="230"/>
    </row>
    <row r="62923" spans="16:19" x14ac:dyDescent="0.2">
      <c r="P62923" s="230"/>
      <c r="Q62923" s="230"/>
      <c r="R62923" s="230"/>
      <c r="S62923" s="230"/>
    </row>
    <row r="62924" spans="16:19" x14ac:dyDescent="0.2">
      <c r="P62924" s="230"/>
      <c r="Q62924" s="230"/>
      <c r="R62924" s="230"/>
      <c r="S62924" s="230"/>
    </row>
    <row r="62925" spans="16:19" x14ac:dyDescent="0.2">
      <c r="P62925" s="230"/>
      <c r="Q62925" s="230"/>
      <c r="R62925" s="230"/>
      <c r="S62925" s="230"/>
    </row>
    <row r="62926" spans="16:19" x14ac:dyDescent="0.2">
      <c r="P62926" s="230"/>
      <c r="Q62926" s="230"/>
      <c r="R62926" s="230"/>
      <c r="S62926" s="230"/>
    </row>
    <row r="62927" spans="16:19" x14ac:dyDescent="0.2">
      <c r="P62927" s="230"/>
      <c r="Q62927" s="230"/>
      <c r="R62927" s="230"/>
      <c r="S62927" s="230"/>
    </row>
    <row r="62928" spans="16:19" x14ac:dyDescent="0.2">
      <c r="P62928" s="230"/>
      <c r="Q62928" s="230"/>
      <c r="R62928" s="230"/>
      <c r="S62928" s="230"/>
    </row>
    <row r="62929" spans="16:19" x14ac:dyDescent="0.2">
      <c r="P62929" s="230"/>
      <c r="Q62929" s="230"/>
      <c r="R62929" s="230"/>
      <c r="S62929" s="230"/>
    </row>
    <row r="62930" spans="16:19" x14ac:dyDescent="0.2">
      <c r="P62930" s="230"/>
      <c r="Q62930" s="230"/>
      <c r="R62930" s="230"/>
      <c r="S62930" s="230"/>
    </row>
    <row r="62931" spans="16:19" x14ac:dyDescent="0.2">
      <c r="P62931" s="230"/>
      <c r="Q62931" s="230"/>
      <c r="R62931" s="230"/>
      <c r="S62931" s="230"/>
    </row>
    <row r="62932" spans="16:19" x14ac:dyDescent="0.2">
      <c r="P62932" s="230"/>
      <c r="Q62932" s="230"/>
      <c r="R62932" s="230"/>
      <c r="S62932" s="230"/>
    </row>
    <row r="62933" spans="16:19" x14ac:dyDescent="0.2">
      <c r="P62933" s="230"/>
      <c r="Q62933" s="230"/>
      <c r="R62933" s="230"/>
      <c r="S62933" s="230"/>
    </row>
    <row r="62934" spans="16:19" x14ac:dyDescent="0.2">
      <c r="P62934" s="230"/>
      <c r="Q62934" s="230"/>
      <c r="R62934" s="230"/>
      <c r="S62934" s="230"/>
    </row>
    <row r="62935" spans="16:19" x14ac:dyDescent="0.2">
      <c r="P62935" s="230"/>
      <c r="Q62935" s="230"/>
      <c r="R62935" s="230"/>
      <c r="S62935" s="230"/>
    </row>
    <row r="62936" spans="16:19" x14ac:dyDescent="0.2">
      <c r="P62936" s="230"/>
      <c r="Q62936" s="230"/>
      <c r="R62936" s="230"/>
      <c r="S62936" s="230"/>
    </row>
    <row r="62937" spans="16:19" x14ac:dyDescent="0.2">
      <c r="P62937" s="230"/>
      <c r="Q62937" s="230"/>
      <c r="R62937" s="230"/>
      <c r="S62937" s="230"/>
    </row>
    <row r="62938" spans="16:19" x14ac:dyDescent="0.2">
      <c r="P62938" s="230"/>
      <c r="Q62938" s="230"/>
      <c r="R62938" s="230"/>
      <c r="S62938" s="230"/>
    </row>
    <row r="62939" spans="16:19" x14ac:dyDescent="0.2">
      <c r="P62939" s="230"/>
      <c r="Q62939" s="230"/>
      <c r="R62939" s="230"/>
      <c r="S62939" s="230"/>
    </row>
    <row r="62940" spans="16:19" x14ac:dyDescent="0.2">
      <c r="P62940" s="230"/>
      <c r="Q62940" s="230"/>
      <c r="R62940" s="230"/>
      <c r="S62940" s="230"/>
    </row>
    <row r="62941" spans="16:19" x14ac:dyDescent="0.2">
      <c r="P62941" s="230"/>
      <c r="Q62941" s="230"/>
      <c r="R62941" s="230"/>
      <c r="S62941" s="230"/>
    </row>
    <row r="62942" spans="16:19" x14ac:dyDescent="0.2">
      <c r="P62942" s="230"/>
      <c r="Q62942" s="230"/>
      <c r="R62942" s="230"/>
      <c r="S62942" s="230"/>
    </row>
    <row r="62943" spans="16:19" x14ac:dyDescent="0.2">
      <c r="P62943" s="230"/>
      <c r="Q62943" s="230"/>
      <c r="R62943" s="230"/>
      <c r="S62943" s="230"/>
    </row>
    <row r="62944" spans="16:19" x14ac:dyDescent="0.2">
      <c r="P62944" s="230"/>
      <c r="Q62944" s="230"/>
      <c r="R62944" s="230"/>
      <c r="S62944" s="230"/>
    </row>
    <row r="62945" spans="16:19" x14ac:dyDescent="0.2">
      <c r="P62945" s="230"/>
      <c r="Q62945" s="230"/>
      <c r="R62945" s="230"/>
      <c r="S62945" s="230"/>
    </row>
    <row r="62946" spans="16:19" x14ac:dyDescent="0.2">
      <c r="P62946" s="230"/>
      <c r="Q62946" s="230"/>
      <c r="R62946" s="230"/>
      <c r="S62946" s="230"/>
    </row>
    <row r="62947" spans="16:19" x14ac:dyDescent="0.2">
      <c r="P62947" s="230"/>
      <c r="Q62947" s="230"/>
      <c r="R62947" s="230"/>
      <c r="S62947" s="230"/>
    </row>
    <row r="62948" spans="16:19" x14ac:dyDescent="0.2">
      <c r="P62948" s="230"/>
      <c r="Q62948" s="230"/>
      <c r="R62948" s="230"/>
      <c r="S62948" s="230"/>
    </row>
    <row r="62949" spans="16:19" x14ac:dyDescent="0.2">
      <c r="P62949" s="230"/>
      <c r="Q62949" s="230"/>
      <c r="R62949" s="230"/>
      <c r="S62949" s="230"/>
    </row>
    <row r="62950" spans="16:19" x14ac:dyDescent="0.2">
      <c r="P62950" s="230"/>
      <c r="Q62950" s="230"/>
      <c r="R62950" s="230"/>
      <c r="S62950" s="230"/>
    </row>
    <row r="62951" spans="16:19" x14ac:dyDescent="0.2">
      <c r="P62951" s="230"/>
      <c r="Q62951" s="230"/>
      <c r="R62951" s="230"/>
      <c r="S62951" s="230"/>
    </row>
    <row r="62952" spans="16:19" x14ac:dyDescent="0.2">
      <c r="P62952" s="230"/>
      <c r="Q62952" s="230"/>
      <c r="R62952" s="230"/>
      <c r="S62952" s="230"/>
    </row>
    <row r="62953" spans="16:19" x14ac:dyDescent="0.2">
      <c r="P62953" s="230"/>
      <c r="Q62953" s="230"/>
      <c r="R62953" s="230"/>
      <c r="S62953" s="230"/>
    </row>
    <row r="62954" spans="16:19" x14ac:dyDescent="0.2">
      <c r="P62954" s="230"/>
      <c r="Q62954" s="230"/>
      <c r="R62954" s="230"/>
      <c r="S62954" s="230"/>
    </row>
    <row r="62955" spans="16:19" x14ac:dyDescent="0.2">
      <c r="P62955" s="230"/>
      <c r="Q62955" s="230"/>
      <c r="R62955" s="230"/>
      <c r="S62955" s="230"/>
    </row>
    <row r="62956" spans="16:19" x14ac:dyDescent="0.2">
      <c r="P62956" s="230"/>
      <c r="Q62956" s="230"/>
      <c r="R62956" s="230"/>
      <c r="S62956" s="230"/>
    </row>
    <row r="62957" spans="16:19" x14ac:dyDescent="0.2">
      <c r="P62957" s="230"/>
      <c r="Q62957" s="230"/>
      <c r="R62957" s="230"/>
      <c r="S62957" s="230"/>
    </row>
    <row r="62958" spans="16:19" x14ac:dyDescent="0.2">
      <c r="P62958" s="230"/>
      <c r="Q62958" s="230"/>
      <c r="R62958" s="230"/>
      <c r="S62958" s="230"/>
    </row>
    <row r="62959" spans="16:19" x14ac:dyDescent="0.2">
      <c r="P62959" s="230"/>
      <c r="Q62959" s="230"/>
      <c r="R62959" s="230"/>
      <c r="S62959" s="230"/>
    </row>
    <row r="62960" spans="16:19" x14ac:dyDescent="0.2">
      <c r="P62960" s="230"/>
      <c r="Q62960" s="230"/>
      <c r="R62960" s="230"/>
      <c r="S62960" s="230"/>
    </row>
    <row r="62961" spans="16:19" x14ac:dyDescent="0.2">
      <c r="P62961" s="230"/>
      <c r="Q62961" s="230"/>
      <c r="R62961" s="230"/>
      <c r="S62961" s="230"/>
    </row>
    <row r="62962" spans="16:19" x14ac:dyDescent="0.2">
      <c r="P62962" s="230"/>
      <c r="Q62962" s="230"/>
      <c r="R62962" s="230"/>
      <c r="S62962" s="230"/>
    </row>
    <row r="62963" spans="16:19" x14ac:dyDescent="0.2">
      <c r="P62963" s="230"/>
      <c r="Q62963" s="230"/>
      <c r="R62963" s="230"/>
      <c r="S62963" s="230"/>
    </row>
    <row r="62964" spans="16:19" x14ac:dyDescent="0.2">
      <c r="P62964" s="230"/>
      <c r="Q62964" s="230"/>
      <c r="R62964" s="230"/>
      <c r="S62964" s="230"/>
    </row>
    <row r="62965" spans="16:19" x14ac:dyDescent="0.2">
      <c r="P62965" s="230"/>
      <c r="Q62965" s="230"/>
      <c r="R62965" s="230"/>
      <c r="S62965" s="230"/>
    </row>
    <row r="62966" spans="16:19" x14ac:dyDescent="0.2">
      <c r="P62966" s="230"/>
      <c r="Q62966" s="230"/>
      <c r="R62966" s="230"/>
      <c r="S62966" s="230"/>
    </row>
    <row r="62967" spans="16:19" x14ac:dyDescent="0.2">
      <c r="P62967" s="230"/>
      <c r="Q62967" s="230"/>
      <c r="R62967" s="230"/>
      <c r="S62967" s="230"/>
    </row>
    <row r="62968" spans="16:19" x14ac:dyDescent="0.2">
      <c r="P62968" s="230"/>
      <c r="Q62968" s="230"/>
      <c r="R62968" s="230"/>
      <c r="S62968" s="230"/>
    </row>
    <row r="62969" spans="16:19" x14ac:dyDescent="0.2">
      <c r="P62969" s="230"/>
      <c r="Q62969" s="230"/>
      <c r="R62969" s="230"/>
      <c r="S62969" s="230"/>
    </row>
    <row r="62970" spans="16:19" x14ac:dyDescent="0.2">
      <c r="P62970" s="230"/>
      <c r="Q62970" s="230"/>
      <c r="R62970" s="230"/>
      <c r="S62970" s="230"/>
    </row>
    <row r="62971" spans="16:19" x14ac:dyDescent="0.2">
      <c r="P62971" s="230"/>
      <c r="Q62971" s="230"/>
      <c r="R62971" s="230"/>
      <c r="S62971" s="230"/>
    </row>
    <row r="62972" spans="16:19" x14ac:dyDescent="0.2">
      <c r="P62972" s="230"/>
      <c r="Q62972" s="230"/>
      <c r="R62972" s="230"/>
      <c r="S62972" s="230"/>
    </row>
    <row r="62973" spans="16:19" x14ac:dyDescent="0.2">
      <c r="P62973" s="230"/>
      <c r="Q62973" s="230"/>
      <c r="R62973" s="230"/>
      <c r="S62973" s="230"/>
    </row>
    <row r="62974" spans="16:19" x14ac:dyDescent="0.2">
      <c r="P62974" s="230"/>
      <c r="Q62974" s="230"/>
      <c r="R62974" s="230"/>
      <c r="S62974" s="230"/>
    </row>
    <row r="62975" spans="16:19" x14ac:dyDescent="0.2">
      <c r="P62975" s="230"/>
      <c r="Q62975" s="230"/>
      <c r="R62975" s="230"/>
      <c r="S62975" s="230"/>
    </row>
    <row r="62976" spans="16:19" x14ac:dyDescent="0.2">
      <c r="P62976" s="230"/>
      <c r="Q62976" s="230"/>
      <c r="R62976" s="230"/>
      <c r="S62976" s="230"/>
    </row>
    <row r="62977" spans="16:19" x14ac:dyDescent="0.2">
      <c r="P62977" s="230"/>
      <c r="Q62977" s="230"/>
      <c r="R62977" s="230"/>
      <c r="S62977" s="230"/>
    </row>
    <row r="62978" spans="16:19" x14ac:dyDescent="0.2">
      <c r="P62978" s="230"/>
      <c r="Q62978" s="230"/>
      <c r="R62978" s="230"/>
      <c r="S62978" s="230"/>
    </row>
    <row r="62979" spans="16:19" x14ac:dyDescent="0.2">
      <c r="P62979" s="230"/>
      <c r="Q62979" s="230"/>
      <c r="R62979" s="230"/>
      <c r="S62979" s="230"/>
    </row>
    <row r="62980" spans="16:19" x14ac:dyDescent="0.2">
      <c r="P62980" s="230"/>
      <c r="Q62980" s="230"/>
      <c r="R62980" s="230"/>
      <c r="S62980" s="230"/>
    </row>
    <row r="62981" spans="16:19" x14ac:dyDescent="0.2">
      <c r="P62981" s="230"/>
      <c r="Q62981" s="230"/>
      <c r="R62981" s="230"/>
      <c r="S62981" s="230"/>
    </row>
    <row r="62982" spans="16:19" x14ac:dyDescent="0.2">
      <c r="P62982" s="230"/>
      <c r="Q62982" s="230"/>
      <c r="R62982" s="230"/>
      <c r="S62982" s="230"/>
    </row>
    <row r="62983" spans="16:19" x14ac:dyDescent="0.2">
      <c r="P62983" s="230"/>
      <c r="Q62983" s="230"/>
      <c r="R62983" s="230"/>
      <c r="S62983" s="230"/>
    </row>
    <row r="62984" spans="16:19" x14ac:dyDescent="0.2">
      <c r="P62984" s="230"/>
      <c r="Q62984" s="230"/>
      <c r="R62984" s="230"/>
      <c r="S62984" s="230"/>
    </row>
    <row r="62985" spans="16:19" x14ac:dyDescent="0.2">
      <c r="P62985" s="230"/>
      <c r="Q62985" s="230"/>
      <c r="R62985" s="230"/>
      <c r="S62985" s="230"/>
    </row>
    <row r="62986" spans="16:19" x14ac:dyDescent="0.2">
      <c r="P62986" s="230"/>
      <c r="Q62986" s="230"/>
      <c r="R62986" s="230"/>
      <c r="S62986" s="230"/>
    </row>
    <row r="62987" spans="16:19" x14ac:dyDescent="0.2">
      <c r="P62987" s="230"/>
      <c r="Q62987" s="230"/>
      <c r="R62987" s="230"/>
      <c r="S62987" s="230"/>
    </row>
    <row r="62988" spans="16:19" x14ac:dyDescent="0.2">
      <c r="P62988" s="230"/>
      <c r="Q62988" s="230"/>
      <c r="R62988" s="230"/>
      <c r="S62988" s="230"/>
    </row>
    <row r="62989" spans="16:19" x14ac:dyDescent="0.2">
      <c r="P62989" s="230"/>
      <c r="Q62989" s="230"/>
      <c r="R62989" s="230"/>
      <c r="S62989" s="230"/>
    </row>
    <row r="62990" spans="16:19" x14ac:dyDescent="0.2">
      <c r="P62990" s="230"/>
      <c r="Q62990" s="230"/>
      <c r="R62990" s="230"/>
      <c r="S62990" s="230"/>
    </row>
    <row r="62991" spans="16:19" x14ac:dyDescent="0.2">
      <c r="P62991" s="230"/>
      <c r="Q62991" s="230"/>
      <c r="R62991" s="230"/>
      <c r="S62991" s="230"/>
    </row>
    <row r="62992" spans="16:19" x14ac:dyDescent="0.2">
      <c r="P62992" s="230"/>
      <c r="Q62992" s="230"/>
      <c r="R62992" s="230"/>
      <c r="S62992" s="230"/>
    </row>
    <row r="62993" spans="16:19" x14ac:dyDescent="0.2">
      <c r="P62993" s="230"/>
      <c r="Q62993" s="230"/>
      <c r="R62993" s="230"/>
      <c r="S62993" s="230"/>
    </row>
    <row r="62994" spans="16:19" x14ac:dyDescent="0.2">
      <c r="P62994" s="230"/>
      <c r="Q62994" s="230"/>
      <c r="R62994" s="230"/>
      <c r="S62994" s="230"/>
    </row>
    <row r="62995" spans="16:19" x14ac:dyDescent="0.2">
      <c r="P62995" s="230"/>
      <c r="Q62995" s="230"/>
      <c r="R62995" s="230"/>
      <c r="S62995" s="230"/>
    </row>
    <row r="62996" spans="16:19" x14ac:dyDescent="0.2">
      <c r="P62996" s="230"/>
      <c r="Q62996" s="230"/>
      <c r="R62996" s="230"/>
      <c r="S62996" s="230"/>
    </row>
    <row r="62997" spans="16:19" x14ac:dyDescent="0.2">
      <c r="P62997" s="230"/>
      <c r="Q62997" s="230"/>
      <c r="R62997" s="230"/>
      <c r="S62997" s="230"/>
    </row>
    <row r="62998" spans="16:19" x14ac:dyDescent="0.2">
      <c r="P62998" s="230"/>
      <c r="Q62998" s="230"/>
      <c r="R62998" s="230"/>
      <c r="S62998" s="230"/>
    </row>
    <row r="62999" spans="16:19" x14ac:dyDescent="0.2">
      <c r="P62999" s="230"/>
      <c r="Q62999" s="230"/>
      <c r="R62999" s="230"/>
      <c r="S62999" s="230"/>
    </row>
    <row r="63000" spans="16:19" x14ac:dyDescent="0.2">
      <c r="P63000" s="230"/>
      <c r="Q63000" s="230"/>
      <c r="R63000" s="230"/>
      <c r="S63000" s="230"/>
    </row>
    <row r="63001" spans="16:19" x14ac:dyDescent="0.2">
      <c r="P63001" s="230"/>
      <c r="Q63001" s="230"/>
      <c r="R63001" s="230"/>
      <c r="S63001" s="230"/>
    </row>
    <row r="63002" spans="16:19" x14ac:dyDescent="0.2">
      <c r="P63002" s="230"/>
      <c r="Q63002" s="230"/>
      <c r="R63002" s="230"/>
      <c r="S63002" s="230"/>
    </row>
    <row r="63003" spans="16:19" x14ac:dyDescent="0.2">
      <c r="P63003" s="230"/>
      <c r="Q63003" s="230"/>
      <c r="R63003" s="230"/>
      <c r="S63003" s="230"/>
    </row>
    <row r="63004" spans="16:19" x14ac:dyDescent="0.2">
      <c r="P63004" s="230"/>
      <c r="Q63004" s="230"/>
      <c r="R63004" s="230"/>
      <c r="S63004" s="230"/>
    </row>
    <row r="63005" spans="16:19" x14ac:dyDescent="0.2">
      <c r="P63005" s="230"/>
      <c r="Q63005" s="230"/>
      <c r="R63005" s="230"/>
      <c r="S63005" s="230"/>
    </row>
    <row r="63006" spans="16:19" x14ac:dyDescent="0.2">
      <c r="P63006" s="230"/>
      <c r="Q63006" s="230"/>
      <c r="R63006" s="230"/>
      <c r="S63006" s="230"/>
    </row>
    <row r="63007" spans="16:19" x14ac:dyDescent="0.2">
      <c r="P63007" s="230"/>
      <c r="Q63007" s="230"/>
      <c r="R63007" s="230"/>
      <c r="S63007" s="230"/>
    </row>
    <row r="63008" spans="16:19" x14ac:dyDescent="0.2">
      <c r="P63008" s="230"/>
      <c r="Q63008" s="230"/>
      <c r="R63008" s="230"/>
      <c r="S63008" s="230"/>
    </row>
    <row r="63009" spans="16:19" x14ac:dyDescent="0.2">
      <c r="P63009" s="230"/>
      <c r="Q63009" s="230"/>
      <c r="R63009" s="230"/>
      <c r="S63009" s="230"/>
    </row>
    <row r="63010" spans="16:19" x14ac:dyDescent="0.2">
      <c r="P63010" s="230"/>
      <c r="Q63010" s="230"/>
      <c r="R63010" s="230"/>
      <c r="S63010" s="230"/>
    </row>
    <row r="63011" spans="16:19" x14ac:dyDescent="0.2">
      <c r="P63011" s="230"/>
      <c r="Q63011" s="230"/>
      <c r="R63011" s="230"/>
      <c r="S63011" s="230"/>
    </row>
    <row r="63012" spans="16:19" x14ac:dyDescent="0.2">
      <c r="P63012" s="230"/>
      <c r="Q63012" s="230"/>
      <c r="R63012" s="230"/>
      <c r="S63012" s="230"/>
    </row>
    <row r="63013" spans="16:19" x14ac:dyDescent="0.2">
      <c r="P63013" s="230"/>
      <c r="Q63013" s="230"/>
      <c r="R63013" s="230"/>
      <c r="S63013" s="230"/>
    </row>
    <row r="63014" spans="16:19" x14ac:dyDescent="0.2">
      <c r="P63014" s="230"/>
      <c r="Q63014" s="230"/>
      <c r="R63014" s="230"/>
      <c r="S63014" s="230"/>
    </row>
    <row r="63015" spans="16:19" x14ac:dyDescent="0.2">
      <c r="P63015" s="230"/>
      <c r="Q63015" s="230"/>
      <c r="R63015" s="230"/>
      <c r="S63015" s="230"/>
    </row>
    <row r="63016" spans="16:19" x14ac:dyDescent="0.2">
      <c r="P63016" s="230"/>
      <c r="Q63016" s="230"/>
      <c r="R63016" s="230"/>
      <c r="S63016" s="230"/>
    </row>
    <row r="63017" spans="16:19" x14ac:dyDescent="0.2">
      <c r="P63017" s="230"/>
      <c r="Q63017" s="230"/>
      <c r="R63017" s="230"/>
      <c r="S63017" s="230"/>
    </row>
    <row r="63018" spans="16:19" x14ac:dyDescent="0.2">
      <c r="P63018" s="230"/>
      <c r="Q63018" s="230"/>
      <c r="R63018" s="230"/>
      <c r="S63018" s="230"/>
    </row>
    <row r="63019" spans="16:19" x14ac:dyDescent="0.2">
      <c r="P63019" s="230"/>
      <c r="Q63019" s="230"/>
      <c r="R63019" s="230"/>
      <c r="S63019" s="230"/>
    </row>
    <row r="63020" spans="16:19" x14ac:dyDescent="0.2">
      <c r="P63020" s="230"/>
      <c r="Q63020" s="230"/>
      <c r="R63020" s="230"/>
      <c r="S63020" s="230"/>
    </row>
    <row r="63021" spans="16:19" x14ac:dyDescent="0.2">
      <c r="P63021" s="230"/>
      <c r="Q63021" s="230"/>
      <c r="R63021" s="230"/>
      <c r="S63021" s="230"/>
    </row>
    <row r="63022" spans="16:19" x14ac:dyDescent="0.2">
      <c r="P63022" s="230"/>
      <c r="Q63022" s="230"/>
      <c r="R63022" s="230"/>
      <c r="S63022" s="230"/>
    </row>
    <row r="63023" spans="16:19" x14ac:dyDescent="0.2">
      <c r="P63023" s="230"/>
      <c r="Q63023" s="230"/>
      <c r="R63023" s="230"/>
      <c r="S63023" s="230"/>
    </row>
    <row r="63024" spans="16:19" x14ac:dyDescent="0.2">
      <c r="P63024" s="230"/>
      <c r="Q63024" s="230"/>
      <c r="R63024" s="230"/>
      <c r="S63024" s="230"/>
    </row>
    <row r="63025" spans="16:19" x14ac:dyDescent="0.2">
      <c r="P63025" s="230"/>
      <c r="Q63025" s="230"/>
      <c r="R63025" s="230"/>
      <c r="S63025" s="230"/>
    </row>
    <row r="63026" spans="16:19" x14ac:dyDescent="0.2">
      <c r="P63026" s="230"/>
      <c r="Q63026" s="230"/>
      <c r="R63026" s="230"/>
      <c r="S63026" s="230"/>
    </row>
    <row r="63027" spans="16:19" x14ac:dyDescent="0.2">
      <c r="P63027" s="230"/>
      <c r="Q63027" s="230"/>
      <c r="R63027" s="230"/>
      <c r="S63027" s="230"/>
    </row>
    <row r="63028" spans="16:19" x14ac:dyDescent="0.2">
      <c r="P63028" s="230"/>
      <c r="Q63028" s="230"/>
      <c r="R63028" s="230"/>
      <c r="S63028" s="230"/>
    </row>
    <row r="63029" spans="16:19" x14ac:dyDescent="0.2">
      <c r="P63029" s="230"/>
      <c r="Q63029" s="230"/>
      <c r="R63029" s="230"/>
      <c r="S63029" s="230"/>
    </row>
    <row r="63030" spans="16:19" x14ac:dyDescent="0.2">
      <c r="P63030" s="230"/>
      <c r="Q63030" s="230"/>
      <c r="R63030" s="230"/>
      <c r="S63030" s="230"/>
    </row>
    <row r="63031" spans="16:19" x14ac:dyDescent="0.2">
      <c r="P63031" s="230"/>
      <c r="Q63031" s="230"/>
      <c r="R63031" s="230"/>
      <c r="S63031" s="230"/>
    </row>
    <row r="63032" spans="16:19" x14ac:dyDescent="0.2">
      <c r="P63032" s="230"/>
      <c r="Q63032" s="230"/>
      <c r="R63032" s="230"/>
      <c r="S63032" s="230"/>
    </row>
    <row r="63033" spans="16:19" x14ac:dyDescent="0.2">
      <c r="P63033" s="230"/>
      <c r="Q63033" s="230"/>
      <c r="R63033" s="230"/>
      <c r="S63033" s="230"/>
    </row>
    <row r="63034" spans="16:19" x14ac:dyDescent="0.2">
      <c r="P63034" s="230"/>
      <c r="Q63034" s="230"/>
      <c r="R63034" s="230"/>
      <c r="S63034" s="230"/>
    </row>
    <row r="63035" spans="16:19" x14ac:dyDescent="0.2">
      <c r="P63035" s="230"/>
      <c r="Q63035" s="230"/>
      <c r="R63035" s="230"/>
      <c r="S63035" s="230"/>
    </row>
    <row r="63036" spans="16:19" x14ac:dyDescent="0.2">
      <c r="P63036" s="230"/>
      <c r="Q63036" s="230"/>
      <c r="R63036" s="230"/>
      <c r="S63036" s="230"/>
    </row>
    <row r="63037" spans="16:19" x14ac:dyDescent="0.2">
      <c r="P63037" s="230"/>
      <c r="Q63037" s="230"/>
      <c r="R63037" s="230"/>
      <c r="S63037" s="230"/>
    </row>
    <row r="63038" spans="16:19" x14ac:dyDescent="0.2">
      <c r="P63038" s="230"/>
      <c r="Q63038" s="230"/>
      <c r="R63038" s="230"/>
      <c r="S63038" s="230"/>
    </row>
    <row r="63039" spans="16:19" x14ac:dyDescent="0.2">
      <c r="P63039" s="230"/>
      <c r="Q63039" s="230"/>
      <c r="R63039" s="230"/>
      <c r="S63039" s="230"/>
    </row>
    <row r="63040" spans="16:19" x14ac:dyDescent="0.2">
      <c r="P63040" s="230"/>
      <c r="Q63040" s="230"/>
      <c r="R63040" s="230"/>
      <c r="S63040" s="230"/>
    </row>
    <row r="63041" spans="16:19" x14ac:dyDescent="0.2">
      <c r="P63041" s="230"/>
      <c r="Q63041" s="230"/>
      <c r="R63041" s="230"/>
      <c r="S63041" s="230"/>
    </row>
    <row r="63042" spans="16:19" x14ac:dyDescent="0.2">
      <c r="P63042" s="230"/>
      <c r="Q63042" s="230"/>
      <c r="R63042" s="230"/>
      <c r="S63042" s="230"/>
    </row>
    <row r="63043" spans="16:19" x14ac:dyDescent="0.2">
      <c r="P63043" s="230"/>
      <c r="Q63043" s="230"/>
      <c r="R63043" s="230"/>
      <c r="S63043" s="230"/>
    </row>
    <row r="63044" spans="16:19" x14ac:dyDescent="0.2">
      <c r="P63044" s="230"/>
      <c r="Q63044" s="230"/>
      <c r="R63044" s="230"/>
      <c r="S63044" s="230"/>
    </row>
    <row r="63045" spans="16:19" x14ac:dyDescent="0.2">
      <c r="P63045" s="230"/>
      <c r="Q63045" s="230"/>
      <c r="R63045" s="230"/>
      <c r="S63045" s="230"/>
    </row>
    <row r="63046" spans="16:19" x14ac:dyDescent="0.2">
      <c r="P63046" s="230"/>
      <c r="Q63046" s="230"/>
      <c r="R63046" s="230"/>
      <c r="S63046" s="230"/>
    </row>
    <row r="63047" spans="16:19" x14ac:dyDescent="0.2">
      <c r="P63047" s="230"/>
      <c r="Q63047" s="230"/>
      <c r="R63047" s="230"/>
      <c r="S63047" s="230"/>
    </row>
    <row r="63048" spans="16:19" x14ac:dyDescent="0.2">
      <c r="P63048" s="230"/>
      <c r="Q63048" s="230"/>
      <c r="R63048" s="230"/>
      <c r="S63048" s="230"/>
    </row>
    <row r="63049" spans="16:19" x14ac:dyDescent="0.2">
      <c r="P63049" s="230"/>
      <c r="Q63049" s="230"/>
      <c r="R63049" s="230"/>
      <c r="S63049" s="230"/>
    </row>
    <row r="63050" spans="16:19" x14ac:dyDescent="0.2">
      <c r="P63050" s="230"/>
      <c r="Q63050" s="230"/>
      <c r="R63050" s="230"/>
      <c r="S63050" s="230"/>
    </row>
    <row r="63051" spans="16:19" x14ac:dyDescent="0.2">
      <c r="P63051" s="230"/>
      <c r="Q63051" s="230"/>
      <c r="R63051" s="230"/>
      <c r="S63051" s="230"/>
    </row>
    <row r="63052" spans="16:19" x14ac:dyDescent="0.2">
      <c r="P63052" s="230"/>
      <c r="Q63052" s="230"/>
      <c r="R63052" s="230"/>
      <c r="S63052" s="230"/>
    </row>
    <row r="63053" spans="16:19" x14ac:dyDescent="0.2">
      <c r="P63053" s="230"/>
      <c r="Q63053" s="230"/>
      <c r="R63053" s="230"/>
      <c r="S63053" s="230"/>
    </row>
    <row r="63054" spans="16:19" x14ac:dyDescent="0.2">
      <c r="P63054" s="230"/>
      <c r="Q63054" s="230"/>
      <c r="R63054" s="230"/>
      <c r="S63054" s="230"/>
    </row>
    <row r="63055" spans="16:19" x14ac:dyDescent="0.2">
      <c r="P63055" s="230"/>
      <c r="Q63055" s="230"/>
      <c r="R63055" s="230"/>
      <c r="S63055" s="230"/>
    </row>
    <row r="63056" spans="16:19" x14ac:dyDescent="0.2">
      <c r="P63056" s="230"/>
      <c r="Q63056" s="230"/>
      <c r="R63056" s="230"/>
      <c r="S63056" s="230"/>
    </row>
    <row r="63057" spans="16:19" x14ac:dyDescent="0.2">
      <c r="P63057" s="230"/>
      <c r="Q63057" s="230"/>
      <c r="R63057" s="230"/>
      <c r="S63057" s="230"/>
    </row>
    <row r="63058" spans="16:19" x14ac:dyDescent="0.2">
      <c r="P63058" s="230"/>
      <c r="Q63058" s="230"/>
      <c r="R63058" s="230"/>
      <c r="S63058" s="230"/>
    </row>
    <row r="63059" spans="16:19" x14ac:dyDescent="0.2">
      <c r="P63059" s="230"/>
      <c r="Q63059" s="230"/>
      <c r="R63059" s="230"/>
      <c r="S63059" s="230"/>
    </row>
    <row r="63060" spans="16:19" x14ac:dyDescent="0.2">
      <c r="P63060" s="230"/>
      <c r="Q63060" s="230"/>
      <c r="R63060" s="230"/>
      <c r="S63060" s="230"/>
    </row>
    <row r="63061" spans="16:19" x14ac:dyDescent="0.2">
      <c r="P63061" s="230"/>
      <c r="Q63061" s="230"/>
      <c r="R63061" s="230"/>
      <c r="S63061" s="230"/>
    </row>
    <row r="63062" spans="16:19" x14ac:dyDescent="0.2">
      <c r="P63062" s="230"/>
      <c r="Q63062" s="230"/>
      <c r="R63062" s="230"/>
      <c r="S63062" s="230"/>
    </row>
    <row r="63063" spans="16:19" x14ac:dyDescent="0.2">
      <c r="P63063" s="230"/>
      <c r="Q63063" s="230"/>
      <c r="R63063" s="230"/>
      <c r="S63063" s="230"/>
    </row>
    <row r="63064" spans="16:19" x14ac:dyDescent="0.2">
      <c r="P63064" s="230"/>
      <c r="Q63064" s="230"/>
      <c r="R63064" s="230"/>
      <c r="S63064" s="230"/>
    </row>
    <row r="63065" spans="16:19" x14ac:dyDescent="0.2">
      <c r="P63065" s="230"/>
      <c r="Q63065" s="230"/>
      <c r="R63065" s="230"/>
      <c r="S63065" s="230"/>
    </row>
    <row r="63066" spans="16:19" x14ac:dyDescent="0.2">
      <c r="P63066" s="230"/>
      <c r="Q63066" s="230"/>
      <c r="R63066" s="230"/>
      <c r="S63066" s="230"/>
    </row>
    <row r="63067" spans="16:19" x14ac:dyDescent="0.2">
      <c r="P63067" s="230"/>
      <c r="Q63067" s="230"/>
      <c r="R63067" s="230"/>
      <c r="S63067" s="230"/>
    </row>
    <row r="63068" spans="16:19" x14ac:dyDescent="0.2">
      <c r="P63068" s="230"/>
      <c r="Q63068" s="230"/>
      <c r="R63068" s="230"/>
      <c r="S63068" s="230"/>
    </row>
    <row r="63069" spans="16:19" x14ac:dyDescent="0.2">
      <c r="P63069" s="230"/>
      <c r="Q63069" s="230"/>
      <c r="R63069" s="230"/>
      <c r="S63069" s="230"/>
    </row>
    <row r="63070" spans="16:19" x14ac:dyDescent="0.2">
      <c r="P63070" s="230"/>
      <c r="Q63070" s="230"/>
      <c r="R63070" s="230"/>
      <c r="S63070" s="230"/>
    </row>
    <row r="63071" spans="16:19" x14ac:dyDescent="0.2">
      <c r="P63071" s="230"/>
      <c r="Q63071" s="230"/>
      <c r="R63071" s="230"/>
      <c r="S63071" s="230"/>
    </row>
    <row r="63072" spans="16:19" x14ac:dyDescent="0.2">
      <c r="P63072" s="230"/>
      <c r="Q63072" s="230"/>
      <c r="R63072" s="230"/>
      <c r="S63072" s="230"/>
    </row>
    <row r="63073" spans="16:19" x14ac:dyDescent="0.2">
      <c r="P63073" s="230"/>
      <c r="Q63073" s="230"/>
      <c r="R63073" s="230"/>
      <c r="S63073" s="230"/>
    </row>
    <row r="63074" spans="16:19" x14ac:dyDescent="0.2">
      <c r="P63074" s="230"/>
      <c r="Q63074" s="230"/>
      <c r="R63074" s="230"/>
      <c r="S63074" s="230"/>
    </row>
    <row r="63075" spans="16:19" x14ac:dyDescent="0.2">
      <c r="P63075" s="230"/>
      <c r="Q63075" s="230"/>
      <c r="R63075" s="230"/>
      <c r="S63075" s="230"/>
    </row>
    <row r="63076" spans="16:19" x14ac:dyDescent="0.2">
      <c r="P63076" s="230"/>
      <c r="Q63076" s="230"/>
      <c r="R63076" s="230"/>
      <c r="S63076" s="230"/>
    </row>
    <row r="63077" spans="16:19" x14ac:dyDescent="0.2">
      <c r="P63077" s="230"/>
      <c r="Q63077" s="230"/>
      <c r="R63077" s="230"/>
      <c r="S63077" s="230"/>
    </row>
    <row r="63078" spans="16:19" x14ac:dyDescent="0.2">
      <c r="P63078" s="230"/>
      <c r="Q63078" s="230"/>
      <c r="R63078" s="230"/>
      <c r="S63078" s="230"/>
    </row>
    <row r="63079" spans="16:19" x14ac:dyDescent="0.2">
      <c r="P63079" s="230"/>
      <c r="Q63079" s="230"/>
      <c r="R63079" s="230"/>
      <c r="S63079" s="230"/>
    </row>
    <row r="63080" spans="16:19" x14ac:dyDescent="0.2">
      <c r="P63080" s="230"/>
      <c r="Q63080" s="230"/>
      <c r="R63080" s="230"/>
      <c r="S63080" s="230"/>
    </row>
    <row r="63081" spans="16:19" x14ac:dyDescent="0.2">
      <c r="P63081" s="230"/>
      <c r="Q63081" s="230"/>
      <c r="R63081" s="230"/>
      <c r="S63081" s="230"/>
    </row>
    <row r="63082" spans="16:19" x14ac:dyDescent="0.2">
      <c r="P63082" s="230"/>
      <c r="Q63082" s="230"/>
      <c r="R63082" s="230"/>
      <c r="S63082" s="230"/>
    </row>
    <row r="63083" spans="16:19" x14ac:dyDescent="0.2">
      <c r="P63083" s="230"/>
      <c r="Q63083" s="230"/>
      <c r="R63083" s="230"/>
      <c r="S63083" s="230"/>
    </row>
    <row r="63084" spans="16:19" x14ac:dyDescent="0.2">
      <c r="P63084" s="230"/>
      <c r="Q63084" s="230"/>
      <c r="R63084" s="230"/>
      <c r="S63084" s="230"/>
    </row>
    <row r="63085" spans="16:19" x14ac:dyDescent="0.2">
      <c r="P63085" s="230"/>
      <c r="Q63085" s="230"/>
      <c r="R63085" s="230"/>
      <c r="S63085" s="230"/>
    </row>
    <row r="63086" spans="16:19" x14ac:dyDescent="0.2">
      <c r="P63086" s="230"/>
      <c r="Q63086" s="230"/>
      <c r="R63086" s="230"/>
      <c r="S63086" s="230"/>
    </row>
    <row r="63087" spans="16:19" x14ac:dyDescent="0.2">
      <c r="P63087" s="230"/>
      <c r="Q63087" s="230"/>
      <c r="R63087" s="230"/>
      <c r="S63087" s="230"/>
    </row>
    <row r="63088" spans="16:19" x14ac:dyDescent="0.2">
      <c r="P63088" s="230"/>
      <c r="Q63088" s="230"/>
      <c r="R63088" s="230"/>
      <c r="S63088" s="230"/>
    </row>
    <row r="63089" spans="16:19" x14ac:dyDescent="0.2">
      <c r="P63089" s="230"/>
      <c r="Q63089" s="230"/>
      <c r="R63089" s="230"/>
      <c r="S63089" s="230"/>
    </row>
    <row r="63090" spans="16:19" x14ac:dyDescent="0.2">
      <c r="P63090" s="230"/>
      <c r="Q63090" s="230"/>
      <c r="R63090" s="230"/>
      <c r="S63090" s="230"/>
    </row>
    <row r="63091" spans="16:19" x14ac:dyDescent="0.2">
      <c r="P63091" s="230"/>
      <c r="Q63091" s="230"/>
      <c r="R63091" s="230"/>
      <c r="S63091" s="230"/>
    </row>
    <row r="63092" spans="16:19" x14ac:dyDescent="0.2">
      <c r="P63092" s="230"/>
      <c r="Q63092" s="230"/>
      <c r="R63092" s="230"/>
      <c r="S63092" s="230"/>
    </row>
    <row r="63093" spans="16:19" x14ac:dyDescent="0.2">
      <c r="P63093" s="230"/>
      <c r="Q63093" s="230"/>
      <c r="R63093" s="230"/>
      <c r="S63093" s="230"/>
    </row>
    <row r="63094" spans="16:19" x14ac:dyDescent="0.2">
      <c r="P63094" s="230"/>
      <c r="Q63094" s="230"/>
      <c r="R63094" s="230"/>
      <c r="S63094" s="230"/>
    </row>
    <row r="63095" spans="16:19" x14ac:dyDescent="0.2">
      <c r="P63095" s="230"/>
      <c r="Q63095" s="230"/>
      <c r="R63095" s="230"/>
      <c r="S63095" s="230"/>
    </row>
    <row r="63096" spans="16:19" x14ac:dyDescent="0.2">
      <c r="P63096" s="230"/>
      <c r="Q63096" s="230"/>
      <c r="R63096" s="230"/>
      <c r="S63096" s="230"/>
    </row>
    <row r="63097" spans="16:19" x14ac:dyDescent="0.2">
      <c r="P63097" s="230"/>
      <c r="Q63097" s="230"/>
      <c r="R63097" s="230"/>
      <c r="S63097" s="230"/>
    </row>
    <row r="63098" spans="16:19" x14ac:dyDescent="0.2">
      <c r="P63098" s="230"/>
      <c r="Q63098" s="230"/>
      <c r="R63098" s="230"/>
      <c r="S63098" s="230"/>
    </row>
    <row r="63099" spans="16:19" x14ac:dyDescent="0.2">
      <c r="P63099" s="230"/>
      <c r="Q63099" s="230"/>
      <c r="R63099" s="230"/>
      <c r="S63099" s="230"/>
    </row>
    <row r="63100" spans="16:19" x14ac:dyDescent="0.2">
      <c r="P63100" s="230"/>
      <c r="Q63100" s="230"/>
      <c r="R63100" s="230"/>
      <c r="S63100" s="230"/>
    </row>
    <row r="63101" spans="16:19" x14ac:dyDescent="0.2">
      <c r="P63101" s="230"/>
      <c r="Q63101" s="230"/>
      <c r="R63101" s="230"/>
      <c r="S63101" s="230"/>
    </row>
    <row r="63102" spans="16:19" x14ac:dyDescent="0.2">
      <c r="P63102" s="230"/>
      <c r="Q63102" s="230"/>
      <c r="R63102" s="230"/>
      <c r="S63102" s="230"/>
    </row>
    <row r="63103" spans="16:19" x14ac:dyDescent="0.2">
      <c r="P63103" s="230"/>
      <c r="Q63103" s="230"/>
      <c r="R63103" s="230"/>
      <c r="S63103" s="230"/>
    </row>
    <row r="63104" spans="16:19" x14ac:dyDescent="0.2">
      <c r="P63104" s="230"/>
      <c r="Q63104" s="230"/>
      <c r="R63104" s="230"/>
      <c r="S63104" s="230"/>
    </row>
    <row r="63105" spans="16:19" x14ac:dyDescent="0.2">
      <c r="P63105" s="230"/>
      <c r="Q63105" s="230"/>
      <c r="R63105" s="230"/>
      <c r="S63105" s="230"/>
    </row>
    <row r="63106" spans="16:19" x14ac:dyDescent="0.2">
      <c r="P63106" s="230"/>
      <c r="Q63106" s="230"/>
      <c r="R63106" s="230"/>
      <c r="S63106" s="230"/>
    </row>
    <row r="63107" spans="16:19" x14ac:dyDescent="0.2">
      <c r="P63107" s="230"/>
      <c r="Q63107" s="230"/>
      <c r="R63107" s="230"/>
      <c r="S63107" s="230"/>
    </row>
    <row r="63108" spans="16:19" x14ac:dyDescent="0.2">
      <c r="P63108" s="230"/>
      <c r="Q63108" s="230"/>
      <c r="R63108" s="230"/>
      <c r="S63108" s="230"/>
    </row>
    <row r="63109" spans="16:19" x14ac:dyDescent="0.2">
      <c r="P63109" s="230"/>
      <c r="Q63109" s="230"/>
      <c r="R63109" s="230"/>
      <c r="S63109" s="230"/>
    </row>
    <row r="63110" spans="16:19" x14ac:dyDescent="0.2">
      <c r="P63110" s="230"/>
      <c r="Q63110" s="230"/>
      <c r="R63110" s="230"/>
      <c r="S63110" s="230"/>
    </row>
    <row r="63111" spans="16:19" x14ac:dyDescent="0.2">
      <c r="P63111" s="230"/>
      <c r="Q63111" s="230"/>
      <c r="R63111" s="230"/>
      <c r="S63111" s="230"/>
    </row>
    <row r="63112" spans="16:19" x14ac:dyDescent="0.2">
      <c r="P63112" s="230"/>
      <c r="Q63112" s="230"/>
      <c r="R63112" s="230"/>
      <c r="S63112" s="230"/>
    </row>
    <row r="63113" spans="16:19" x14ac:dyDescent="0.2">
      <c r="P63113" s="230"/>
      <c r="Q63113" s="230"/>
      <c r="R63113" s="230"/>
      <c r="S63113" s="230"/>
    </row>
    <row r="63114" spans="16:19" x14ac:dyDescent="0.2">
      <c r="P63114" s="230"/>
      <c r="Q63114" s="230"/>
      <c r="R63114" s="230"/>
      <c r="S63114" s="230"/>
    </row>
    <row r="63115" spans="16:19" x14ac:dyDescent="0.2">
      <c r="P63115" s="230"/>
      <c r="Q63115" s="230"/>
      <c r="R63115" s="230"/>
      <c r="S63115" s="230"/>
    </row>
    <row r="63116" spans="16:19" x14ac:dyDescent="0.2">
      <c r="P63116" s="230"/>
      <c r="Q63116" s="230"/>
      <c r="R63116" s="230"/>
      <c r="S63116" s="230"/>
    </row>
    <row r="63117" spans="16:19" x14ac:dyDescent="0.2">
      <c r="P63117" s="230"/>
      <c r="Q63117" s="230"/>
      <c r="R63117" s="230"/>
      <c r="S63117" s="230"/>
    </row>
    <row r="63118" spans="16:19" x14ac:dyDescent="0.2">
      <c r="P63118" s="230"/>
      <c r="Q63118" s="230"/>
      <c r="R63118" s="230"/>
      <c r="S63118" s="230"/>
    </row>
    <row r="63119" spans="16:19" x14ac:dyDescent="0.2">
      <c r="P63119" s="230"/>
      <c r="Q63119" s="230"/>
      <c r="R63119" s="230"/>
      <c r="S63119" s="230"/>
    </row>
    <row r="63120" spans="16:19" x14ac:dyDescent="0.2">
      <c r="P63120" s="230"/>
      <c r="Q63120" s="230"/>
      <c r="R63120" s="230"/>
      <c r="S63120" s="230"/>
    </row>
    <row r="63121" spans="16:19" x14ac:dyDescent="0.2">
      <c r="P63121" s="230"/>
      <c r="Q63121" s="230"/>
      <c r="R63121" s="230"/>
      <c r="S63121" s="230"/>
    </row>
    <row r="63122" spans="16:19" x14ac:dyDescent="0.2">
      <c r="P63122" s="230"/>
      <c r="Q63122" s="230"/>
      <c r="R63122" s="230"/>
      <c r="S63122" s="230"/>
    </row>
    <row r="63123" spans="16:19" x14ac:dyDescent="0.2">
      <c r="P63123" s="230"/>
      <c r="Q63123" s="230"/>
      <c r="R63123" s="230"/>
      <c r="S63123" s="230"/>
    </row>
    <row r="63124" spans="16:19" x14ac:dyDescent="0.2">
      <c r="P63124" s="230"/>
      <c r="Q63124" s="230"/>
      <c r="R63124" s="230"/>
      <c r="S63124" s="230"/>
    </row>
    <row r="63125" spans="16:19" x14ac:dyDescent="0.2">
      <c r="P63125" s="230"/>
      <c r="Q63125" s="230"/>
      <c r="R63125" s="230"/>
      <c r="S63125" s="230"/>
    </row>
    <row r="63126" spans="16:19" x14ac:dyDescent="0.2">
      <c r="P63126" s="230"/>
      <c r="Q63126" s="230"/>
      <c r="R63126" s="230"/>
      <c r="S63126" s="230"/>
    </row>
    <row r="63127" spans="16:19" x14ac:dyDescent="0.2">
      <c r="P63127" s="230"/>
      <c r="Q63127" s="230"/>
      <c r="R63127" s="230"/>
      <c r="S63127" s="230"/>
    </row>
    <row r="63128" spans="16:19" x14ac:dyDescent="0.2">
      <c r="P63128" s="230"/>
      <c r="Q63128" s="230"/>
      <c r="R63128" s="230"/>
      <c r="S63128" s="230"/>
    </row>
    <row r="63129" spans="16:19" x14ac:dyDescent="0.2">
      <c r="P63129" s="230"/>
      <c r="Q63129" s="230"/>
      <c r="R63129" s="230"/>
      <c r="S63129" s="230"/>
    </row>
    <row r="63130" spans="16:19" x14ac:dyDescent="0.2">
      <c r="P63130" s="230"/>
      <c r="Q63130" s="230"/>
      <c r="R63130" s="230"/>
      <c r="S63130" s="230"/>
    </row>
    <row r="63131" spans="16:19" x14ac:dyDescent="0.2">
      <c r="P63131" s="230"/>
      <c r="Q63131" s="230"/>
      <c r="R63131" s="230"/>
      <c r="S63131" s="230"/>
    </row>
    <row r="63132" spans="16:19" x14ac:dyDescent="0.2">
      <c r="P63132" s="230"/>
      <c r="Q63132" s="230"/>
      <c r="R63132" s="230"/>
      <c r="S63132" s="230"/>
    </row>
    <row r="63133" spans="16:19" x14ac:dyDescent="0.2">
      <c r="P63133" s="230"/>
      <c r="Q63133" s="230"/>
      <c r="R63133" s="230"/>
      <c r="S63133" s="230"/>
    </row>
    <row r="63134" spans="16:19" x14ac:dyDescent="0.2">
      <c r="P63134" s="230"/>
      <c r="Q63134" s="230"/>
      <c r="R63134" s="230"/>
      <c r="S63134" s="230"/>
    </row>
    <row r="63135" spans="16:19" x14ac:dyDescent="0.2">
      <c r="P63135" s="230"/>
      <c r="Q63135" s="230"/>
      <c r="R63135" s="230"/>
      <c r="S63135" s="230"/>
    </row>
    <row r="63136" spans="16:19" x14ac:dyDescent="0.2">
      <c r="P63136" s="230"/>
      <c r="Q63136" s="230"/>
      <c r="R63136" s="230"/>
      <c r="S63136" s="230"/>
    </row>
    <row r="63137" spans="16:19" x14ac:dyDescent="0.2">
      <c r="P63137" s="230"/>
      <c r="Q63137" s="230"/>
      <c r="R63137" s="230"/>
      <c r="S63137" s="230"/>
    </row>
    <row r="63138" spans="16:19" x14ac:dyDescent="0.2">
      <c r="P63138" s="230"/>
      <c r="Q63138" s="230"/>
      <c r="R63138" s="230"/>
      <c r="S63138" s="230"/>
    </row>
    <row r="63139" spans="16:19" x14ac:dyDescent="0.2">
      <c r="P63139" s="230"/>
      <c r="Q63139" s="230"/>
      <c r="R63139" s="230"/>
      <c r="S63139" s="230"/>
    </row>
    <row r="63140" spans="16:19" x14ac:dyDescent="0.2">
      <c r="P63140" s="230"/>
      <c r="Q63140" s="230"/>
      <c r="R63140" s="230"/>
      <c r="S63140" s="230"/>
    </row>
    <row r="63141" spans="16:19" x14ac:dyDescent="0.2">
      <c r="P63141" s="230"/>
      <c r="Q63141" s="230"/>
      <c r="R63141" s="230"/>
      <c r="S63141" s="230"/>
    </row>
    <row r="63142" spans="16:19" x14ac:dyDescent="0.2">
      <c r="P63142" s="230"/>
      <c r="Q63142" s="230"/>
      <c r="R63142" s="230"/>
      <c r="S63142" s="230"/>
    </row>
    <row r="63143" spans="16:19" x14ac:dyDescent="0.2">
      <c r="P63143" s="230"/>
      <c r="Q63143" s="230"/>
      <c r="R63143" s="230"/>
      <c r="S63143" s="230"/>
    </row>
    <row r="63144" spans="16:19" x14ac:dyDescent="0.2">
      <c r="P63144" s="230"/>
      <c r="Q63144" s="230"/>
      <c r="R63144" s="230"/>
      <c r="S63144" s="230"/>
    </row>
    <row r="63145" spans="16:19" x14ac:dyDescent="0.2">
      <c r="P63145" s="230"/>
      <c r="Q63145" s="230"/>
      <c r="R63145" s="230"/>
      <c r="S63145" s="230"/>
    </row>
    <row r="63146" spans="16:19" x14ac:dyDescent="0.2">
      <c r="P63146" s="230"/>
      <c r="Q63146" s="230"/>
      <c r="R63146" s="230"/>
      <c r="S63146" s="230"/>
    </row>
    <row r="63147" spans="16:19" x14ac:dyDescent="0.2">
      <c r="P63147" s="230"/>
      <c r="Q63147" s="230"/>
      <c r="R63147" s="230"/>
      <c r="S63147" s="230"/>
    </row>
    <row r="63148" spans="16:19" x14ac:dyDescent="0.2">
      <c r="P63148" s="230"/>
      <c r="Q63148" s="230"/>
      <c r="R63148" s="230"/>
      <c r="S63148" s="230"/>
    </row>
    <row r="63149" spans="16:19" x14ac:dyDescent="0.2">
      <c r="P63149" s="230"/>
      <c r="Q63149" s="230"/>
      <c r="R63149" s="230"/>
      <c r="S63149" s="230"/>
    </row>
    <row r="63150" spans="16:19" x14ac:dyDescent="0.2">
      <c r="P63150" s="230"/>
      <c r="Q63150" s="230"/>
      <c r="R63150" s="230"/>
      <c r="S63150" s="230"/>
    </row>
    <row r="63151" spans="16:19" x14ac:dyDescent="0.2">
      <c r="P63151" s="230"/>
      <c r="Q63151" s="230"/>
      <c r="R63151" s="230"/>
      <c r="S63151" s="230"/>
    </row>
    <row r="63152" spans="16:19" x14ac:dyDescent="0.2">
      <c r="P63152" s="230"/>
      <c r="Q63152" s="230"/>
      <c r="R63152" s="230"/>
      <c r="S63152" s="230"/>
    </row>
    <row r="63153" spans="16:19" x14ac:dyDescent="0.2">
      <c r="P63153" s="230"/>
      <c r="Q63153" s="230"/>
      <c r="R63153" s="230"/>
      <c r="S63153" s="230"/>
    </row>
    <row r="63154" spans="16:19" x14ac:dyDescent="0.2">
      <c r="P63154" s="230"/>
      <c r="Q63154" s="230"/>
      <c r="R63154" s="230"/>
      <c r="S63154" s="230"/>
    </row>
    <row r="63155" spans="16:19" x14ac:dyDescent="0.2">
      <c r="P63155" s="230"/>
      <c r="Q63155" s="230"/>
      <c r="R63155" s="230"/>
      <c r="S63155" s="230"/>
    </row>
    <row r="63156" spans="16:19" x14ac:dyDescent="0.2">
      <c r="P63156" s="230"/>
      <c r="Q63156" s="230"/>
      <c r="R63156" s="230"/>
      <c r="S63156" s="230"/>
    </row>
    <row r="63157" spans="16:19" x14ac:dyDescent="0.2">
      <c r="P63157" s="230"/>
      <c r="Q63157" s="230"/>
      <c r="R63157" s="230"/>
      <c r="S63157" s="230"/>
    </row>
    <row r="63158" spans="16:19" x14ac:dyDescent="0.2">
      <c r="P63158" s="230"/>
      <c r="Q63158" s="230"/>
      <c r="R63158" s="230"/>
      <c r="S63158" s="230"/>
    </row>
    <row r="63159" spans="16:19" x14ac:dyDescent="0.2">
      <c r="P63159" s="230"/>
      <c r="Q63159" s="230"/>
      <c r="R63159" s="230"/>
      <c r="S63159" s="230"/>
    </row>
    <row r="63160" spans="16:19" x14ac:dyDescent="0.2">
      <c r="P63160" s="230"/>
      <c r="Q63160" s="230"/>
      <c r="R63160" s="230"/>
      <c r="S63160" s="230"/>
    </row>
    <row r="63161" spans="16:19" x14ac:dyDescent="0.2">
      <c r="P63161" s="230"/>
      <c r="Q63161" s="230"/>
      <c r="R63161" s="230"/>
      <c r="S63161" s="230"/>
    </row>
    <row r="63162" spans="16:19" x14ac:dyDescent="0.2">
      <c r="P63162" s="230"/>
      <c r="Q63162" s="230"/>
      <c r="R63162" s="230"/>
      <c r="S63162" s="230"/>
    </row>
    <row r="63163" spans="16:19" x14ac:dyDescent="0.2">
      <c r="P63163" s="230"/>
      <c r="Q63163" s="230"/>
      <c r="R63163" s="230"/>
      <c r="S63163" s="230"/>
    </row>
    <row r="63164" spans="16:19" x14ac:dyDescent="0.2">
      <c r="P63164" s="230"/>
      <c r="Q63164" s="230"/>
      <c r="R63164" s="230"/>
      <c r="S63164" s="230"/>
    </row>
    <row r="63165" spans="16:19" x14ac:dyDescent="0.2">
      <c r="P63165" s="230"/>
      <c r="Q63165" s="230"/>
      <c r="R63165" s="230"/>
      <c r="S63165" s="230"/>
    </row>
    <row r="63166" spans="16:19" x14ac:dyDescent="0.2">
      <c r="P63166" s="230"/>
      <c r="Q63166" s="230"/>
      <c r="R63166" s="230"/>
      <c r="S63166" s="230"/>
    </row>
    <row r="63167" spans="16:19" x14ac:dyDescent="0.2">
      <c r="P63167" s="230"/>
      <c r="Q63167" s="230"/>
      <c r="R63167" s="230"/>
      <c r="S63167" s="230"/>
    </row>
    <row r="63168" spans="16:19" x14ac:dyDescent="0.2">
      <c r="P63168" s="230"/>
      <c r="Q63168" s="230"/>
      <c r="R63168" s="230"/>
      <c r="S63168" s="230"/>
    </row>
    <row r="63169" spans="16:19" x14ac:dyDescent="0.2">
      <c r="P63169" s="230"/>
      <c r="Q63169" s="230"/>
      <c r="R63169" s="230"/>
      <c r="S63169" s="230"/>
    </row>
    <row r="63170" spans="16:19" x14ac:dyDescent="0.2">
      <c r="P63170" s="230"/>
      <c r="Q63170" s="230"/>
      <c r="R63170" s="230"/>
      <c r="S63170" s="230"/>
    </row>
    <row r="63171" spans="16:19" x14ac:dyDescent="0.2">
      <c r="P63171" s="230"/>
      <c r="Q63171" s="230"/>
      <c r="R63171" s="230"/>
      <c r="S63171" s="230"/>
    </row>
    <row r="63172" spans="16:19" x14ac:dyDescent="0.2">
      <c r="P63172" s="230"/>
      <c r="Q63172" s="230"/>
      <c r="R63172" s="230"/>
      <c r="S63172" s="230"/>
    </row>
    <row r="63173" spans="16:19" x14ac:dyDescent="0.2">
      <c r="P63173" s="230"/>
      <c r="Q63173" s="230"/>
      <c r="R63173" s="230"/>
      <c r="S63173" s="230"/>
    </row>
    <row r="63174" spans="16:19" x14ac:dyDescent="0.2">
      <c r="P63174" s="230"/>
      <c r="Q63174" s="230"/>
      <c r="R63174" s="230"/>
      <c r="S63174" s="230"/>
    </row>
    <row r="63175" spans="16:19" x14ac:dyDescent="0.2">
      <c r="P63175" s="230"/>
      <c r="Q63175" s="230"/>
      <c r="R63175" s="230"/>
      <c r="S63175" s="230"/>
    </row>
    <row r="63176" spans="16:19" x14ac:dyDescent="0.2">
      <c r="P63176" s="230"/>
      <c r="Q63176" s="230"/>
      <c r="R63176" s="230"/>
      <c r="S63176" s="230"/>
    </row>
    <row r="63177" spans="16:19" x14ac:dyDescent="0.2">
      <c r="P63177" s="230"/>
      <c r="Q63177" s="230"/>
      <c r="R63177" s="230"/>
      <c r="S63177" s="230"/>
    </row>
    <row r="63178" spans="16:19" x14ac:dyDescent="0.2">
      <c r="P63178" s="230"/>
      <c r="Q63178" s="230"/>
      <c r="R63178" s="230"/>
      <c r="S63178" s="230"/>
    </row>
    <row r="63179" spans="16:19" x14ac:dyDescent="0.2">
      <c r="P63179" s="230"/>
      <c r="Q63179" s="230"/>
      <c r="R63179" s="230"/>
      <c r="S63179" s="230"/>
    </row>
    <row r="63180" spans="16:19" x14ac:dyDescent="0.2">
      <c r="P63180" s="230"/>
      <c r="Q63180" s="230"/>
      <c r="R63180" s="230"/>
      <c r="S63180" s="230"/>
    </row>
    <row r="63181" spans="16:19" x14ac:dyDescent="0.2">
      <c r="P63181" s="230"/>
      <c r="Q63181" s="230"/>
      <c r="R63181" s="230"/>
      <c r="S63181" s="230"/>
    </row>
    <row r="63182" spans="16:19" x14ac:dyDescent="0.2">
      <c r="P63182" s="230"/>
      <c r="Q63182" s="230"/>
      <c r="R63182" s="230"/>
      <c r="S63182" s="230"/>
    </row>
    <row r="63183" spans="16:19" x14ac:dyDescent="0.2">
      <c r="P63183" s="230"/>
      <c r="Q63183" s="230"/>
      <c r="R63183" s="230"/>
      <c r="S63183" s="230"/>
    </row>
    <row r="63184" spans="16:19" x14ac:dyDescent="0.2">
      <c r="P63184" s="230"/>
      <c r="Q63184" s="230"/>
      <c r="R63184" s="230"/>
      <c r="S63184" s="230"/>
    </row>
    <row r="63185" spans="16:19" x14ac:dyDescent="0.2">
      <c r="P63185" s="230"/>
      <c r="Q63185" s="230"/>
      <c r="R63185" s="230"/>
      <c r="S63185" s="230"/>
    </row>
    <row r="63186" spans="16:19" x14ac:dyDescent="0.2">
      <c r="P63186" s="230"/>
      <c r="Q63186" s="230"/>
      <c r="R63186" s="230"/>
      <c r="S63186" s="230"/>
    </row>
    <row r="63187" spans="16:19" x14ac:dyDescent="0.2">
      <c r="P63187" s="230"/>
      <c r="Q63187" s="230"/>
      <c r="R63187" s="230"/>
      <c r="S63187" s="230"/>
    </row>
    <row r="63188" spans="16:19" x14ac:dyDescent="0.2">
      <c r="P63188" s="230"/>
      <c r="Q63188" s="230"/>
      <c r="R63188" s="230"/>
      <c r="S63188" s="230"/>
    </row>
    <row r="63189" spans="16:19" x14ac:dyDescent="0.2">
      <c r="P63189" s="230"/>
      <c r="Q63189" s="230"/>
      <c r="R63189" s="230"/>
      <c r="S63189" s="230"/>
    </row>
    <row r="63190" spans="16:19" x14ac:dyDescent="0.2">
      <c r="P63190" s="230"/>
      <c r="Q63190" s="230"/>
      <c r="R63190" s="230"/>
      <c r="S63190" s="230"/>
    </row>
    <row r="63191" spans="16:19" x14ac:dyDescent="0.2">
      <c r="P63191" s="230"/>
      <c r="Q63191" s="230"/>
      <c r="R63191" s="230"/>
      <c r="S63191" s="230"/>
    </row>
    <row r="63192" spans="16:19" x14ac:dyDescent="0.2">
      <c r="P63192" s="230"/>
      <c r="Q63192" s="230"/>
      <c r="R63192" s="230"/>
      <c r="S63192" s="230"/>
    </row>
    <row r="63193" spans="16:19" x14ac:dyDescent="0.2">
      <c r="P63193" s="230"/>
      <c r="Q63193" s="230"/>
      <c r="R63193" s="230"/>
      <c r="S63193" s="230"/>
    </row>
    <row r="63194" spans="16:19" x14ac:dyDescent="0.2">
      <c r="P63194" s="230"/>
      <c r="Q63194" s="230"/>
      <c r="R63194" s="230"/>
      <c r="S63194" s="230"/>
    </row>
    <row r="63195" spans="16:19" x14ac:dyDescent="0.2">
      <c r="P63195" s="230"/>
      <c r="Q63195" s="230"/>
      <c r="R63195" s="230"/>
      <c r="S63195" s="230"/>
    </row>
    <row r="63196" spans="16:19" x14ac:dyDescent="0.2">
      <c r="P63196" s="230"/>
      <c r="Q63196" s="230"/>
      <c r="R63196" s="230"/>
      <c r="S63196" s="230"/>
    </row>
    <row r="63197" spans="16:19" x14ac:dyDescent="0.2">
      <c r="P63197" s="230"/>
      <c r="Q63197" s="230"/>
      <c r="R63197" s="230"/>
      <c r="S63197" s="230"/>
    </row>
    <row r="63198" spans="16:19" x14ac:dyDescent="0.2">
      <c r="P63198" s="230"/>
      <c r="Q63198" s="230"/>
      <c r="R63198" s="230"/>
      <c r="S63198" s="230"/>
    </row>
    <row r="63199" spans="16:19" x14ac:dyDescent="0.2">
      <c r="P63199" s="230"/>
      <c r="Q63199" s="230"/>
      <c r="R63199" s="230"/>
      <c r="S63199" s="230"/>
    </row>
    <row r="63200" spans="16:19" x14ac:dyDescent="0.2">
      <c r="P63200" s="230"/>
      <c r="Q63200" s="230"/>
      <c r="R63200" s="230"/>
      <c r="S63200" s="230"/>
    </row>
    <row r="63201" spans="16:19" x14ac:dyDescent="0.2">
      <c r="P63201" s="230"/>
      <c r="Q63201" s="230"/>
      <c r="R63201" s="230"/>
      <c r="S63201" s="230"/>
    </row>
    <row r="63202" spans="16:19" x14ac:dyDescent="0.2">
      <c r="P63202" s="230"/>
      <c r="Q63202" s="230"/>
      <c r="R63202" s="230"/>
      <c r="S63202" s="230"/>
    </row>
    <row r="63203" spans="16:19" x14ac:dyDescent="0.2">
      <c r="P63203" s="230"/>
      <c r="Q63203" s="230"/>
      <c r="R63203" s="230"/>
      <c r="S63203" s="230"/>
    </row>
    <row r="63204" spans="16:19" x14ac:dyDescent="0.2">
      <c r="P63204" s="230"/>
      <c r="Q63204" s="230"/>
      <c r="R63204" s="230"/>
      <c r="S63204" s="230"/>
    </row>
    <row r="63205" spans="16:19" x14ac:dyDescent="0.2">
      <c r="P63205" s="230"/>
      <c r="Q63205" s="230"/>
      <c r="R63205" s="230"/>
      <c r="S63205" s="230"/>
    </row>
    <row r="63206" spans="16:19" x14ac:dyDescent="0.2">
      <c r="P63206" s="230"/>
      <c r="Q63206" s="230"/>
      <c r="R63206" s="230"/>
      <c r="S63206" s="230"/>
    </row>
    <row r="63207" spans="16:19" x14ac:dyDescent="0.2">
      <c r="P63207" s="230"/>
      <c r="Q63207" s="230"/>
      <c r="R63207" s="230"/>
      <c r="S63207" s="230"/>
    </row>
    <row r="63208" spans="16:19" x14ac:dyDescent="0.2">
      <c r="P63208" s="230"/>
      <c r="Q63208" s="230"/>
      <c r="R63208" s="230"/>
      <c r="S63208" s="230"/>
    </row>
    <row r="63209" spans="16:19" x14ac:dyDescent="0.2">
      <c r="P63209" s="230"/>
      <c r="Q63209" s="230"/>
      <c r="R63209" s="230"/>
      <c r="S63209" s="230"/>
    </row>
    <row r="63210" spans="16:19" x14ac:dyDescent="0.2">
      <c r="P63210" s="230"/>
      <c r="Q63210" s="230"/>
      <c r="R63210" s="230"/>
      <c r="S63210" s="230"/>
    </row>
    <row r="63211" spans="16:19" x14ac:dyDescent="0.2">
      <c r="P63211" s="230"/>
      <c r="Q63211" s="230"/>
      <c r="R63211" s="230"/>
      <c r="S63211" s="230"/>
    </row>
    <row r="63212" spans="16:19" x14ac:dyDescent="0.2">
      <c r="P63212" s="230"/>
      <c r="Q63212" s="230"/>
      <c r="R63212" s="230"/>
      <c r="S63212" s="230"/>
    </row>
    <row r="63213" spans="16:19" x14ac:dyDescent="0.2">
      <c r="P63213" s="230"/>
      <c r="Q63213" s="230"/>
      <c r="R63213" s="230"/>
      <c r="S63213" s="230"/>
    </row>
    <row r="63214" spans="16:19" x14ac:dyDescent="0.2">
      <c r="P63214" s="230"/>
      <c r="Q63214" s="230"/>
      <c r="R63214" s="230"/>
      <c r="S63214" s="230"/>
    </row>
    <row r="63215" spans="16:19" x14ac:dyDescent="0.2">
      <c r="P63215" s="230"/>
      <c r="Q63215" s="230"/>
      <c r="R63215" s="230"/>
      <c r="S63215" s="230"/>
    </row>
    <row r="63216" spans="16:19" x14ac:dyDescent="0.2">
      <c r="P63216" s="230"/>
      <c r="Q63216" s="230"/>
      <c r="R63216" s="230"/>
      <c r="S63216" s="230"/>
    </row>
    <row r="63217" spans="16:19" x14ac:dyDescent="0.2">
      <c r="P63217" s="230"/>
      <c r="Q63217" s="230"/>
      <c r="R63217" s="230"/>
      <c r="S63217" s="230"/>
    </row>
    <row r="63218" spans="16:19" x14ac:dyDescent="0.2">
      <c r="P63218" s="230"/>
      <c r="Q63218" s="230"/>
      <c r="R63218" s="230"/>
      <c r="S63218" s="230"/>
    </row>
    <row r="63219" spans="16:19" x14ac:dyDescent="0.2">
      <c r="P63219" s="230"/>
      <c r="Q63219" s="230"/>
      <c r="R63219" s="230"/>
      <c r="S63219" s="230"/>
    </row>
    <row r="63220" spans="16:19" x14ac:dyDescent="0.2">
      <c r="P63220" s="230"/>
      <c r="Q63220" s="230"/>
      <c r="R63220" s="230"/>
      <c r="S63220" s="230"/>
    </row>
    <row r="63221" spans="16:19" x14ac:dyDescent="0.2">
      <c r="P63221" s="230"/>
      <c r="Q63221" s="230"/>
      <c r="R63221" s="230"/>
      <c r="S63221" s="230"/>
    </row>
    <row r="63222" spans="16:19" x14ac:dyDescent="0.2">
      <c r="P63222" s="230"/>
      <c r="Q63222" s="230"/>
      <c r="R63222" s="230"/>
      <c r="S63222" s="230"/>
    </row>
    <row r="63223" spans="16:19" x14ac:dyDescent="0.2">
      <c r="P63223" s="230"/>
      <c r="Q63223" s="230"/>
      <c r="R63223" s="230"/>
      <c r="S63223" s="230"/>
    </row>
    <row r="63224" spans="16:19" x14ac:dyDescent="0.2">
      <c r="P63224" s="230"/>
      <c r="Q63224" s="230"/>
      <c r="R63224" s="230"/>
      <c r="S63224" s="230"/>
    </row>
    <row r="63225" spans="16:19" x14ac:dyDescent="0.2">
      <c r="P63225" s="230"/>
      <c r="Q63225" s="230"/>
      <c r="R63225" s="230"/>
      <c r="S63225" s="230"/>
    </row>
    <row r="63226" spans="16:19" x14ac:dyDescent="0.2">
      <c r="P63226" s="230"/>
      <c r="Q63226" s="230"/>
      <c r="R63226" s="230"/>
      <c r="S63226" s="230"/>
    </row>
    <row r="63227" spans="16:19" x14ac:dyDescent="0.2">
      <c r="P63227" s="230"/>
      <c r="Q63227" s="230"/>
      <c r="R63227" s="230"/>
      <c r="S63227" s="230"/>
    </row>
    <row r="63228" spans="16:19" x14ac:dyDescent="0.2">
      <c r="P63228" s="230"/>
      <c r="Q63228" s="230"/>
      <c r="R63228" s="230"/>
      <c r="S63228" s="230"/>
    </row>
    <row r="63229" spans="16:19" x14ac:dyDescent="0.2">
      <c r="P63229" s="230"/>
      <c r="Q63229" s="230"/>
      <c r="R63229" s="230"/>
      <c r="S63229" s="230"/>
    </row>
    <row r="63230" spans="16:19" x14ac:dyDescent="0.2">
      <c r="P63230" s="230"/>
      <c r="Q63230" s="230"/>
      <c r="R63230" s="230"/>
      <c r="S63230" s="230"/>
    </row>
    <row r="63231" spans="16:19" x14ac:dyDescent="0.2">
      <c r="P63231" s="230"/>
      <c r="Q63231" s="230"/>
      <c r="R63231" s="230"/>
      <c r="S63231" s="230"/>
    </row>
    <row r="63232" spans="16:19" x14ac:dyDescent="0.2">
      <c r="P63232" s="230"/>
      <c r="Q63232" s="230"/>
      <c r="R63232" s="230"/>
      <c r="S63232" s="230"/>
    </row>
    <row r="63233" spans="16:19" x14ac:dyDescent="0.2">
      <c r="P63233" s="230"/>
      <c r="Q63233" s="230"/>
      <c r="R63233" s="230"/>
      <c r="S63233" s="230"/>
    </row>
    <row r="63234" spans="16:19" x14ac:dyDescent="0.2">
      <c r="P63234" s="230"/>
      <c r="Q63234" s="230"/>
      <c r="R63234" s="230"/>
      <c r="S63234" s="230"/>
    </row>
    <row r="63235" spans="16:19" x14ac:dyDescent="0.2">
      <c r="P63235" s="230"/>
      <c r="Q63235" s="230"/>
      <c r="R63235" s="230"/>
      <c r="S63235" s="230"/>
    </row>
    <row r="63236" spans="16:19" x14ac:dyDescent="0.2">
      <c r="P63236" s="230"/>
      <c r="Q63236" s="230"/>
      <c r="R63236" s="230"/>
      <c r="S63236" s="230"/>
    </row>
    <row r="63237" spans="16:19" x14ac:dyDescent="0.2">
      <c r="P63237" s="230"/>
      <c r="Q63237" s="230"/>
      <c r="R63237" s="230"/>
      <c r="S63237" s="230"/>
    </row>
    <row r="63238" spans="16:19" x14ac:dyDescent="0.2">
      <c r="P63238" s="230"/>
      <c r="Q63238" s="230"/>
      <c r="R63238" s="230"/>
      <c r="S63238" s="230"/>
    </row>
    <row r="63239" spans="16:19" x14ac:dyDescent="0.2">
      <c r="P63239" s="230"/>
      <c r="Q63239" s="230"/>
      <c r="R63239" s="230"/>
      <c r="S63239" s="230"/>
    </row>
    <row r="63240" spans="16:19" x14ac:dyDescent="0.2">
      <c r="P63240" s="230"/>
      <c r="Q63240" s="230"/>
      <c r="R63240" s="230"/>
      <c r="S63240" s="230"/>
    </row>
    <row r="63241" spans="16:19" x14ac:dyDescent="0.2">
      <c r="P63241" s="230"/>
      <c r="Q63241" s="230"/>
      <c r="R63241" s="230"/>
      <c r="S63241" s="230"/>
    </row>
    <row r="63242" spans="16:19" x14ac:dyDescent="0.2">
      <c r="P63242" s="230"/>
      <c r="Q63242" s="230"/>
      <c r="R63242" s="230"/>
      <c r="S63242" s="230"/>
    </row>
    <row r="63243" spans="16:19" x14ac:dyDescent="0.2">
      <c r="P63243" s="230"/>
      <c r="Q63243" s="230"/>
      <c r="R63243" s="230"/>
      <c r="S63243" s="230"/>
    </row>
    <row r="63244" spans="16:19" x14ac:dyDescent="0.2">
      <c r="P63244" s="230"/>
      <c r="Q63244" s="230"/>
      <c r="R63244" s="230"/>
      <c r="S63244" s="230"/>
    </row>
    <row r="63245" spans="16:19" x14ac:dyDescent="0.2">
      <c r="P63245" s="230"/>
      <c r="Q63245" s="230"/>
      <c r="R63245" s="230"/>
      <c r="S63245" s="230"/>
    </row>
    <row r="63246" spans="16:19" x14ac:dyDescent="0.2">
      <c r="P63246" s="230"/>
      <c r="Q63246" s="230"/>
      <c r="R63246" s="230"/>
      <c r="S63246" s="230"/>
    </row>
    <row r="63247" spans="16:19" x14ac:dyDescent="0.2">
      <c r="P63247" s="230"/>
      <c r="Q63247" s="230"/>
      <c r="R63247" s="230"/>
      <c r="S63247" s="230"/>
    </row>
    <row r="63248" spans="16:19" x14ac:dyDescent="0.2">
      <c r="P63248" s="230"/>
      <c r="Q63248" s="230"/>
      <c r="R63248" s="230"/>
      <c r="S63248" s="230"/>
    </row>
    <row r="63249" spans="16:19" x14ac:dyDescent="0.2">
      <c r="P63249" s="230"/>
      <c r="Q63249" s="230"/>
      <c r="R63249" s="230"/>
      <c r="S63249" s="230"/>
    </row>
    <row r="63250" spans="16:19" x14ac:dyDescent="0.2">
      <c r="P63250" s="230"/>
      <c r="Q63250" s="230"/>
      <c r="R63250" s="230"/>
      <c r="S63250" s="230"/>
    </row>
    <row r="63251" spans="16:19" x14ac:dyDescent="0.2">
      <c r="P63251" s="230"/>
      <c r="Q63251" s="230"/>
      <c r="R63251" s="230"/>
      <c r="S63251" s="230"/>
    </row>
    <row r="63252" spans="16:19" x14ac:dyDescent="0.2">
      <c r="P63252" s="230"/>
      <c r="Q63252" s="230"/>
      <c r="R63252" s="230"/>
      <c r="S63252" s="230"/>
    </row>
    <row r="63253" spans="16:19" x14ac:dyDescent="0.2">
      <c r="P63253" s="230"/>
      <c r="Q63253" s="230"/>
      <c r="R63253" s="230"/>
      <c r="S63253" s="230"/>
    </row>
    <row r="63254" spans="16:19" x14ac:dyDescent="0.2">
      <c r="P63254" s="230"/>
      <c r="Q63254" s="230"/>
      <c r="R63254" s="230"/>
      <c r="S63254" s="230"/>
    </row>
    <row r="63255" spans="16:19" x14ac:dyDescent="0.2">
      <c r="P63255" s="230"/>
      <c r="Q63255" s="230"/>
      <c r="R63255" s="230"/>
      <c r="S63255" s="230"/>
    </row>
    <row r="63256" spans="16:19" x14ac:dyDescent="0.2">
      <c r="P63256" s="230"/>
      <c r="Q63256" s="230"/>
      <c r="R63256" s="230"/>
      <c r="S63256" s="230"/>
    </row>
    <row r="63257" spans="16:19" x14ac:dyDescent="0.2">
      <c r="P63257" s="230"/>
      <c r="Q63257" s="230"/>
      <c r="R63257" s="230"/>
      <c r="S63257" s="230"/>
    </row>
    <row r="63258" spans="16:19" x14ac:dyDescent="0.2">
      <c r="P63258" s="230"/>
      <c r="Q63258" s="230"/>
      <c r="R63258" s="230"/>
      <c r="S63258" s="230"/>
    </row>
    <row r="63259" spans="16:19" x14ac:dyDescent="0.2">
      <c r="P63259" s="230"/>
      <c r="Q63259" s="230"/>
      <c r="R63259" s="230"/>
      <c r="S63259" s="230"/>
    </row>
    <row r="63260" spans="16:19" x14ac:dyDescent="0.2">
      <c r="P63260" s="230"/>
      <c r="Q63260" s="230"/>
      <c r="R63260" s="230"/>
      <c r="S63260" s="230"/>
    </row>
    <row r="63261" spans="16:19" x14ac:dyDescent="0.2">
      <c r="P63261" s="230"/>
      <c r="Q63261" s="230"/>
      <c r="R63261" s="230"/>
      <c r="S63261" s="230"/>
    </row>
    <row r="63262" spans="16:19" x14ac:dyDescent="0.2">
      <c r="P63262" s="230"/>
      <c r="Q63262" s="230"/>
      <c r="R63262" s="230"/>
      <c r="S63262" s="230"/>
    </row>
    <row r="63263" spans="16:19" x14ac:dyDescent="0.2">
      <c r="P63263" s="230"/>
      <c r="Q63263" s="230"/>
      <c r="R63263" s="230"/>
      <c r="S63263" s="230"/>
    </row>
    <row r="63264" spans="16:19" x14ac:dyDescent="0.2">
      <c r="P63264" s="230"/>
      <c r="Q63264" s="230"/>
      <c r="R63264" s="230"/>
      <c r="S63264" s="230"/>
    </row>
    <row r="63265" spans="16:19" x14ac:dyDescent="0.2">
      <c r="P63265" s="230"/>
      <c r="Q63265" s="230"/>
      <c r="R63265" s="230"/>
      <c r="S63265" s="230"/>
    </row>
    <row r="63266" spans="16:19" x14ac:dyDescent="0.2">
      <c r="P63266" s="230"/>
      <c r="Q63266" s="230"/>
      <c r="R63266" s="230"/>
      <c r="S63266" s="230"/>
    </row>
    <row r="63267" spans="16:19" x14ac:dyDescent="0.2">
      <c r="P63267" s="230"/>
      <c r="Q63267" s="230"/>
      <c r="R63267" s="230"/>
      <c r="S63267" s="230"/>
    </row>
    <row r="63268" spans="16:19" x14ac:dyDescent="0.2">
      <c r="P63268" s="230"/>
      <c r="Q63268" s="230"/>
      <c r="R63268" s="230"/>
      <c r="S63268" s="230"/>
    </row>
    <row r="63269" spans="16:19" x14ac:dyDescent="0.2">
      <c r="P63269" s="230"/>
      <c r="Q63269" s="230"/>
      <c r="R63269" s="230"/>
      <c r="S63269" s="230"/>
    </row>
    <row r="63270" spans="16:19" x14ac:dyDescent="0.2">
      <c r="P63270" s="230"/>
      <c r="Q63270" s="230"/>
      <c r="R63270" s="230"/>
      <c r="S63270" s="230"/>
    </row>
    <row r="63271" spans="16:19" x14ac:dyDescent="0.2">
      <c r="P63271" s="230"/>
      <c r="Q63271" s="230"/>
      <c r="R63271" s="230"/>
      <c r="S63271" s="230"/>
    </row>
    <row r="63272" spans="16:19" x14ac:dyDescent="0.2">
      <c r="P63272" s="230"/>
      <c r="Q63272" s="230"/>
      <c r="R63272" s="230"/>
      <c r="S63272" s="230"/>
    </row>
    <row r="63273" spans="16:19" x14ac:dyDescent="0.2">
      <c r="P63273" s="230"/>
      <c r="Q63273" s="230"/>
      <c r="R63273" s="230"/>
      <c r="S63273" s="230"/>
    </row>
    <row r="63274" spans="16:19" x14ac:dyDescent="0.2">
      <c r="P63274" s="230"/>
      <c r="Q63274" s="230"/>
      <c r="R63274" s="230"/>
      <c r="S63274" s="230"/>
    </row>
    <row r="63275" spans="16:19" x14ac:dyDescent="0.2">
      <c r="P63275" s="230"/>
      <c r="Q63275" s="230"/>
      <c r="R63275" s="230"/>
      <c r="S63275" s="230"/>
    </row>
    <row r="63276" spans="16:19" x14ac:dyDescent="0.2">
      <c r="P63276" s="230"/>
      <c r="Q63276" s="230"/>
      <c r="R63276" s="230"/>
      <c r="S63276" s="230"/>
    </row>
    <row r="63277" spans="16:19" x14ac:dyDescent="0.2">
      <c r="P63277" s="230"/>
      <c r="Q63277" s="230"/>
      <c r="R63277" s="230"/>
      <c r="S63277" s="230"/>
    </row>
    <row r="63278" spans="16:19" x14ac:dyDescent="0.2">
      <c r="P63278" s="230"/>
      <c r="Q63278" s="230"/>
      <c r="R63278" s="230"/>
      <c r="S63278" s="230"/>
    </row>
    <row r="63279" spans="16:19" x14ac:dyDescent="0.2">
      <c r="P63279" s="230"/>
      <c r="Q63279" s="230"/>
      <c r="R63279" s="230"/>
      <c r="S63279" s="230"/>
    </row>
    <row r="63280" spans="16:19" x14ac:dyDescent="0.2">
      <c r="P63280" s="230"/>
      <c r="Q63280" s="230"/>
      <c r="R63280" s="230"/>
      <c r="S63280" s="230"/>
    </row>
    <row r="63281" spans="16:19" x14ac:dyDescent="0.2">
      <c r="P63281" s="230"/>
      <c r="Q63281" s="230"/>
      <c r="R63281" s="230"/>
      <c r="S63281" s="230"/>
    </row>
    <row r="63282" spans="16:19" x14ac:dyDescent="0.2">
      <c r="P63282" s="230"/>
      <c r="Q63282" s="230"/>
      <c r="R63282" s="230"/>
      <c r="S63282" s="230"/>
    </row>
    <row r="63283" spans="16:19" x14ac:dyDescent="0.2">
      <c r="P63283" s="230"/>
      <c r="Q63283" s="230"/>
      <c r="R63283" s="230"/>
      <c r="S63283" s="230"/>
    </row>
    <row r="63284" spans="16:19" x14ac:dyDescent="0.2">
      <c r="P63284" s="230"/>
      <c r="Q63284" s="230"/>
      <c r="R63284" s="230"/>
      <c r="S63284" s="230"/>
    </row>
    <row r="63285" spans="16:19" x14ac:dyDescent="0.2">
      <c r="P63285" s="230"/>
      <c r="Q63285" s="230"/>
      <c r="R63285" s="230"/>
      <c r="S63285" s="230"/>
    </row>
    <row r="63286" spans="16:19" x14ac:dyDescent="0.2">
      <c r="P63286" s="230"/>
      <c r="Q63286" s="230"/>
      <c r="R63286" s="230"/>
      <c r="S63286" s="230"/>
    </row>
    <row r="63287" spans="16:19" x14ac:dyDescent="0.2">
      <c r="P63287" s="230"/>
      <c r="Q63287" s="230"/>
      <c r="R63287" s="230"/>
      <c r="S63287" s="230"/>
    </row>
    <row r="63288" spans="16:19" x14ac:dyDescent="0.2">
      <c r="P63288" s="230"/>
      <c r="Q63288" s="230"/>
      <c r="R63288" s="230"/>
      <c r="S63288" s="230"/>
    </row>
    <row r="63289" spans="16:19" x14ac:dyDescent="0.2">
      <c r="P63289" s="230"/>
      <c r="Q63289" s="230"/>
      <c r="R63289" s="230"/>
      <c r="S63289" s="230"/>
    </row>
    <row r="63290" spans="16:19" x14ac:dyDescent="0.2">
      <c r="P63290" s="230"/>
      <c r="Q63290" s="230"/>
      <c r="R63290" s="230"/>
      <c r="S63290" s="230"/>
    </row>
    <row r="63291" spans="16:19" x14ac:dyDescent="0.2">
      <c r="P63291" s="230"/>
      <c r="Q63291" s="230"/>
      <c r="R63291" s="230"/>
      <c r="S63291" s="230"/>
    </row>
    <row r="63292" spans="16:19" x14ac:dyDescent="0.2">
      <c r="P63292" s="230"/>
      <c r="Q63292" s="230"/>
      <c r="R63292" s="230"/>
      <c r="S63292" s="230"/>
    </row>
    <row r="63293" spans="16:19" x14ac:dyDescent="0.2">
      <c r="P63293" s="230"/>
      <c r="Q63293" s="230"/>
      <c r="R63293" s="230"/>
      <c r="S63293" s="230"/>
    </row>
    <row r="63294" spans="16:19" x14ac:dyDescent="0.2">
      <c r="P63294" s="230"/>
      <c r="Q63294" s="230"/>
      <c r="R63294" s="230"/>
      <c r="S63294" s="230"/>
    </row>
    <row r="63295" spans="16:19" x14ac:dyDescent="0.2">
      <c r="P63295" s="230"/>
      <c r="Q63295" s="230"/>
      <c r="R63295" s="230"/>
      <c r="S63295" s="230"/>
    </row>
    <row r="63296" spans="16:19" x14ac:dyDescent="0.2">
      <c r="P63296" s="230"/>
      <c r="Q63296" s="230"/>
      <c r="R63296" s="230"/>
      <c r="S63296" s="230"/>
    </row>
    <row r="63297" spans="16:19" x14ac:dyDescent="0.2">
      <c r="P63297" s="230"/>
      <c r="Q63297" s="230"/>
      <c r="R63297" s="230"/>
      <c r="S63297" s="230"/>
    </row>
    <row r="63298" spans="16:19" x14ac:dyDescent="0.2">
      <c r="P63298" s="230"/>
      <c r="Q63298" s="230"/>
      <c r="R63298" s="230"/>
      <c r="S63298" s="230"/>
    </row>
    <row r="63299" spans="16:19" x14ac:dyDescent="0.2">
      <c r="P63299" s="230"/>
      <c r="Q63299" s="230"/>
      <c r="R63299" s="230"/>
      <c r="S63299" s="230"/>
    </row>
    <row r="63300" spans="16:19" x14ac:dyDescent="0.2">
      <c r="P63300" s="230"/>
      <c r="Q63300" s="230"/>
      <c r="R63300" s="230"/>
      <c r="S63300" s="230"/>
    </row>
    <row r="63301" spans="16:19" x14ac:dyDescent="0.2">
      <c r="P63301" s="230"/>
      <c r="Q63301" s="230"/>
      <c r="R63301" s="230"/>
      <c r="S63301" s="230"/>
    </row>
    <row r="63302" spans="16:19" x14ac:dyDescent="0.2">
      <c r="P63302" s="230"/>
      <c r="Q63302" s="230"/>
      <c r="R63302" s="230"/>
      <c r="S63302" s="230"/>
    </row>
    <row r="63303" spans="16:19" x14ac:dyDescent="0.2">
      <c r="P63303" s="230"/>
      <c r="Q63303" s="230"/>
      <c r="R63303" s="230"/>
      <c r="S63303" s="230"/>
    </row>
    <row r="63304" spans="16:19" x14ac:dyDescent="0.2">
      <c r="P63304" s="230"/>
      <c r="Q63304" s="230"/>
      <c r="R63304" s="230"/>
      <c r="S63304" s="230"/>
    </row>
    <row r="63305" spans="16:19" x14ac:dyDescent="0.2">
      <c r="P63305" s="230"/>
      <c r="Q63305" s="230"/>
      <c r="R63305" s="230"/>
      <c r="S63305" s="230"/>
    </row>
    <row r="63306" spans="16:19" x14ac:dyDescent="0.2">
      <c r="P63306" s="230"/>
      <c r="Q63306" s="230"/>
      <c r="R63306" s="230"/>
      <c r="S63306" s="230"/>
    </row>
    <row r="63307" spans="16:19" x14ac:dyDescent="0.2">
      <c r="P63307" s="230"/>
      <c r="Q63307" s="230"/>
      <c r="R63307" s="230"/>
      <c r="S63307" s="230"/>
    </row>
    <row r="63308" spans="16:19" x14ac:dyDescent="0.2">
      <c r="P63308" s="230"/>
      <c r="Q63308" s="230"/>
      <c r="R63308" s="230"/>
      <c r="S63308" s="230"/>
    </row>
    <row r="63309" spans="16:19" x14ac:dyDescent="0.2">
      <c r="P63309" s="230"/>
      <c r="Q63309" s="230"/>
      <c r="R63309" s="230"/>
      <c r="S63309" s="230"/>
    </row>
    <row r="63310" spans="16:19" x14ac:dyDescent="0.2">
      <c r="P63310" s="230"/>
      <c r="Q63310" s="230"/>
      <c r="R63310" s="230"/>
      <c r="S63310" s="230"/>
    </row>
    <row r="63311" spans="16:19" x14ac:dyDescent="0.2">
      <c r="P63311" s="230"/>
      <c r="Q63311" s="230"/>
      <c r="R63311" s="230"/>
      <c r="S63311" s="230"/>
    </row>
    <row r="63312" spans="16:19" x14ac:dyDescent="0.2">
      <c r="P63312" s="230"/>
      <c r="Q63312" s="230"/>
      <c r="R63312" s="230"/>
      <c r="S63312" s="230"/>
    </row>
    <row r="63313" spans="16:19" x14ac:dyDescent="0.2">
      <c r="P63313" s="230"/>
      <c r="Q63313" s="230"/>
      <c r="R63313" s="230"/>
      <c r="S63313" s="230"/>
    </row>
    <row r="63314" spans="16:19" x14ac:dyDescent="0.2">
      <c r="P63314" s="230"/>
      <c r="Q63314" s="230"/>
      <c r="R63314" s="230"/>
      <c r="S63314" s="230"/>
    </row>
    <row r="63315" spans="16:19" x14ac:dyDescent="0.2">
      <c r="P63315" s="230"/>
      <c r="Q63315" s="230"/>
      <c r="R63315" s="230"/>
      <c r="S63315" s="230"/>
    </row>
    <row r="63316" spans="16:19" x14ac:dyDescent="0.2">
      <c r="P63316" s="230"/>
      <c r="Q63316" s="230"/>
      <c r="R63316" s="230"/>
      <c r="S63316" s="230"/>
    </row>
    <row r="63317" spans="16:19" x14ac:dyDescent="0.2">
      <c r="P63317" s="230"/>
      <c r="Q63317" s="230"/>
      <c r="R63317" s="230"/>
      <c r="S63317" s="230"/>
    </row>
    <row r="63318" spans="16:19" x14ac:dyDescent="0.2">
      <c r="P63318" s="230"/>
      <c r="Q63318" s="230"/>
      <c r="R63318" s="230"/>
      <c r="S63318" s="230"/>
    </row>
    <row r="63319" spans="16:19" x14ac:dyDescent="0.2">
      <c r="P63319" s="230"/>
      <c r="Q63319" s="230"/>
      <c r="R63319" s="230"/>
      <c r="S63319" s="230"/>
    </row>
    <row r="63320" spans="16:19" x14ac:dyDescent="0.2">
      <c r="P63320" s="230"/>
      <c r="Q63320" s="230"/>
      <c r="R63320" s="230"/>
      <c r="S63320" s="230"/>
    </row>
    <row r="63321" spans="16:19" x14ac:dyDescent="0.2">
      <c r="P63321" s="230"/>
      <c r="Q63321" s="230"/>
      <c r="R63321" s="230"/>
      <c r="S63321" s="230"/>
    </row>
    <row r="63322" spans="16:19" x14ac:dyDescent="0.2">
      <c r="P63322" s="230"/>
      <c r="Q63322" s="230"/>
      <c r="R63322" s="230"/>
      <c r="S63322" s="230"/>
    </row>
    <row r="63323" spans="16:19" x14ac:dyDescent="0.2">
      <c r="P63323" s="230"/>
      <c r="Q63323" s="230"/>
      <c r="R63323" s="230"/>
      <c r="S63323" s="230"/>
    </row>
    <row r="63324" spans="16:19" x14ac:dyDescent="0.2">
      <c r="P63324" s="230"/>
      <c r="Q63324" s="230"/>
      <c r="R63324" s="230"/>
      <c r="S63324" s="230"/>
    </row>
    <row r="63325" spans="16:19" x14ac:dyDescent="0.2">
      <c r="P63325" s="230"/>
      <c r="Q63325" s="230"/>
      <c r="R63325" s="230"/>
      <c r="S63325" s="230"/>
    </row>
    <row r="63326" spans="16:19" x14ac:dyDescent="0.2">
      <c r="P63326" s="230"/>
      <c r="Q63326" s="230"/>
      <c r="R63326" s="230"/>
      <c r="S63326" s="230"/>
    </row>
    <row r="63327" spans="16:19" x14ac:dyDescent="0.2">
      <c r="P63327" s="230"/>
      <c r="Q63327" s="230"/>
      <c r="R63327" s="230"/>
      <c r="S63327" s="230"/>
    </row>
    <row r="63328" spans="16:19" x14ac:dyDescent="0.2">
      <c r="P63328" s="230"/>
      <c r="Q63328" s="230"/>
      <c r="R63328" s="230"/>
      <c r="S63328" s="230"/>
    </row>
    <row r="63329" spans="16:19" x14ac:dyDescent="0.2">
      <c r="P63329" s="230"/>
      <c r="Q63329" s="230"/>
      <c r="R63329" s="230"/>
      <c r="S63329" s="230"/>
    </row>
    <row r="63330" spans="16:19" x14ac:dyDescent="0.2">
      <c r="P63330" s="230"/>
      <c r="Q63330" s="230"/>
      <c r="R63330" s="230"/>
      <c r="S63330" s="230"/>
    </row>
    <row r="63331" spans="16:19" x14ac:dyDescent="0.2">
      <c r="P63331" s="230"/>
      <c r="Q63331" s="230"/>
      <c r="R63331" s="230"/>
      <c r="S63331" s="230"/>
    </row>
    <row r="63332" spans="16:19" x14ac:dyDescent="0.2">
      <c r="P63332" s="230"/>
      <c r="Q63332" s="230"/>
      <c r="R63332" s="230"/>
      <c r="S63332" s="230"/>
    </row>
    <row r="63333" spans="16:19" x14ac:dyDescent="0.2">
      <c r="P63333" s="230"/>
      <c r="Q63333" s="230"/>
      <c r="R63333" s="230"/>
      <c r="S63333" s="230"/>
    </row>
    <row r="63334" spans="16:19" x14ac:dyDescent="0.2">
      <c r="P63334" s="230"/>
      <c r="Q63334" s="230"/>
      <c r="R63334" s="230"/>
      <c r="S63334" s="230"/>
    </row>
    <row r="63335" spans="16:19" x14ac:dyDescent="0.2">
      <c r="P63335" s="230"/>
      <c r="Q63335" s="230"/>
      <c r="R63335" s="230"/>
      <c r="S63335" s="230"/>
    </row>
    <row r="63336" spans="16:19" x14ac:dyDescent="0.2">
      <c r="P63336" s="230"/>
      <c r="Q63336" s="230"/>
      <c r="R63336" s="230"/>
      <c r="S63336" s="230"/>
    </row>
    <row r="63337" spans="16:19" x14ac:dyDescent="0.2">
      <c r="P63337" s="230"/>
      <c r="Q63337" s="230"/>
      <c r="R63337" s="230"/>
      <c r="S63337" s="230"/>
    </row>
    <row r="63338" spans="16:19" x14ac:dyDescent="0.2">
      <c r="P63338" s="230"/>
      <c r="Q63338" s="230"/>
      <c r="R63338" s="230"/>
      <c r="S63338" s="230"/>
    </row>
    <row r="63339" spans="16:19" x14ac:dyDescent="0.2">
      <c r="P63339" s="230"/>
      <c r="Q63339" s="230"/>
      <c r="R63339" s="230"/>
      <c r="S63339" s="230"/>
    </row>
    <row r="63340" spans="16:19" x14ac:dyDescent="0.2">
      <c r="P63340" s="230"/>
      <c r="Q63340" s="230"/>
      <c r="R63340" s="230"/>
      <c r="S63340" s="230"/>
    </row>
    <row r="63341" spans="16:19" x14ac:dyDescent="0.2">
      <c r="P63341" s="230"/>
      <c r="Q63341" s="230"/>
      <c r="R63341" s="230"/>
      <c r="S63341" s="230"/>
    </row>
    <row r="63342" spans="16:19" x14ac:dyDescent="0.2">
      <c r="P63342" s="230"/>
      <c r="Q63342" s="230"/>
      <c r="R63342" s="230"/>
      <c r="S63342" s="230"/>
    </row>
    <row r="63343" spans="16:19" x14ac:dyDescent="0.2">
      <c r="P63343" s="230"/>
      <c r="Q63343" s="230"/>
      <c r="R63343" s="230"/>
      <c r="S63343" s="230"/>
    </row>
    <row r="63344" spans="16:19" x14ac:dyDescent="0.2">
      <c r="P63344" s="230"/>
      <c r="Q63344" s="230"/>
      <c r="R63344" s="230"/>
      <c r="S63344" s="230"/>
    </row>
    <row r="63345" spans="16:19" x14ac:dyDescent="0.2">
      <c r="P63345" s="230"/>
      <c r="Q63345" s="230"/>
      <c r="R63345" s="230"/>
      <c r="S63345" s="230"/>
    </row>
    <row r="63346" spans="16:19" x14ac:dyDescent="0.2">
      <c r="P63346" s="230"/>
      <c r="Q63346" s="230"/>
      <c r="R63346" s="230"/>
      <c r="S63346" s="230"/>
    </row>
    <row r="63347" spans="16:19" x14ac:dyDescent="0.2">
      <c r="P63347" s="230"/>
      <c r="Q63347" s="230"/>
      <c r="R63347" s="230"/>
      <c r="S63347" s="230"/>
    </row>
    <row r="63348" spans="16:19" x14ac:dyDescent="0.2">
      <c r="P63348" s="230"/>
      <c r="Q63348" s="230"/>
      <c r="R63348" s="230"/>
      <c r="S63348" s="230"/>
    </row>
    <row r="63349" spans="16:19" x14ac:dyDescent="0.2">
      <c r="P63349" s="230"/>
      <c r="Q63349" s="230"/>
      <c r="R63349" s="230"/>
      <c r="S63349" s="230"/>
    </row>
    <row r="63350" spans="16:19" x14ac:dyDescent="0.2">
      <c r="P63350" s="230"/>
      <c r="Q63350" s="230"/>
      <c r="R63350" s="230"/>
      <c r="S63350" s="230"/>
    </row>
    <row r="63351" spans="16:19" x14ac:dyDescent="0.2">
      <c r="P63351" s="230"/>
      <c r="Q63351" s="230"/>
      <c r="R63351" s="230"/>
      <c r="S63351" s="230"/>
    </row>
    <row r="63352" spans="16:19" x14ac:dyDescent="0.2">
      <c r="P63352" s="230"/>
      <c r="Q63352" s="230"/>
      <c r="R63352" s="230"/>
      <c r="S63352" s="230"/>
    </row>
    <row r="63353" spans="16:19" x14ac:dyDescent="0.2">
      <c r="P63353" s="230"/>
      <c r="Q63353" s="230"/>
      <c r="R63353" s="230"/>
      <c r="S63353" s="230"/>
    </row>
    <row r="63354" spans="16:19" x14ac:dyDescent="0.2">
      <c r="P63354" s="230"/>
      <c r="Q63354" s="230"/>
      <c r="R63354" s="230"/>
      <c r="S63354" s="230"/>
    </row>
    <row r="63355" spans="16:19" x14ac:dyDescent="0.2">
      <c r="P63355" s="230"/>
      <c r="Q63355" s="230"/>
      <c r="R63355" s="230"/>
      <c r="S63355" s="230"/>
    </row>
    <row r="63356" spans="16:19" x14ac:dyDescent="0.2">
      <c r="P63356" s="230"/>
      <c r="Q63356" s="230"/>
      <c r="R63356" s="230"/>
      <c r="S63356" s="230"/>
    </row>
    <row r="63357" spans="16:19" x14ac:dyDescent="0.2">
      <c r="P63357" s="230"/>
      <c r="Q63357" s="230"/>
      <c r="R63357" s="230"/>
      <c r="S63357" s="230"/>
    </row>
    <row r="63358" spans="16:19" x14ac:dyDescent="0.2">
      <c r="P63358" s="230"/>
      <c r="Q63358" s="230"/>
      <c r="R63358" s="230"/>
      <c r="S63358" s="230"/>
    </row>
    <row r="63359" spans="16:19" x14ac:dyDescent="0.2">
      <c r="P63359" s="230"/>
      <c r="Q63359" s="230"/>
      <c r="R63359" s="230"/>
      <c r="S63359" s="230"/>
    </row>
    <row r="63360" spans="16:19" x14ac:dyDescent="0.2">
      <c r="P63360" s="230"/>
      <c r="Q63360" s="230"/>
      <c r="R63360" s="230"/>
      <c r="S63360" s="230"/>
    </row>
    <row r="63361" spans="16:19" x14ac:dyDescent="0.2">
      <c r="P63361" s="230"/>
      <c r="Q63361" s="230"/>
      <c r="R63361" s="230"/>
      <c r="S63361" s="230"/>
    </row>
    <row r="63362" spans="16:19" x14ac:dyDescent="0.2">
      <c r="P63362" s="230"/>
      <c r="Q63362" s="230"/>
      <c r="R63362" s="230"/>
      <c r="S63362" s="230"/>
    </row>
    <row r="63363" spans="16:19" x14ac:dyDescent="0.2">
      <c r="P63363" s="230"/>
      <c r="Q63363" s="230"/>
      <c r="R63363" s="230"/>
      <c r="S63363" s="230"/>
    </row>
    <row r="63364" spans="16:19" x14ac:dyDescent="0.2">
      <c r="P63364" s="230"/>
      <c r="Q63364" s="230"/>
      <c r="R63364" s="230"/>
      <c r="S63364" s="230"/>
    </row>
    <row r="63365" spans="16:19" x14ac:dyDescent="0.2">
      <c r="P63365" s="230"/>
      <c r="Q63365" s="230"/>
      <c r="R63365" s="230"/>
      <c r="S63365" s="230"/>
    </row>
    <row r="63366" spans="16:19" x14ac:dyDescent="0.2">
      <c r="P63366" s="230"/>
      <c r="Q63366" s="230"/>
      <c r="R63366" s="230"/>
      <c r="S63366" s="230"/>
    </row>
    <row r="63367" spans="16:19" x14ac:dyDescent="0.2">
      <c r="P63367" s="230"/>
      <c r="Q63367" s="230"/>
      <c r="R63367" s="230"/>
      <c r="S63367" s="230"/>
    </row>
    <row r="63368" spans="16:19" x14ac:dyDescent="0.2">
      <c r="P63368" s="230"/>
      <c r="Q63368" s="230"/>
      <c r="R63368" s="230"/>
      <c r="S63368" s="230"/>
    </row>
    <row r="63369" spans="16:19" x14ac:dyDescent="0.2">
      <c r="P63369" s="230"/>
      <c r="Q63369" s="230"/>
      <c r="R63369" s="230"/>
      <c r="S63369" s="230"/>
    </row>
    <row r="63370" spans="16:19" x14ac:dyDescent="0.2">
      <c r="P63370" s="230"/>
      <c r="Q63370" s="230"/>
      <c r="R63370" s="230"/>
      <c r="S63370" s="230"/>
    </row>
    <row r="63371" spans="16:19" x14ac:dyDescent="0.2">
      <c r="P63371" s="230"/>
      <c r="Q63371" s="230"/>
      <c r="R63371" s="230"/>
      <c r="S63371" s="230"/>
    </row>
    <row r="63372" spans="16:19" x14ac:dyDescent="0.2">
      <c r="P63372" s="230"/>
      <c r="Q63372" s="230"/>
      <c r="R63372" s="230"/>
      <c r="S63372" s="230"/>
    </row>
    <row r="63373" spans="16:19" x14ac:dyDescent="0.2">
      <c r="P63373" s="230"/>
      <c r="Q63373" s="230"/>
      <c r="R63373" s="230"/>
      <c r="S63373" s="230"/>
    </row>
    <row r="63374" spans="16:19" x14ac:dyDescent="0.2">
      <c r="P63374" s="230"/>
      <c r="Q63374" s="230"/>
      <c r="R63374" s="230"/>
      <c r="S63374" s="230"/>
    </row>
    <row r="63375" spans="16:19" x14ac:dyDescent="0.2">
      <c r="P63375" s="230"/>
      <c r="Q63375" s="230"/>
      <c r="R63375" s="230"/>
      <c r="S63375" s="230"/>
    </row>
    <row r="63376" spans="16:19" x14ac:dyDescent="0.2">
      <c r="P63376" s="230"/>
      <c r="Q63376" s="230"/>
      <c r="R63376" s="230"/>
      <c r="S63376" s="230"/>
    </row>
    <row r="63377" spans="16:19" x14ac:dyDescent="0.2">
      <c r="P63377" s="230"/>
      <c r="Q63377" s="230"/>
      <c r="R63377" s="230"/>
      <c r="S63377" s="230"/>
    </row>
    <row r="63378" spans="16:19" x14ac:dyDescent="0.2">
      <c r="P63378" s="230"/>
      <c r="Q63378" s="230"/>
      <c r="R63378" s="230"/>
      <c r="S63378" s="230"/>
    </row>
    <row r="63379" spans="16:19" x14ac:dyDescent="0.2">
      <c r="P63379" s="230"/>
      <c r="Q63379" s="230"/>
      <c r="R63379" s="230"/>
      <c r="S63379" s="230"/>
    </row>
    <row r="63380" spans="16:19" x14ac:dyDescent="0.2">
      <c r="P63380" s="230"/>
      <c r="Q63380" s="230"/>
      <c r="R63380" s="230"/>
      <c r="S63380" s="230"/>
    </row>
    <row r="63381" spans="16:19" x14ac:dyDescent="0.2">
      <c r="P63381" s="230"/>
      <c r="Q63381" s="230"/>
      <c r="R63381" s="230"/>
      <c r="S63381" s="230"/>
    </row>
    <row r="63382" spans="16:19" x14ac:dyDescent="0.2">
      <c r="P63382" s="230"/>
      <c r="Q63382" s="230"/>
      <c r="R63382" s="230"/>
      <c r="S63382" s="230"/>
    </row>
    <row r="63383" spans="16:19" x14ac:dyDescent="0.2">
      <c r="P63383" s="230"/>
      <c r="Q63383" s="230"/>
      <c r="R63383" s="230"/>
      <c r="S63383" s="230"/>
    </row>
    <row r="63384" spans="16:19" x14ac:dyDescent="0.2">
      <c r="P63384" s="230"/>
      <c r="Q63384" s="230"/>
      <c r="R63384" s="230"/>
      <c r="S63384" s="230"/>
    </row>
    <row r="63385" spans="16:19" x14ac:dyDescent="0.2">
      <c r="P63385" s="230"/>
      <c r="Q63385" s="230"/>
      <c r="R63385" s="230"/>
      <c r="S63385" s="230"/>
    </row>
    <row r="63386" spans="16:19" x14ac:dyDescent="0.2">
      <c r="P63386" s="230"/>
      <c r="Q63386" s="230"/>
      <c r="R63386" s="230"/>
      <c r="S63386" s="230"/>
    </row>
    <row r="63387" spans="16:19" x14ac:dyDescent="0.2">
      <c r="P63387" s="230"/>
      <c r="Q63387" s="230"/>
      <c r="R63387" s="230"/>
      <c r="S63387" s="230"/>
    </row>
    <row r="63388" spans="16:19" x14ac:dyDescent="0.2">
      <c r="P63388" s="230"/>
      <c r="Q63388" s="230"/>
      <c r="R63388" s="230"/>
      <c r="S63388" s="230"/>
    </row>
    <row r="63389" spans="16:19" x14ac:dyDescent="0.2">
      <c r="P63389" s="230"/>
      <c r="Q63389" s="230"/>
      <c r="R63389" s="230"/>
      <c r="S63389" s="230"/>
    </row>
    <row r="63390" spans="16:19" x14ac:dyDescent="0.2">
      <c r="P63390" s="230"/>
      <c r="Q63390" s="230"/>
      <c r="R63390" s="230"/>
      <c r="S63390" s="230"/>
    </row>
    <row r="63391" spans="16:19" x14ac:dyDescent="0.2">
      <c r="P63391" s="230"/>
      <c r="Q63391" s="230"/>
      <c r="R63391" s="230"/>
      <c r="S63391" s="230"/>
    </row>
    <row r="63392" spans="16:19" x14ac:dyDescent="0.2">
      <c r="P63392" s="230"/>
      <c r="Q63392" s="230"/>
      <c r="R63392" s="230"/>
      <c r="S63392" s="230"/>
    </row>
    <row r="63393" spans="16:19" x14ac:dyDescent="0.2">
      <c r="P63393" s="230"/>
      <c r="Q63393" s="230"/>
      <c r="R63393" s="230"/>
      <c r="S63393" s="230"/>
    </row>
    <row r="63394" spans="16:19" x14ac:dyDescent="0.2">
      <c r="P63394" s="230"/>
      <c r="Q63394" s="230"/>
      <c r="R63394" s="230"/>
      <c r="S63394" s="230"/>
    </row>
    <row r="63395" spans="16:19" x14ac:dyDescent="0.2">
      <c r="P63395" s="230"/>
      <c r="Q63395" s="230"/>
      <c r="R63395" s="230"/>
      <c r="S63395" s="230"/>
    </row>
    <row r="63396" spans="16:19" x14ac:dyDescent="0.2">
      <c r="P63396" s="230"/>
      <c r="Q63396" s="230"/>
      <c r="R63396" s="230"/>
      <c r="S63396" s="230"/>
    </row>
    <row r="63397" spans="16:19" x14ac:dyDescent="0.2">
      <c r="P63397" s="230"/>
      <c r="Q63397" s="230"/>
      <c r="R63397" s="230"/>
      <c r="S63397" s="230"/>
    </row>
    <row r="63398" spans="16:19" x14ac:dyDescent="0.2">
      <c r="P63398" s="230"/>
      <c r="Q63398" s="230"/>
      <c r="R63398" s="230"/>
      <c r="S63398" s="230"/>
    </row>
    <row r="63399" spans="16:19" x14ac:dyDescent="0.2">
      <c r="P63399" s="230"/>
      <c r="Q63399" s="230"/>
      <c r="R63399" s="230"/>
      <c r="S63399" s="230"/>
    </row>
    <row r="63400" spans="16:19" x14ac:dyDescent="0.2">
      <c r="P63400" s="230"/>
      <c r="Q63400" s="230"/>
      <c r="R63400" s="230"/>
      <c r="S63400" s="230"/>
    </row>
    <row r="63401" spans="16:19" x14ac:dyDescent="0.2">
      <c r="P63401" s="230"/>
      <c r="Q63401" s="230"/>
      <c r="R63401" s="230"/>
      <c r="S63401" s="230"/>
    </row>
    <row r="63402" spans="16:19" x14ac:dyDescent="0.2">
      <c r="P63402" s="230"/>
      <c r="Q63402" s="230"/>
      <c r="R63402" s="230"/>
      <c r="S63402" s="230"/>
    </row>
    <row r="63403" spans="16:19" x14ac:dyDescent="0.2">
      <c r="P63403" s="230"/>
      <c r="Q63403" s="230"/>
      <c r="R63403" s="230"/>
      <c r="S63403" s="230"/>
    </row>
    <row r="63404" spans="16:19" x14ac:dyDescent="0.2">
      <c r="P63404" s="230"/>
      <c r="Q63404" s="230"/>
      <c r="R63404" s="230"/>
      <c r="S63404" s="230"/>
    </row>
    <row r="63405" spans="16:19" x14ac:dyDescent="0.2">
      <c r="P63405" s="230"/>
      <c r="Q63405" s="230"/>
      <c r="R63405" s="230"/>
      <c r="S63405" s="230"/>
    </row>
    <row r="63406" spans="16:19" x14ac:dyDescent="0.2">
      <c r="P63406" s="230"/>
      <c r="Q63406" s="230"/>
      <c r="R63406" s="230"/>
      <c r="S63406" s="230"/>
    </row>
    <row r="63407" spans="16:19" x14ac:dyDescent="0.2">
      <c r="P63407" s="230"/>
      <c r="Q63407" s="230"/>
      <c r="R63407" s="230"/>
      <c r="S63407" s="230"/>
    </row>
    <row r="63408" spans="16:19" x14ac:dyDescent="0.2">
      <c r="P63408" s="230"/>
      <c r="Q63408" s="230"/>
      <c r="R63408" s="230"/>
      <c r="S63408" s="230"/>
    </row>
    <row r="63409" spans="16:19" x14ac:dyDescent="0.2">
      <c r="P63409" s="230"/>
      <c r="Q63409" s="230"/>
      <c r="R63409" s="230"/>
      <c r="S63409" s="230"/>
    </row>
    <row r="63410" spans="16:19" x14ac:dyDescent="0.2">
      <c r="P63410" s="230"/>
      <c r="Q63410" s="230"/>
      <c r="R63410" s="230"/>
      <c r="S63410" s="230"/>
    </row>
    <row r="63411" spans="16:19" x14ac:dyDescent="0.2">
      <c r="P63411" s="230"/>
      <c r="Q63411" s="230"/>
      <c r="R63411" s="230"/>
      <c r="S63411" s="230"/>
    </row>
    <row r="63412" spans="16:19" x14ac:dyDescent="0.2">
      <c r="P63412" s="230"/>
      <c r="Q63412" s="230"/>
      <c r="R63412" s="230"/>
      <c r="S63412" s="230"/>
    </row>
    <row r="63413" spans="16:19" x14ac:dyDescent="0.2">
      <c r="P63413" s="230"/>
      <c r="Q63413" s="230"/>
      <c r="R63413" s="230"/>
      <c r="S63413" s="230"/>
    </row>
    <row r="63414" spans="16:19" x14ac:dyDescent="0.2">
      <c r="P63414" s="230"/>
      <c r="Q63414" s="230"/>
      <c r="R63414" s="230"/>
      <c r="S63414" s="230"/>
    </row>
    <row r="63415" spans="16:19" x14ac:dyDescent="0.2">
      <c r="P63415" s="230"/>
      <c r="Q63415" s="230"/>
      <c r="R63415" s="230"/>
      <c r="S63415" s="230"/>
    </row>
    <row r="63416" spans="16:19" x14ac:dyDescent="0.2">
      <c r="P63416" s="230"/>
      <c r="Q63416" s="230"/>
      <c r="R63416" s="230"/>
      <c r="S63416" s="230"/>
    </row>
    <row r="63417" spans="16:19" x14ac:dyDescent="0.2">
      <c r="P63417" s="230"/>
      <c r="Q63417" s="230"/>
      <c r="R63417" s="230"/>
      <c r="S63417" s="230"/>
    </row>
    <row r="63418" spans="16:19" x14ac:dyDescent="0.2">
      <c r="P63418" s="230"/>
      <c r="Q63418" s="230"/>
      <c r="R63418" s="230"/>
      <c r="S63418" s="230"/>
    </row>
    <row r="63419" spans="16:19" x14ac:dyDescent="0.2">
      <c r="P63419" s="230"/>
      <c r="Q63419" s="230"/>
      <c r="R63419" s="230"/>
      <c r="S63419" s="230"/>
    </row>
    <row r="63420" spans="16:19" x14ac:dyDescent="0.2">
      <c r="P63420" s="230"/>
      <c r="Q63420" s="230"/>
      <c r="R63420" s="230"/>
      <c r="S63420" s="230"/>
    </row>
    <row r="63421" spans="16:19" x14ac:dyDescent="0.2">
      <c r="P63421" s="230"/>
      <c r="Q63421" s="230"/>
      <c r="R63421" s="230"/>
      <c r="S63421" s="230"/>
    </row>
    <row r="63422" spans="16:19" x14ac:dyDescent="0.2">
      <c r="P63422" s="230"/>
      <c r="Q63422" s="230"/>
      <c r="R63422" s="230"/>
      <c r="S63422" s="230"/>
    </row>
    <row r="63423" spans="16:19" x14ac:dyDescent="0.2">
      <c r="P63423" s="230"/>
      <c r="Q63423" s="230"/>
      <c r="R63423" s="230"/>
      <c r="S63423" s="230"/>
    </row>
    <row r="63424" spans="16:19" x14ac:dyDescent="0.2">
      <c r="P63424" s="230"/>
      <c r="Q63424" s="230"/>
      <c r="R63424" s="230"/>
      <c r="S63424" s="230"/>
    </row>
    <row r="63425" spans="16:19" x14ac:dyDescent="0.2">
      <c r="P63425" s="230"/>
      <c r="Q63425" s="230"/>
      <c r="R63425" s="230"/>
      <c r="S63425" s="230"/>
    </row>
    <row r="63426" spans="16:19" x14ac:dyDescent="0.2">
      <c r="P63426" s="230"/>
      <c r="Q63426" s="230"/>
      <c r="R63426" s="230"/>
      <c r="S63426" s="230"/>
    </row>
    <row r="63427" spans="16:19" x14ac:dyDescent="0.2">
      <c r="P63427" s="230"/>
      <c r="Q63427" s="230"/>
      <c r="R63427" s="230"/>
      <c r="S63427" s="230"/>
    </row>
    <row r="63428" spans="16:19" x14ac:dyDescent="0.2">
      <c r="P63428" s="230"/>
      <c r="Q63428" s="230"/>
      <c r="R63428" s="230"/>
      <c r="S63428" s="230"/>
    </row>
    <row r="63429" spans="16:19" x14ac:dyDescent="0.2">
      <c r="P63429" s="230"/>
      <c r="Q63429" s="230"/>
      <c r="R63429" s="230"/>
      <c r="S63429" s="230"/>
    </row>
    <row r="63430" spans="16:19" x14ac:dyDescent="0.2">
      <c r="P63430" s="230"/>
      <c r="Q63430" s="230"/>
      <c r="R63430" s="230"/>
      <c r="S63430" s="230"/>
    </row>
    <row r="63431" spans="16:19" x14ac:dyDescent="0.2">
      <c r="P63431" s="230"/>
      <c r="Q63431" s="230"/>
      <c r="R63431" s="230"/>
      <c r="S63431" s="230"/>
    </row>
    <row r="63432" spans="16:19" x14ac:dyDescent="0.2">
      <c r="P63432" s="230"/>
      <c r="Q63432" s="230"/>
      <c r="R63432" s="230"/>
      <c r="S63432" s="230"/>
    </row>
    <row r="63433" spans="16:19" x14ac:dyDescent="0.2">
      <c r="P63433" s="230"/>
      <c r="Q63433" s="230"/>
      <c r="R63433" s="230"/>
      <c r="S63433" s="230"/>
    </row>
    <row r="63434" spans="16:19" x14ac:dyDescent="0.2">
      <c r="P63434" s="230"/>
      <c r="Q63434" s="230"/>
      <c r="R63434" s="230"/>
      <c r="S63434" s="230"/>
    </row>
    <row r="63435" spans="16:19" x14ac:dyDescent="0.2">
      <c r="P63435" s="230"/>
      <c r="Q63435" s="230"/>
      <c r="R63435" s="230"/>
      <c r="S63435" s="230"/>
    </row>
    <row r="63436" spans="16:19" x14ac:dyDescent="0.2">
      <c r="P63436" s="230"/>
      <c r="Q63436" s="230"/>
      <c r="R63436" s="230"/>
      <c r="S63436" s="230"/>
    </row>
    <row r="63437" spans="16:19" x14ac:dyDescent="0.2">
      <c r="P63437" s="230"/>
      <c r="Q63437" s="230"/>
      <c r="R63437" s="230"/>
      <c r="S63437" s="230"/>
    </row>
    <row r="63438" spans="16:19" x14ac:dyDescent="0.2">
      <c r="P63438" s="230"/>
      <c r="Q63438" s="230"/>
      <c r="R63438" s="230"/>
      <c r="S63438" s="230"/>
    </row>
    <row r="63439" spans="16:19" x14ac:dyDescent="0.2">
      <c r="P63439" s="230"/>
      <c r="Q63439" s="230"/>
      <c r="R63439" s="230"/>
      <c r="S63439" s="230"/>
    </row>
    <row r="63440" spans="16:19" x14ac:dyDescent="0.2">
      <c r="P63440" s="230"/>
      <c r="Q63440" s="230"/>
      <c r="R63440" s="230"/>
      <c r="S63440" s="230"/>
    </row>
    <row r="63441" spans="16:19" x14ac:dyDescent="0.2">
      <c r="P63441" s="230"/>
      <c r="Q63441" s="230"/>
      <c r="R63441" s="230"/>
      <c r="S63441" s="230"/>
    </row>
    <row r="63442" spans="16:19" x14ac:dyDescent="0.2">
      <c r="P63442" s="230"/>
      <c r="Q63442" s="230"/>
      <c r="R63442" s="230"/>
      <c r="S63442" s="230"/>
    </row>
    <row r="63443" spans="16:19" x14ac:dyDescent="0.2">
      <c r="P63443" s="230"/>
      <c r="Q63443" s="230"/>
      <c r="R63443" s="230"/>
      <c r="S63443" s="230"/>
    </row>
    <row r="63444" spans="16:19" x14ac:dyDescent="0.2">
      <c r="P63444" s="230"/>
      <c r="Q63444" s="230"/>
      <c r="R63444" s="230"/>
      <c r="S63444" s="230"/>
    </row>
    <row r="63445" spans="16:19" x14ac:dyDescent="0.2">
      <c r="P63445" s="230"/>
      <c r="Q63445" s="230"/>
      <c r="R63445" s="230"/>
      <c r="S63445" s="230"/>
    </row>
    <row r="63446" spans="16:19" x14ac:dyDescent="0.2">
      <c r="P63446" s="230"/>
      <c r="Q63446" s="230"/>
      <c r="R63446" s="230"/>
      <c r="S63446" s="230"/>
    </row>
    <row r="63447" spans="16:19" x14ac:dyDescent="0.2">
      <c r="P63447" s="230"/>
      <c r="Q63447" s="230"/>
      <c r="R63447" s="230"/>
      <c r="S63447" s="230"/>
    </row>
    <row r="63448" spans="16:19" x14ac:dyDescent="0.2">
      <c r="P63448" s="230"/>
      <c r="Q63448" s="230"/>
      <c r="R63448" s="230"/>
      <c r="S63448" s="230"/>
    </row>
    <row r="63449" spans="16:19" x14ac:dyDescent="0.2">
      <c r="P63449" s="230"/>
      <c r="Q63449" s="230"/>
      <c r="R63449" s="230"/>
      <c r="S63449" s="230"/>
    </row>
    <row r="63450" spans="16:19" x14ac:dyDescent="0.2">
      <c r="P63450" s="230"/>
      <c r="Q63450" s="230"/>
      <c r="R63450" s="230"/>
      <c r="S63450" s="230"/>
    </row>
    <row r="63451" spans="16:19" x14ac:dyDescent="0.2">
      <c r="P63451" s="230"/>
      <c r="Q63451" s="230"/>
      <c r="R63451" s="230"/>
      <c r="S63451" s="230"/>
    </row>
    <row r="63452" spans="16:19" x14ac:dyDescent="0.2">
      <c r="P63452" s="230"/>
      <c r="Q63452" s="230"/>
      <c r="R63452" s="230"/>
      <c r="S63452" s="230"/>
    </row>
    <row r="63453" spans="16:19" x14ac:dyDescent="0.2">
      <c r="P63453" s="230"/>
      <c r="Q63453" s="230"/>
      <c r="R63453" s="230"/>
      <c r="S63453" s="230"/>
    </row>
    <row r="63454" spans="16:19" x14ac:dyDescent="0.2">
      <c r="P63454" s="230"/>
      <c r="Q63454" s="230"/>
      <c r="R63454" s="230"/>
      <c r="S63454" s="230"/>
    </row>
    <row r="63455" spans="16:19" x14ac:dyDescent="0.2">
      <c r="P63455" s="230"/>
      <c r="Q63455" s="230"/>
      <c r="R63455" s="230"/>
      <c r="S63455" s="230"/>
    </row>
    <row r="63456" spans="16:19" x14ac:dyDescent="0.2">
      <c r="P63456" s="230"/>
      <c r="Q63456" s="230"/>
      <c r="R63456" s="230"/>
      <c r="S63456" s="230"/>
    </row>
    <row r="63457" spans="16:19" x14ac:dyDescent="0.2">
      <c r="P63457" s="230"/>
      <c r="Q63457" s="230"/>
      <c r="R63457" s="230"/>
      <c r="S63457" s="230"/>
    </row>
    <row r="63458" spans="16:19" x14ac:dyDescent="0.2">
      <c r="P63458" s="230"/>
      <c r="Q63458" s="230"/>
      <c r="R63458" s="230"/>
      <c r="S63458" s="230"/>
    </row>
    <row r="63459" spans="16:19" x14ac:dyDescent="0.2">
      <c r="P63459" s="230"/>
      <c r="Q63459" s="230"/>
      <c r="R63459" s="230"/>
      <c r="S63459" s="230"/>
    </row>
    <row r="63460" spans="16:19" x14ac:dyDescent="0.2">
      <c r="P63460" s="230"/>
      <c r="Q63460" s="230"/>
      <c r="R63460" s="230"/>
      <c r="S63460" s="230"/>
    </row>
    <row r="63461" spans="16:19" x14ac:dyDescent="0.2">
      <c r="P63461" s="230"/>
      <c r="Q63461" s="230"/>
      <c r="R63461" s="230"/>
      <c r="S63461" s="230"/>
    </row>
    <row r="63462" spans="16:19" x14ac:dyDescent="0.2">
      <c r="P63462" s="230"/>
      <c r="Q63462" s="230"/>
      <c r="R63462" s="230"/>
      <c r="S63462" s="230"/>
    </row>
    <row r="63463" spans="16:19" x14ac:dyDescent="0.2">
      <c r="P63463" s="230"/>
      <c r="Q63463" s="230"/>
      <c r="R63463" s="230"/>
      <c r="S63463" s="230"/>
    </row>
    <row r="63464" spans="16:19" x14ac:dyDescent="0.2">
      <c r="P63464" s="230"/>
      <c r="Q63464" s="230"/>
      <c r="R63464" s="230"/>
      <c r="S63464" s="230"/>
    </row>
    <row r="63465" spans="16:19" x14ac:dyDescent="0.2">
      <c r="P63465" s="230"/>
      <c r="Q63465" s="230"/>
      <c r="R63465" s="230"/>
      <c r="S63465" s="230"/>
    </row>
    <row r="63466" spans="16:19" x14ac:dyDescent="0.2">
      <c r="P63466" s="230"/>
      <c r="Q63466" s="230"/>
      <c r="R63466" s="230"/>
      <c r="S63466" s="230"/>
    </row>
    <row r="63467" spans="16:19" x14ac:dyDescent="0.2">
      <c r="P63467" s="230"/>
      <c r="Q63467" s="230"/>
      <c r="R63467" s="230"/>
      <c r="S63467" s="230"/>
    </row>
    <row r="63468" spans="16:19" x14ac:dyDescent="0.2">
      <c r="P63468" s="230"/>
      <c r="Q63468" s="230"/>
      <c r="R63468" s="230"/>
      <c r="S63468" s="230"/>
    </row>
    <row r="63469" spans="16:19" x14ac:dyDescent="0.2">
      <c r="P63469" s="230"/>
      <c r="Q63469" s="230"/>
      <c r="R63469" s="230"/>
      <c r="S63469" s="230"/>
    </row>
    <row r="63470" spans="16:19" x14ac:dyDescent="0.2">
      <c r="P63470" s="230"/>
      <c r="Q63470" s="230"/>
      <c r="R63470" s="230"/>
      <c r="S63470" s="230"/>
    </row>
    <row r="63471" spans="16:19" x14ac:dyDescent="0.2">
      <c r="P63471" s="230"/>
      <c r="Q63471" s="230"/>
      <c r="R63471" s="230"/>
      <c r="S63471" s="230"/>
    </row>
    <row r="63472" spans="16:19" x14ac:dyDescent="0.2">
      <c r="P63472" s="230"/>
      <c r="Q63472" s="230"/>
      <c r="R63472" s="230"/>
      <c r="S63472" s="230"/>
    </row>
    <row r="63473" spans="16:19" x14ac:dyDescent="0.2">
      <c r="P63473" s="230"/>
      <c r="Q63473" s="230"/>
      <c r="R63473" s="230"/>
      <c r="S63473" s="230"/>
    </row>
    <row r="63474" spans="16:19" x14ac:dyDescent="0.2">
      <c r="P63474" s="230"/>
      <c r="Q63474" s="230"/>
      <c r="R63474" s="230"/>
      <c r="S63474" s="230"/>
    </row>
    <row r="63475" spans="16:19" x14ac:dyDescent="0.2">
      <c r="P63475" s="230"/>
      <c r="Q63475" s="230"/>
      <c r="R63475" s="230"/>
      <c r="S63475" s="230"/>
    </row>
    <row r="63476" spans="16:19" x14ac:dyDescent="0.2">
      <c r="P63476" s="230"/>
      <c r="Q63476" s="230"/>
      <c r="R63476" s="230"/>
      <c r="S63476" s="230"/>
    </row>
    <row r="63477" spans="16:19" x14ac:dyDescent="0.2">
      <c r="P63477" s="230"/>
      <c r="Q63477" s="230"/>
      <c r="R63477" s="230"/>
      <c r="S63477" s="230"/>
    </row>
    <row r="63478" spans="16:19" x14ac:dyDescent="0.2">
      <c r="P63478" s="230"/>
      <c r="Q63478" s="230"/>
      <c r="R63478" s="230"/>
      <c r="S63478" s="230"/>
    </row>
    <row r="63479" spans="16:19" x14ac:dyDescent="0.2">
      <c r="P63479" s="230"/>
      <c r="Q63479" s="230"/>
      <c r="R63479" s="230"/>
      <c r="S63479" s="230"/>
    </row>
    <row r="63480" spans="16:19" x14ac:dyDescent="0.2">
      <c r="P63480" s="230"/>
      <c r="Q63480" s="230"/>
      <c r="R63480" s="230"/>
      <c r="S63480" s="230"/>
    </row>
    <row r="63481" spans="16:19" x14ac:dyDescent="0.2">
      <c r="P63481" s="230"/>
      <c r="Q63481" s="230"/>
      <c r="R63481" s="230"/>
      <c r="S63481" s="230"/>
    </row>
    <row r="63482" spans="16:19" x14ac:dyDescent="0.2">
      <c r="P63482" s="230"/>
      <c r="Q63482" s="230"/>
      <c r="R63482" s="230"/>
      <c r="S63482" s="230"/>
    </row>
    <row r="63483" spans="16:19" x14ac:dyDescent="0.2">
      <c r="P63483" s="230"/>
      <c r="Q63483" s="230"/>
      <c r="R63483" s="230"/>
      <c r="S63483" s="230"/>
    </row>
    <row r="63484" spans="16:19" x14ac:dyDescent="0.2">
      <c r="P63484" s="230"/>
      <c r="Q63484" s="230"/>
      <c r="R63484" s="230"/>
      <c r="S63484" s="230"/>
    </row>
    <row r="63485" spans="16:19" x14ac:dyDescent="0.2">
      <c r="P63485" s="230"/>
      <c r="Q63485" s="230"/>
      <c r="R63485" s="230"/>
      <c r="S63485" s="230"/>
    </row>
    <row r="63486" spans="16:19" x14ac:dyDescent="0.2">
      <c r="P63486" s="230"/>
      <c r="Q63486" s="230"/>
      <c r="R63486" s="230"/>
      <c r="S63486" s="230"/>
    </row>
    <row r="63487" spans="16:19" x14ac:dyDescent="0.2">
      <c r="P63487" s="230"/>
      <c r="Q63487" s="230"/>
      <c r="R63487" s="230"/>
      <c r="S63487" s="230"/>
    </row>
    <row r="63488" spans="16:19" x14ac:dyDescent="0.2">
      <c r="P63488" s="230"/>
      <c r="Q63488" s="230"/>
      <c r="R63488" s="230"/>
      <c r="S63488" s="230"/>
    </row>
    <row r="63489" spans="16:19" x14ac:dyDescent="0.2">
      <c r="P63489" s="230"/>
      <c r="Q63489" s="230"/>
      <c r="R63489" s="230"/>
      <c r="S63489" s="230"/>
    </row>
    <row r="63490" spans="16:19" x14ac:dyDescent="0.2">
      <c r="P63490" s="230"/>
      <c r="Q63490" s="230"/>
      <c r="R63490" s="230"/>
      <c r="S63490" s="230"/>
    </row>
    <row r="63491" spans="16:19" x14ac:dyDescent="0.2">
      <c r="P63491" s="230"/>
      <c r="Q63491" s="230"/>
      <c r="R63491" s="230"/>
      <c r="S63491" s="230"/>
    </row>
    <row r="63492" spans="16:19" x14ac:dyDescent="0.2">
      <c r="P63492" s="230"/>
      <c r="Q63492" s="230"/>
      <c r="R63492" s="230"/>
      <c r="S63492" s="230"/>
    </row>
    <row r="63493" spans="16:19" x14ac:dyDescent="0.2">
      <c r="P63493" s="230"/>
      <c r="Q63493" s="230"/>
      <c r="R63493" s="230"/>
      <c r="S63493" s="230"/>
    </row>
    <row r="63494" spans="16:19" x14ac:dyDescent="0.2">
      <c r="P63494" s="230"/>
      <c r="Q63494" s="230"/>
      <c r="R63494" s="230"/>
      <c r="S63494" s="230"/>
    </row>
    <row r="63495" spans="16:19" x14ac:dyDescent="0.2">
      <c r="P63495" s="230"/>
      <c r="Q63495" s="230"/>
      <c r="R63495" s="230"/>
      <c r="S63495" s="230"/>
    </row>
    <row r="63496" spans="16:19" x14ac:dyDescent="0.2">
      <c r="P63496" s="230"/>
      <c r="Q63496" s="230"/>
      <c r="R63496" s="230"/>
      <c r="S63496" s="230"/>
    </row>
    <row r="63497" spans="16:19" x14ac:dyDescent="0.2">
      <c r="P63497" s="230"/>
      <c r="Q63497" s="230"/>
      <c r="R63497" s="230"/>
      <c r="S63497" s="230"/>
    </row>
    <row r="63498" spans="16:19" x14ac:dyDescent="0.2">
      <c r="P63498" s="230"/>
      <c r="Q63498" s="230"/>
      <c r="R63498" s="230"/>
      <c r="S63498" s="230"/>
    </row>
    <row r="63499" spans="16:19" x14ac:dyDescent="0.2">
      <c r="P63499" s="230"/>
      <c r="Q63499" s="230"/>
      <c r="R63499" s="230"/>
      <c r="S63499" s="230"/>
    </row>
    <row r="63500" spans="16:19" x14ac:dyDescent="0.2">
      <c r="P63500" s="230"/>
      <c r="Q63500" s="230"/>
      <c r="R63500" s="230"/>
      <c r="S63500" s="230"/>
    </row>
    <row r="63501" spans="16:19" x14ac:dyDescent="0.2">
      <c r="P63501" s="230"/>
      <c r="Q63501" s="230"/>
      <c r="R63501" s="230"/>
      <c r="S63501" s="230"/>
    </row>
    <row r="63502" spans="16:19" x14ac:dyDescent="0.2">
      <c r="P63502" s="230"/>
      <c r="Q63502" s="230"/>
      <c r="R63502" s="230"/>
      <c r="S63502" s="230"/>
    </row>
    <row r="63503" spans="16:19" x14ac:dyDescent="0.2">
      <c r="P63503" s="230"/>
      <c r="Q63503" s="230"/>
      <c r="R63503" s="230"/>
      <c r="S63503" s="230"/>
    </row>
    <row r="63504" spans="16:19" x14ac:dyDescent="0.2">
      <c r="P63504" s="230"/>
      <c r="Q63504" s="230"/>
      <c r="R63504" s="230"/>
      <c r="S63504" s="230"/>
    </row>
    <row r="63505" spans="16:19" x14ac:dyDescent="0.2">
      <c r="P63505" s="230"/>
      <c r="Q63505" s="230"/>
      <c r="R63505" s="230"/>
      <c r="S63505" s="230"/>
    </row>
    <row r="63506" spans="16:19" x14ac:dyDescent="0.2">
      <c r="P63506" s="230"/>
      <c r="Q63506" s="230"/>
      <c r="R63506" s="230"/>
      <c r="S63506" s="230"/>
    </row>
    <row r="63507" spans="16:19" x14ac:dyDescent="0.2">
      <c r="P63507" s="230"/>
      <c r="Q63507" s="230"/>
      <c r="R63507" s="230"/>
      <c r="S63507" s="230"/>
    </row>
    <row r="63508" spans="16:19" x14ac:dyDescent="0.2">
      <c r="P63508" s="230"/>
      <c r="Q63508" s="230"/>
      <c r="R63508" s="230"/>
      <c r="S63508" s="230"/>
    </row>
    <row r="63509" spans="16:19" x14ac:dyDescent="0.2">
      <c r="P63509" s="230"/>
      <c r="Q63509" s="230"/>
      <c r="R63509" s="230"/>
      <c r="S63509" s="230"/>
    </row>
    <row r="63510" spans="16:19" x14ac:dyDescent="0.2">
      <c r="P63510" s="230"/>
      <c r="Q63510" s="230"/>
      <c r="R63510" s="230"/>
      <c r="S63510" s="230"/>
    </row>
    <row r="63511" spans="16:19" x14ac:dyDescent="0.2">
      <c r="P63511" s="230"/>
      <c r="Q63511" s="230"/>
      <c r="R63511" s="230"/>
      <c r="S63511" s="230"/>
    </row>
    <row r="63512" spans="16:19" x14ac:dyDescent="0.2">
      <c r="P63512" s="230"/>
      <c r="Q63512" s="230"/>
      <c r="R63512" s="230"/>
      <c r="S63512" s="230"/>
    </row>
    <row r="63513" spans="16:19" x14ac:dyDescent="0.2">
      <c r="P63513" s="230"/>
      <c r="Q63513" s="230"/>
      <c r="R63513" s="230"/>
      <c r="S63513" s="230"/>
    </row>
    <row r="63514" spans="16:19" x14ac:dyDescent="0.2">
      <c r="P63514" s="230"/>
      <c r="Q63514" s="230"/>
      <c r="R63514" s="230"/>
      <c r="S63514" s="230"/>
    </row>
    <row r="63515" spans="16:19" x14ac:dyDescent="0.2">
      <c r="P63515" s="230"/>
      <c r="Q63515" s="230"/>
      <c r="R63515" s="230"/>
      <c r="S63515" s="230"/>
    </row>
    <row r="63516" spans="16:19" x14ac:dyDescent="0.2">
      <c r="P63516" s="230"/>
      <c r="Q63516" s="230"/>
      <c r="R63516" s="230"/>
      <c r="S63516" s="230"/>
    </row>
    <row r="63517" spans="16:19" x14ac:dyDescent="0.2">
      <c r="P63517" s="230"/>
      <c r="Q63517" s="230"/>
      <c r="R63517" s="230"/>
      <c r="S63517" s="230"/>
    </row>
    <row r="63518" spans="16:19" x14ac:dyDescent="0.2">
      <c r="P63518" s="230"/>
      <c r="Q63518" s="230"/>
      <c r="R63518" s="230"/>
      <c r="S63518" s="230"/>
    </row>
    <row r="63519" spans="16:19" x14ac:dyDescent="0.2">
      <c r="P63519" s="230"/>
      <c r="Q63519" s="230"/>
      <c r="R63519" s="230"/>
      <c r="S63519" s="230"/>
    </row>
    <row r="63520" spans="16:19" x14ac:dyDescent="0.2">
      <c r="P63520" s="230"/>
      <c r="Q63520" s="230"/>
      <c r="R63520" s="230"/>
      <c r="S63520" s="230"/>
    </row>
    <row r="63521" spans="16:19" x14ac:dyDescent="0.2">
      <c r="P63521" s="230"/>
      <c r="Q63521" s="230"/>
      <c r="R63521" s="230"/>
      <c r="S63521" s="230"/>
    </row>
    <row r="63522" spans="16:19" x14ac:dyDescent="0.2">
      <c r="P63522" s="230"/>
      <c r="Q63522" s="230"/>
      <c r="R63522" s="230"/>
      <c r="S63522" s="230"/>
    </row>
    <row r="63523" spans="16:19" x14ac:dyDescent="0.2">
      <c r="P63523" s="230"/>
      <c r="Q63523" s="230"/>
      <c r="R63523" s="230"/>
      <c r="S63523" s="230"/>
    </row>
    <row r="63524" spans="16:19" x14ac:dyDescent="0.2">
      <c r="P63524" s="230"/>
      <c r="Q63524" s="230"/>
      <c r="R63524" s="230"/>
      <c r="S63524" s="230"/>
    </row>
    <row r="63525" spans="16:19" x14ac:dyDescent="0.2">
      <c r="P63525" s="230"/>
      <c r="Q63525" s="230"/>
      <c r="R63525" s="230"/>
      <c r="S63525" s="230"/>
    </row>
    <row r="63526" spans="16:19" x14ac:dyDescent="0.2">
      <c r="P63526" s="230"/>
      <c r="Q63526" s="230"/>
      <c r="R63526" s="230"/>
      <c r="S63526" s="230"/>
    </row>
    <row r="63527" spans="16:19" x14ac:dyDescent="0.2">
      <c r="P63527" s="230"/>
      <c r="Q63527" s="230"/>
      <c r="R63527" s="230"/>
      <c r="S63527" s="230"/>
    </row>
    <row r="63528" spans="16:19" x14ac:dyDescent="0.2">
      <c r="P63528" s="230"/>
      <c r="Q63528" s="230"/>
      <c r="R63528" s="230"/>
      <c r="S63528" s="230"/>
    </row>
    <row r="63529" spans="16:19" x14ac:dyDescent="0.2">
      <c r="P63529" s="230"/>
      <c r="Q63529" s="230"/>
      <c r="R63529" s="230"/>
      <c r="S63529" s="230"/>
    </row>
    <row r="63530" spans="16:19" x14ac:dyDescent="0.2">
      <c r="P63530" s="230"/>
      <c r="Q63530" s="230"/>
      <c r="R63530" s="230"/>
      <c r="S63530" s="230"/>
    </row>
    <row r="63531" spans="16:19" x14ac:dyDescent="0.2">
      <c r="P63531" s="230"/>
      <c r="Q63531" s="230"/>
      <c r="R63531" s="230"/>
      <c r="S63531" s="230"/>
    </row>
    <row r="63532" spans="16:19" x14ac:dyDescent="0.2">
      <c r="P63532" s="230"/>
      <c r="Q63532" s="230"/>
      <c r="R63532" s="230"/>
      <c r="S63532" s="230"/>
    </row>
    <row r="63533" spans="16:19" x14ac:dyDescent="0.2">
      <c r="P63533" s="230"/>
      <c r="Q63533" s="230"/>
      <c r="R63533" s="230"/>
      <c r="S63533" s="230"/>
    </row>
    <row r="63534" spans="16:19" x14ac:dyDescent="0.2">
      <c r="P63534" s="230"/>
      <c r="Q63534" s="230"/>
      <c r="R63534" s="230"/>
      <c r="S63534" s="230"/>
    </row>
    <row r="63535" spans="16:19" x14ac:dyDescent="0.2">
      <c r="P63535" s="230"/>
      <c r="Q63535" s="230"/>
      <c r="R63535" s="230"/>
      <c r="S63535" s="230"/>
    </row>
    <row r="63536" spans="16:19" x14ac:dyDescent="0.2">
      <c r="P63536" s="230"/>
      <c r="Q63536" s="230"/>
      <c r="R63536" s="230"/>
      <c r="S63536" s="230"/>
    </row>
    <row r="63537" spans="16:19" x14ac:dyDescent="0.2">
      <c r="P63537" s="230"/>
      <c r="Q63537" s="230"/>
      <c r="R63537" s="230"/>
      <c r="S63537" s="230"/>
    </row>
    <row r="63538" spans="16:19" x14ac:dyDescent="0.2">
      <c r="P63538" s="230"/>
      <c r="Q63538" s="230"/>
      <c r="R63538" s="230"/>
      <c r="S63538" s="230"/>
    </row>
    <row r="63539" spans="16:19" x14ac:dyDescent="0.2">
      <c r="P63539" s="230"/>
      <c r="Q63539" s="230"/>
      <c r="R63539" s="230"/>
      <c r="S63539" s="230"/>
    </row>
    <row r="63540" spans="16:19" x14ac:dyDescent="0.2">
      <c r="P63540" s="230"/>
      <c r="Q63540" s="230"/>
      <c r="R63540" s="230"/>
      <c r="S63540" s="230"/>
    </row>
    <row r="63541" spans="16:19" x14ac:dyDescent="0.2">
      <c r="P63541" s="230"/>
      <c r="Q63541" s="230"/>
      <c r="R63541" s="230"/>
      <c r="S63541" s="230"/>
    </row>
    <row r="63542" spans="16:19" x14ac:dyDescent="0.2">
      <c r="P63542" s="230"/>
      <c r="Q63542" s="230"/>
      <c r="R63542" s="230"/>
      <c r="S63542" s="230"/>
    </row>
    <row r="63543" spans="16:19" x14ac:dyDescent="0.2">
      <c r="P63543" s="230"/>
      <c r="Q63543" s="230"/>
      <c r="R63543" s="230"/>
      <c r="S63543" s="230"/>
    </row>
    <row r="63544" spans="16:19" x14ac:dyDescent="0.2">
      <c r="P63544" s="230"/>
      <c r="Q63544" s="230"/>
      <c r="R63544" s="230"/>
      <c r="S63544" s="230"/>
    </row>
    <row r="63545" spans="16:19" x14ac:dyDescent="0.2">
      <c r="P63545" s="230"/>
      <c r="Q63545" s="230"/>
      <c r="R63545" s="230"/>
      <c r="S63545" s="230"/>
    </row>
    <row r="63546" spans="16:19" x14ac:dyDescent="0.2">
      <c r="P63546" s="230"/>
      <c r="Q63546" s="230"/>
      <c r="R63546" s="230"/>
      <c r="S63546" s="230"/>
    </row>
    <row r="63547" spans="16:19" x14ac:dyDescent="0.2">
      <c r="P63547" s="230"/>
      <c r="Q63547" s="230"/>
      <c r="R63547" s="230"/>
      <c r="S63547" s="230"/>
    </row>
    <row r="63548" spans="16:19" x14ac:dyDescent="0.2">
      <c r="P63548" s="230"/>
      <c r="Q63548" s="230"/>
      <c r="R63548" s="230"/>
      <c r="S63548" s="230"/>
    </row>
    <row r="63549" spans="16:19" x14ac:dyDescent="0.2">
      <c r="P63549" s="230"/>
      <c r="Q63549" s="230"/>
      <c r="R63549" s="230"/>
      <c r="S63549" s="230"/>
    </row>
    <row r="63550" spans="16:19" x14ac:dyDescent="0.2">
      <c r="P63550" s="230"/>
      <c r="Q63550" s="230"/>
      <c r="R63550" s="230"/>
      <c r="S63550" s="230"/>
    </row>
    <row r="63551" spans="16:19" x14ac:dyDescent="0.2">
      <c r="P63551" s="230"/>
      <c r="Q63551" s="230"/>
      <c r="R63551" s="230"/>
      <c r="S63551" s="230"/>
    </row>
    <row r="63552" spans="16:19" x14ac:dyDescent="0.2">
      <c r="P63552" s="230"/>
      <c r="Q63552" s="230"/>
      <c r="R63552" s="230"/>
      <c r="S63552" s="230"/>
    </row>
    <row r="63553" spans="16:19" x14ac:dyDescent="0.2">
      <c r="P63553" s="230"/>
      <c r="Q63553" s="230"/>
      <c r="R63553" s="230"/>
      <c r="S63553" s="230"/>
    </row>
    <row r="63554" spans="16:19" x14ac:dyDescent="0.2">
      <c r="P63554" s="230"/>
      <c r="Q63554" s="230"/>
      <c r="R63554" s="230"/>
      <c r="S63554" s="230"/>
    </row>
    <row r="63555" spans="16:19" x14ac:dyDescent="0.2">
      <c r="P63555" s="230"/>
      <c r="Q63555" s="230"/>
      <c r="R63555" s="230"/>
      <c r="S63555" s="230"/>
    </row>
    <row r="63556" spans="16:19" x14ac:dyDescent="0.2">
      <c r="P63556" s="230"/>
      <c r="Q63556" s="230"/>
      <c r="R63556" s="230"/>
      <c r="S63556" s="230"/>
    </row>
    <row r="63557" spans="16:19" x14ac:dyDescent="0.2">
      <c r="P63557" s="230"/>
      <c r="Q63557" s="230"/>
      <c r="R63557" s="230"/>
      <c r="S63557" s="230"/>
    </row>
    <row r="63558" spans="16:19" x14ac:dyDescent="0.2">
      <c r="P63558" s="230"/>
      <c r="Q63558" s="230"/>
      <c r="R63558" s="230"/>
      <c r="S63558" s="230"/>
    </row>
    <row r="63559" spans="16:19" x14ac:dyDescent="0.2">
      <c r="P63559" s="230"/>
      <c r="Q63559" s="230"/>
      <c r="R63559" s="230"/>
      <c r="S63559" s="230"/>
    </row>
    <row r="63560" spans="16:19" x14ac:dyDescent="0.2">
      <c r="P63560" s="230"/>
      <c r="Q63560" s="230"/>
      <c r="R63560" s="230"/>
      <c r="S63560" s="230"/>
    </row>
    <row r="63561" spans="16:19" x14ac:dyDescent="0.2">
      <c r="P63561" s="230"/>
      <c r="Q63561" s="230"/>
      <c r="R63561" s="230"/>
      <c r="S63561" s="230"/>
    </row>
    <row r="63562" spans="16:19" x14ac:dyDescent="0.2">
      <c r="P63562" s="230"/>
      <c r="Q63562" s="230"/>
      <c r="R63562" s="230"/>
      <c r="S63562" s="230"/>
    </row>
    <row r="63563" spans="16:19" x14ac:dyDescent="0.2">
      <c r="P63563" s="230"/>
      <c r="Q63563" s="230"/>
      <c r="R63563" s="230"/>
      <c r="S63563" s="230"/>
    </row>
    <row r="63564" spans="16:19" x14ac:dyDescent="0.2">
      <c r="P63564" s="230"/>
      <c r="Q63564" s="230"/>
      <c r="R63564" s="230"/>
      <c r="S63564" s="230"/>
    </row>
    <row r="63565" spans="16:19" x14ac:dyDescent="0.2">
      <c r="P63565" s="230"/>
      <c r="Q63565" s="230"/>
      <c r="R63565" s="230"/>
      <c r="S63565" s="230"/>
    </row>
    <row r="63566" spans="16:19" x14ac:dyDescent="0.2">
      <c r="P63566" s="230"/>
      <c r="Q63566" s="230"/>
      <c r="R63566" s="230"/>
      <c r="S63566" s="230"/>
    </row>
    <row r="63567" spans="16:19" x14ac:dyDescent="0.2">
      <c r="P63567" s="230"/>
      <c r="Q63567" s="230"/>
      <c r="R63567" s="230"/>
      <c r="S63567" s="230"/>
    </row>
    <row r="63568" spans="16:19" x14ac:dyDescent="0.2">
      <c r="P63568" s="230"/>
      <c r="Q63568" s="230"/>
      <c r="R63568" s="230"/>
      <c r="S63568" s="230"/>
    </row>
    <row r="63569" spans="16:19" x14ac:dyDescent="0.2">
      <c r="P63569" s="230"/>
      <c r="Q63569" s="230"/>
      <c r="R63569" s="230"/>
      <c r="S63569" s="230"/>
    </row>
    <row r="63570" spans="16:19" x14ac:dyDescent="0.2">
      <c r="P63570" s="230"/>
      <c r="Q63570" s="230"/>
      <c r="R63570" s="230"/>
      <c r="S63570" s="230"/>
    </row>
    <row r="63571" spans="16:19" x14ac:dyDescent="0.2">
      <c r="P63571" s="230"/>
      <c r="Q63571" s="230"/>
      <c r="R63571" s="230"/>
      <c r="S63571" s="230"/>
    </row>
    <row r="63572" spans="16:19" x14ac:dyDescent="0.2">
      <c r="P63572" s="230"/>
      <c r="Q63572" s="230"/>
      <c r="R63572" s="230"/>
      <c r="S63572" s="230"/>
    </row>
    <row r="63573" spans="16:19" x14ac:dyDescent="0.2">
      <c r="P63573" s="230"/>
      <c r="Q63573" s="230"/>
      <c r="R63573" s="230"/>
      <c r="S63573" s="230"/>
    </row>
    <row r="63574" spans="16:19" x14ac:dyDescent="0.2">
      <c r="P63574" s="230"/>
      <c r="Q63574" s="230"/>
      <c r="R63574" s="230"/>
      <c r="S63574" s="230"/>
    </row>
    <row r="63575" spans="16:19" x14ac:dyDescent="0.2">
      <c r="P63575" s="230"/>
      <c r="Q63575" s="230"/>
      <c r="R63575" s="230"/>
      <c r="S63575" s="230"/>
    </row>
    <row r="63576" spans="16:19" x14ac:dyDescent="0.2">
      <c r="P63576" s="230"/>
      <c r="Q63576" s="230"/>
      <c r="R63576" s="230"/>
      <c r="S63576" s="230"/>
    </row>
    <row r="63577" spans="16:19" x14ac:dyDescent="0.2">
      <c r="P63577" s="230"/>
      <c r="Q63577" s="230"/>
      <c r="R63577" s="230"/>
      <c r="S63577" s="230"/>
    </row>
    <row r="63578" spans="16:19" x14ac:dyDescent="0.2">
      <c r="P63578" s="230"/>
      <c r="Q63578" s="230"/>
      <c r="R63578" s="230"/>
      <c r="S63578" s="230"/>
    </row>
    <row r="63579" spans="16:19" x14ac:dyDescent="0.2">
      <c r="P63579" s="230"/>
      <c r="Q63579" s="230"/>
      <c r="R63579" s="230"/>
      <c r="S63579" s="230"/>
    </row>
    <row r="63580" spans="16:19" x14ac:dyDescent="0.2">
      <c r="P63580" s="230"/>
      <c r="Q63580" s="230"/>
      <c r="R63580" s="230"/>
      <c r="S63580" s="230"/>
    </row>
    <row r="63581" spans="16:19" x14ac:dyDescent="0.2">
      <c r="P63581" s="230"/>
      <c r="Q63581" s="230"/>
      <c r="R63581" s="230"/>
      <c r="S63581" s="230"/>
    </row>
    <row r="63582" spans="16:19" x14ac:dyDescent="0.2">
      <c r="P63582" s="230"/>
      <c r="Q63582" s="230"/>
      <c r="R63582" s="230"/>
      <c r="S63582" s="230"/>
    </row>
    <row r="63583" spans="16:19" x14ac:dyDescent="0.2">
      <c r="P63583" s="230"/>
      <c r="Q63583" s="230"/>
      <c r="R63583" s="230"/>
      <c r="S63583" s="230"/>
    </row>
    <row r="63584" spans="16:19" x14ac:dyDescent="0.2">
      <c r="P63584" s="230"/>
      <c r="Q63584" s="230"/>
      <c r="R63584" s="230"/>
      <c r="S63584" s="230"/>
    </row>
    <row r="63585" spans="16:19" x14ac:dyDescent="0.2">
      <c r="P63585" s="230"/>
      <c r="Q63585" s="230"/>
      <c r="R63585" s="230"/>
      <c r="S63585" s="230"/>
    </row>
    <row r="63586" spans="16:19" x14ac:dyDescent="0.2">
      <c r="P63586" s="230"/>
      <c r="Q63586" s="230"/>
      <c r="R63586" s="230"/>
      <c r="S63586" s="230"/>
    </row>
    <row r="63587" spans="16:19" x14ac:dyDescent="0.2">
      <c r="P63587" s="230"/>
      <c r="Q63587" s="230"/>
      <c r="R63587" s="230"/>
      <c r="S63587" s="230"/>
    </row>
    <row r="63588" spans="16:19" x14ac:dyDescent="0.2">
      <c r="P63588" s="230"/>
      <c r="Q63588" s="230"/>
      <c r="R63588" s="230"/>
      <c r="S63588" s="230"/>
    </row>
    <row r="63589" spans="16:19" x14ac:dyDescent="0.2">
      <c r="P63589" s="230"/>
      <c r="Q63589" s="230"/>
      <c r="R63589" s="230"/>
      <c r="S63589" s="230"/>
    </row>
    <row r="63590" spans="16:19" x14ac:dyDescent="0.2">
      <c r="P63590" s="230"/>
      <c r="Q63590" s="230"/>
      <c r="R63590" s="230"/>
      <c r="S63590" s="230"/>
    </row>
    <row r="63591" spans="16:19" x14ac:dyDescent="0.2">
      <c r="P63591" s="230"/>
      <c r="Q63591" s="230"/>
      <c r="R63591" s="230"/>
      <c r="S63591" s="230"/>
    </row>
    <row r="63592" spans="16:19" x14ac:dyDescent="0.2">
      <c r="P63592" s="230"/>
      <c r="Q63592" s="230"/>
      <c r="R63592" s="230"/>
      <c r="S63592" s="230"/>
    </row>
    <row r="63593" spans="16:19" x14ac:dyDescent="0.2">
      <c r="P63593" s="230"/>
      <c r="Q63593" s="230"/>
      <c r="R63593" s="230"/>
      <c r="S63593" s="230"/>
    </row>
    <row r="63594" spans="16:19" x14ac:dyDescent="0.2">
      <c r="P63594" s="230"/>
      <c r="Q63594" s="230"/>
      <c r="R63594" s="230"/>
      <c r="S63594" s="230"/>
    </row>
    <row r="63595" spans="16:19" x14ac:dyDescent="0.2">
      <c r="P63595" s="230"/>
      <c r="Q63595" s="230"/>
      <c r="R63595" s="230"/>
      <c r="S63595" s="230"/>
    </row>
    <row r="63596" spans="16:19" x14ac:dyDescent="0.2">
      <c r="P63596" s="230"/>
      <c r="Q63596" s="230"/>
      <c r="R63596" s="230"/>
      <c r="S63596" s="230"/>
    </row>
    <row r="63597" spans="16:19" x14ac:dyDescent="0.2">
      <c r="P63597" s="230"/>
      <c r="Q63597" s="230"/>
      <c r="R63597" s="230"/>
      <c r="S63597" s="230"/>
    </row>
    <row r="63598" spans="16:19" x14ac:dyDescent="0.2">
      <c r="P63598" s="230"/>
      <c r="Q63598" s="230"/>
      <c r="R63598" s="230"/>
      <c r="S63598" s="230"/>
    </row>
    <row r="63599" spans="16:19" x14ac:dyDescent="0.2">
      <c r="P63599" s="230"/>
      <c r="Q63599" s="230"/>
      <c r="R63599" s="230"/>
      <c r="S63599" s="230"/>
    </row>
    <row r="63600" spans="16:19" x14ac:dyDescent="0.2">
      <c r="P63600" s="230"/>
      <c r="Q63600" s="230"/>
      <c r="R63600" s="230"/>
      <c r="S63600" s="230"/>
    </row>
    <row r="63601" spans="16:19" x14ac:dyDescent="0.2">
      <c r="P63601" s="230"/>
      <c r="Q63601" s="230"/>
      <c r="R63601" s="230"/>
      <c r="S63601" s="230"/>
    </row>
    <row r="63602" spans="16:19" x14ac:dyDescent="0.2">
      <c r="P63602" s="230"/>
      <c r="Q63602" s="230"/>
      <c r="R63602" s="230"/>
      <c r="S63602" s="230"/>
    </row>
    <row r="63603" spans="16:19" x14ac:dyDescent="0.2">
      <c r="P63603" s="230"/>
      <c r="Q63603" s="230"/>
      <c r="R63603" s="230"/>
      <c r="S63603" s="230"/>
    </row>
    <row r="63604" spans="16:19" x14ac:dyDescent="0.2">
      <c r="P63604" s="230"/>
      <c r="Q63604" s="230"/>
      <c r="R63604" s="230"/>
      <c r="S63604" s="230"/>
    </row>
    <row r="63605" spans="16:19" x14ac:dyDescent="0.2">
      <c r="P63605" s="230"/>
      <c r="Q63605" s="230"/>
      <c r="R63605" s="230"/>
      <c r="S63605" s="230"/>
    </row>
    <row r="63606" spans="16:19" x14ac:dyDescent="0.2">
      <c r="P63606" s="230"/>
      <c r="Q63606" s="230"/>
      <c r="R63606" s="230"/>
      <c r="S63606" s="230"/>
    </row>
    <row r="63607" spans="16:19" x14ac:dyDescent="0.2">
      <c r="P63607" s="230"/>
      <c r="Q63607" s="230"/>
      <c r="R63607" s="230"/>
      <c r="S63607" s="230"/>
    </row>
    <row r="63608" spans="16:19" x14ac:dyDescent="0.2">
      <c r="P63608" s="230"/>
      <c r="Q63608" s="230"/>
      <c r="R63608" s="230"/>
      <c r="S63608" s="230"/>
    </row>
    <row r="63609" spans="16:19" x14ac:dyDescent="0.2">
      <c r="P63609" s="230"/>
      <c r="Q63609" s="230"/>
      <c r="R63609" s="230"/>
      <c r="S63609" s="230"/>
    </row>
    <row r="63610" spans="16:19" x14ac:dyDescent="0.2">
      <c r="P63610" s="230"/>
      <c r="Q63610" s="230"/>
      <c r="R63610" s="230"/>
      <c r="S63610" s="230"/>
    </row>
    <row r="63611" spans="16:19" x14ac:dyDescent="0.2">
      <c r="P63611" s="230"/>
      <c r="Q63611" s="230"/>
      <c r="R63611" s="230"/>
      <c r="S63611" s="230"/>
    </row>
    <row r="63612" spans="16:19" x14ac:dyDescent="0.2">
      <c r="P63612" s="230"/>
      <c r="Q63612" s="230"/>
      <c r="R63612" s="230"/>
      <c r="S63612" s="230"/>
    </row>
    <row r="63613" spans="16:19" x14ac:dyDescent="0.2">
      <c r="P63613" s="230"/>
      <c r="Q63613" s="230"/>
      <c r="R63613" s="230"/>
      <c r="S63613" s="230"/>
    </row>
    <row r="63614" spans="16:19" x14ac:dyDescent="0.2">
      <c r="P63614" s="230"/>
      <c r="Q63614" s="230"/>
      <c r="R63614" s="230"/>
      <c r="S63614" s="230"/>
    </row>
    <row r="63615" spans="16:19" x14ac:dyDescent="0.2">
      <c r="P63615" s="230"/>
      <c r="Q63615" s="230"/>
      <c r="R63615" s="230"/>
      <c r="S63615" s="230"/>
    </row>
    <row r="63616" spans="16:19" x14ac:dyDescent="0.2">
      <c r="P63616" s="230"/>
      <c r="Q63616" s="230"/>
      <c r="R63616" s="230"/>
      <c r="S63616" s="230"/>
    </row>
    <row r="63617" spans="16:19" x14ac:dyDescent="0.2">
      <c r="P63617" s="230"/>
      <c r="Q63617" s="230"/>
      <c r="R63617" s="230"/>
      <c r="S63617" s="230"/>
    </row>
    <row r="63618" spans="16:19" x14ac:dyDescent="0.2">
      <c r="P63618" s="230"/>
      <c r="Q63618" s="230"/>
      <c r="R63618" s="230"/>
      <c r="S63618" s="230"/>
    </row>
    <row r="63619" spans="16:19" x14ac:dyDescent="0.2">
      <c r="P63619" s="230"/>
      <c r="Q63619" s="230"/>
      <c r="R63619" s="230"/>
      <c r="S63619" s="230"/>
    </row>
    <row r="63620" spans="16:19" x14ac:dyDescent="0.2">
      <c r="P63620" s="230"/>
      <c r="Q63620" s="230"/>
      <c r="R63620" s="230"/>
      <c r="S63620" s="230"/>
    </row>
    <row r="63621" spans="16:19" x14ac:dyDescent="0.2">
      <c r="P63621" s="230"/>
      <c r="Q63621" s="230"/>
      <c r="R63621" s="230"/>
      <c r="S63621" s="230"/>
    </row>
    <row r="63622" spans="16:19" x14ac:dyDescent="0.2">
      <c r="P63622" s="230"/>
      <c r="Q63622" s="230"/>
      <c r="R63622" s="230"/>
      <c r="S63622" s="230"/>
    </row>
    <row r="63623" spans="16:19" x14ac:dyDescent="0.2">
      <c r="P63623" s="230"/>
      <c r="Q63623" s="230"/>
      <c r="R63623" s="230"/>
      <c r="S63623" s="230"/>
    </row>
    <row r="63624" spans="16:19" x14ac:dyDescent="0.2">
      <c r="P63624" s="230"/>
      <c r="Q63624" s="230"/>
      <c r="R63624" s="230"/>
      <c r="S63624" s="230"/>
    </row>
    <row r="63625" spans="16:19" x14ac:dyDescent="0.2">
      <c r="P63625" s="230"/>
      <c r="Q63625" s="230"/>
      <c r="R63625" s="230"/>
      <c r="S63625" s="230"/>
    </row>
    <row r="63626" spans="16:19" x14ac:dyDescent="0.2">
      <c r="P63626" s="230"/>
      <c r="Q63626" s="230"/>
      <c r="R63626" s="230"/>
      <c r="S63626" s="230"/>
    </row>
    <row r="63627" spans="16:19" x14ac:dyDescent="0.2">
      <c r="P63627" s="230"/>
      <c r="Q63627" s="230"/>
      <c r="R63627" s="230"/>
      <c r="S63627" s="230"/>
    </row>
    <row r="63628" spans="16:19" x14ac:dyDescent="0.2">
      <c r="P63628" s="230"/>
      <c r="Q63628" s="230"/>
      <c r="R63628" s="230"/>
      <c r="S63628" s="230"/>
    </row>
    <row r="63629" spans="16:19" x14ac:dyDescent="0.2">
      <c r="P63629" s="230"/>
      <c r="Q63629" s="230"/>
      <c r="R63629" s="230"/>
      <c r="S63629" s="230"/>
    </row>
    <row r="63630" spans="16:19" x14ac:dyDescent="0.2">
      <c r="P63630" s="230"/>
      <c r="Q63630" s="230"/>
      <c r="R63630" s="230"/>
      <c r="S63630" s="230"/>
    </row>
    <row r="63631" spans="16:19" x14ac:dyDescent="0.2">
      <c r="P63631" s="230"/>
      <c r="Q63631" s="230"/>
      <c r="R63631" s="230"/>
      <c r="S63631" s="230"/>
    </row>
    <row r="63632" spans="16:19" x14ac:dyDescent="0.2">
      <c r="P63632" s="230"/>
      <c r="Q63632" s="230"/>
      <c r="R63632" s="230"/>
      <c r="S63632" s="230"/>
    </row>
    <row r="63633" spans="16:19" x14ac:dyDescent="0.2">
      <c r="P63633" s="230"/>
      <c r="Q63633" s="230"/>
      <c r="R63633" s="230"/>
      <c r="S63633" s="230"/>
    </row>
    <row r="63634" spans="16:19" x14ac:dyDescent="0.2">
      <c r="P63634" s="230"/>
      <c r="Q63634" s="230"/>
      <c r="R63634" s="230"/>
      <c r="S63634" s="230"/>
    </row>
    <row r="63635" spans="16:19" x14ac:dyDescent="0.2">
      <c r="P63635" s="230"/>
      <c r="Q63635" s="230"/>
      <c r="R63635" s="230"/>
      <c r="S63635" s="230"/>
    </row>
    <row r="63636" spans="16:19" x14ac:dyDescent="0.2">
      <c r="P63636" s="230"/>
      <c r="Q63636" s="230"/>
      <c r="R63636" s="230"/>
      <c r="S63636" s="230"/>
    </row>
    <row r="63637" spans="16:19" x14ac:dyDescent="0.2">
      <c r="P63637" s="230"/>
      <c r="Q63637" s="230"/>
      <c r="R63637" s="230"/>
      <c r="S63637" s="230"/>
    </row>
    <row r="63638" spans="16:19" x14ac:dyDescent="0.2">
      <c r="P63638" s="230"/>
      <c r="Q63638" s="230"/>
      <c r="R63638" s="230"/>
      <c r="S63638" s="230"/>
    </row>
    <row r="63639" spans="16:19" x14ac:dyDescent="0.2">
      <c r="P63639" s="230"/>
      <c r="Q63639" s="230"/>
      <c r="R63639" s="230"/>
      <c r="S63639" s="230"/>
    </row>
    <row r="63640" spans="16:19" x14ac:dyDescent="0.2">
      <c r="P63640" s="230"/>
      <c r="Q63640" s="230"/>
      <c r="R63640" s="230"/>
      <c r="S63640" s="230"/>
    </row>
    <row r="63641" spans="16:19" x14ac:dyDescent="0.2">
      <c r="P63641" s="230"/>
      <c r="Q63641" s="230"/>
      <c r="R63641" s="230"/>
      <c r="S63641" s="230"/>
    </row>
    <row r="63642" spans="16:19" x14ac:dyDescent="0.2">
      <c r="P63642" s="230"/>
      <c r="Q63642" s="230"/>
      <c r="R63642" s="230"/>
      <c r="S63642" s="230"/>
    </row>
    <row r="63643" spans="16:19" x14ac:dyDescent="0.2">
      <c r="P63643" s="230"/>
      <c r="Q63643" s="230"/>
      <c r="R63643" s="230"/>
      <c r="S63643" s="230"/>
    </row>
    <row r="63644" spans="16:19" x14ac:dyDescent="0.2">
      <c r="P63644" s="230"/>
      <c r="Q63644" s="230"/>
      <c r="R63644" s="230"/>
      <c r="S63644" s="230"/>
    </row>
    <row r="63645" spans="16:19" x14ac:dyDescent="0.2">
      <c r="P63645" s="230"/>
      <c r="Q63645" s="230"/>
      <c r="R63645" s="230"/>
      <c r="S63645" s="230"/>
    </row>
    <row r="63646" spans="16:19" x14ac:dyDescent="0.2">
      <c r="P63646" s="230"/>
      <c r="Q63646" s="230"/>
      <c r="R63646" s="230"/>
      <c r="S63646" s="230"/>
    </row>
    <row r="63647" spans="16:19" x14ac:dyDescent="0.2">
      <c r="P63647" s="230"/>
      <c r="Q63647" s="230"/>
      <c r="R63647" s="230"/>
      <c r="S63647" s="230"/>
    </row>
    <row r="63648" spans="16:19" x14ac:dyDescent="0.2">
      <c r="P63648" s="230"/>
      <c r="Q63648" s="230"/>
      <c r="R63648" s="230"/>
      <c r="S63648" s="230"/>
    </row>
    <row r="63649" spans="16:19" x14ac:dyDescent="0.2">
      <c r="P63649" s="230"/>
      <c r="Q63649" s="230"/>
      <c r="R63649" s="230"/>
      <c r="S63649" s="230"/>
    </row>
    <row r="63650" spans="16:19" x14ac:dyDescent="0.2">
      <c r="P63650" s="230"/>
      <c r="Q63650" s="230"/>
      <c r="R63650" s="230"/>
      <c r="S63650" s="230"/>
    </row>
    <row r="63651" spans="16:19" x14ac:dyDescent="0.2">
      <c r="P63651" s="230"/>
      <c r="Q63651" s="230"/>
      <c r="R63651" s="230"/>
      <c r="S63651" s="230"/>
    </row>
    <row r="63652" spans="16:19" x14ac:dyDescent="0.2">
      <c r="P63652" s="230"/>
      <c r="Q63652" s="230"/>
      <c r="R63652" s="230"/>
      <c r="S63652" s="230"/>
    </row>
    <row r="63653" spans="16:19" x14ac:dyDescent="0.2">
      <c r="P63653" s="230"/>
      <c r="Q63653" s="230"/>
      <c r="R63653" s="230"/>
      <c r="S63653" s="230"/>
    </row>
    <row r="63654" spans="16:19" x14ac:dyDescent="0.2">
      <c r="P63654" s="230"/>
      <c r="Q63654" s="230"/>
      <c r="R63654" s="230"/>
      <c r="S63654" s="230"/>
    </row>
    <row r="63655" spans="16:19" x14ac:dyDescent="0.2">
      <c r="P63655" s="230"/>
      <c r="Q63655" s="230"/>
      <c r="R63655" s="230"/>
      <c r="S63655" s="230"/>
    </row>
    <row r="63656" spans="16:19" x14ac:dyDescent="0.2">
      <c r="P63656" s="230"/>
      <c r="Q63656" s="230"/>
      <c r="R63656" s="230"/>
      <c r="S63656" s="230"/>
    </row>
    <row r="63657" spans="16:19" x14ac:dyDescent="0.2">
      <c r="P63657" s="230"/>
      <c r="Q63657" s="230"/>
      <c r="R63657" s="230"/>
      <c r="S63657" s="230"/>
    </row>
    <row r="63658" spans="16:19" x14ac:dyDescent="0.2">
      <c r="P63658" s="230"/>
      <c r="Q63658" s="230"/>
      <c r="R63658" s="230"/>
      <c r="S63658" s="230"/>
    </row>
    <row r="63659" spans="16:19" x14ac:dyDescent="0.2">
      <c r="P63659" s="230"/>
      <c r="Q63659" s="230"/>
      <c r="R63659" s="230"/>
      <c r="S63659" s="230"/>
    </row>
    <row r="63660" spans="16:19" x14ac:dyDescent="0.2">
      <c r="P63660" s="230"/>
      <c r="Q63660" s="230"/>
      <c r="R63660" s="230"/>
      <c r="S63660" s="230"/>
    </row>
    <row r="63661" spans="16:19" x14ac:dyDescent="0.2">
      <c r="P63661" s="230"/>
      <c r="Q63661" s="230"/>
      <c r="R63661" s="230"/>
      <c r="S63661" s="230"/>
    </row>
    <row r="63662" spans="16:19" x14ac:dyDescent="0.2">
      <c r="P63662" s="230"/>
      <c r="Q63662" s="230"/>
      <c r="R63662" s="230"/>
      <c r="S63662" s="230"/>
    </row>
    <row r="63663" spans="16:19" x14ac:dyDescent="0.2">
      <c r="P63663" s="230"/>
      <c r="Q63663" s="230"/>
      <c r="R63663" s="230"/>
      <c r="S63663" s="230"/>
    </row>
    <row r="63664" spans="16:19" x14ac:dyDescent="0.2">
      <c r="P63664" s="230"/>
      <c r="Q63664" s="230"/>
      <c r="R63664" s="230"/>
      <c r="S63664" s="230"/>
    </row>
    <row r="63665" spans="16:19" x14ac:dyDescent="0.2">
      <c r="P63665" s="230"/>
      <c r="Q63665" s="230"/>
      <c r="R63665" s="230"/>
      <c r="S63665" s="230"/>
    </row>
    <row r="63666" spans="16:19" x14ac:dyDescent="0.2">
      <c r="P63666" s="230"/>
      <c r="Q63666" s="230"/>
      <c r="R63666" s="230"/>
      <c r="S63666" s="230"/>
    </row>
    <row r="63667" spans="16:19" x14ac:dyDescent="0.2">
      <c r="P63667" s="230"/>
      <c r="Q63667" s="230"/>
      <c r="R63667" s="230"/>
      <c r="S63667" s="230"/>
    </row>
    <row r="63668" spans="16:19" x14ac:dyDescent="0.2">
      <c r="P63668" s="230"/>
      <c r="Q63668" s="230"/>
      <c r="R63668" s="230"/>
      <c r="S63668" s="230"/>
    </row>
    <row r="63669" spans="16:19" x14ac:dyDescent="0.2">
      <c r="P63669" s="230"/>
      <c r="Q63669" s="230"/>
      <c r="R63669" s="230"/>
      <c r="S63669" s="230"/>
    </row>
    <row r="63670" spans="16:19" x14ac:dyDescent="0.2">
      <c r="P63670" s="230"/>
      <c r="Q63670" s="230"/>
      <c r="R63670" s="230"/>
      <c r="S63670" s="230"/>
    </row>
    <row r="63671" spans="16:19" x14ac:dyDescent="0.2">
      <c r="P63671" s="230"/>
      <c r="Q63671" s="230"/>
      <c r="R63671" s="230"/>
      <c r="S63671" s="230"/>
    </row>
    <row r="63672" spans="16:19" x14ac:dyDescent="0.2">
      <c r="P63672" s="230"/>
      <c r="Q63672" s="230"/>
      <c r="R63672" s="230"/>
      <c r="S63672" s="230"/>
    </row>
    <row r="63673" spans="16:19" x14ac:dyDescent="0.2">
      <c r="P63673" s="230"/>
      <c r="Q63673" s="230"/>
      <c r="R63673" s="230"/>
      <c r="S63673" s="230"/>
    </row>
    <row r="63674" spans="16:19" x14ac:dyDescent="0.2">
      <c r="P63674" s="230"/>
      <c r="Q63674" s="230"/>
      <c r="R63674" s="230"/>
      <c r="S63674" s="230"/>
    </row>
    <row r="63675" spans="16:19" x14ac:dyDescent="0.2">
      <c r="P63675" s="230"/>
      <c r="Q63675" s="230"/>
      <c r="R63675" s="230"/>
      <c r="S63675" s="230"/>
    </row>
    <row r="63676" spans="16:19" x14ac:dyDescent="0.2">
      <c r="P63676" s="230"/>
      <c r="Q63676" s="230"/>
      <c r="R63676" s="230"/>
      <c r="S63676" s="230"/>
    </row>
    <row r="63677" spans="16:19" x14ac:dyDescent="0.2">
      <c r="P63677" s="230"/>
      <c r="Q63677" s="230"/>
      <c r="R63677" s="230"/>
      <c r="S63677" s="230"/>
    </row>
    <row r="63678" spans="16:19" x14ac:dyDescent="0.2">
      <c r="P63678" s="230"/>
      <c r="Q63678" s="230"/>
      <c r="R63678" s="230"/>
      <c r="S63678" s="230"/>
    </row>
    <row r="63679" spans="16:19" x14ac:dyDescent="0.2">
      <c r="P63679" s="230"/>
      <c r="Q63679" s="230"/>
      <c r="R63679" s="230"/>
      <c r="S63679" s="230"/>
    </row>
    <row r="63680" spans="16:19" x14ac:dyDescent="0.2">
      <c r="P63680" s="230"/>
      <c r="Q63680" s="230"/>
      <c r="R63680" s="230"/>
      <c r="S63680" s="230"/>
    </row>
    <row r="63681" spans="16:19" x14ac:dyDescent="0.2">
      <c r="P63681" s="230"/>
      <c r="Q63681" s="230"/>
      <c r="R63681" s="230"/>
      <c r="S63681" s="230"/>
    </row>
    <row r="63682" spans="16:19" x14ac:dyDescent="0.2">
      <c r="P63682" s="230"/>
      <c r="Q63682" s="230"/>
      <c r="R63682" s="230"/>
      <c r="S63682" s="230"/>
    </row>
    <row r="63683" spans="16:19" x14ac:dyDescent="0.2">
      <c r="P63683" s="230"/>
      <c r="Q63683" s="230"/>
      <c r="R63683" s="230"/>
      <c r="S63683" s="230"/>
    </row>
    <row r="63684" spans="16:19" x14ac:dyDescent="0.2">
      <c r="P63684" s="230"/>
      <c r="Q63684" s="230"/>
      <c r="R63684" s="230"/>
      <c r="S63684" s="230"/>
    </row>
    <row r="63685" spans="16:19" x14ac:dyDescent="0.2">
      <c r="P63685" s="230"/>
      <c r="Q63685" s="230"/>
      <c r="R63685" s="230"/>
      <c r="S63685" s="230"/>
    </row>
    <row r="63686" spans="16:19" x14ac:dyDescent="0.2">
      <c r="P63686" s="230"/>
      <c r="Q63686" s="230"/>
      <c r="R63686" s="230"/>
      <c r="S63686" s="230"/>
    </row>
    <row r="63687" spans="16:19" x14ac:dyDescent="0.2">
      <c r="P63687" s="230"/>
      <c r="Q63687" s="230"/>
      <c r="R63687" s="230"/>
      <c r="S63687" s="230"/>
    </row>
    <row r="63688" spans="16:19" x14ac:dyDescent="0.2">
      <c r="P63688" s="230"/>
      <c r="Q63688" s="230"/>
      <c r="R63688" s="230"/>
      <c r="S63688" s="230"/>
    </row>
    <row r="63689" spans="16:19" x14ac:dyDescent="0.2">
      <c r="P63689" s="230"/>
      <c r="Q63689" s="230"/>
      <c r="R63689" s="230"/>
      <c r="S63689" s="230"/>
    </row>
    <row r="63690" spans="16:19" x14ac:dyDescent="0.2">
      <c r="P63690" s="230"/>
      <c r="Q63690" s="230"/>
      <c r="R63690" s="230"/>
      <c r="S63690" s="230"/>
    </row>
    <row r="63691" spans="16:19" x14ac:dyDescent="0.2">
      <c r="P63691" s="230"/>
      <c r="Q63691" s="230"/>
      <c r="R63691" s="230"/>
      <c r="S63691" s="230"/>
    </row>
    <row r="63692" spans="16:19" x14ac:dyDescent="0.2">
      <c r="P63692" s="230"/>
      <c r="Q63692" s="230"/>
      <c r="R63692" s="230"/>
      <c r="S63692" s="230"/>
    </row>
    <row r="63693" spans="16:19" x14ac:dyDescent="0.2">
      <c r="P63693" s="230"/>
      <c r="Q63693" s="230"/>
      <c r="R63693" s="230"/>
      <c r="S63693" s="230"/>
    </row>
    <row r="63694" spans="16:19" x14ac:dyDescent="0.2">
      <c r="P63694" s="230"/>
      <c r="Q63694" s="230"/>
      <c r="R63694" s="230"/>
      <c r="S63694" s="230"/>
    </row>
    <row r="63695" spans="16:19" x14ac:dyDescent="0.2">
      <c r="P63695" s="230"/>
      <c r="Q63695" s="230"/>
      <c r="R63695" s="230"/>
      <c r="S63695" s="230"/>
    </row>
    <row r="63696" spans="16:19" x14ac:dyDescent="0.2">
      <c r="P63696" s="230"/>
      <c r="Q63696" s="230"/>
      <c r="R63696" s="230"/>
      <c r="S63696" s="230"/>
    </row>
    <row r="63697" spans="16:19" x14ac:dyDescent="0.2">
      <c r="P63697" s="230"/>
      <c r="Q63697" s="230"/>
      <c r="R63697" s="230"/>
      <c r="S63697" s="230"/>
    </row>
    <row r="63698" spans="16:19" x14ac:dyDescent="0.2">
      <c r="P63698" s="230"/>
      <c r="Q63698" s="230"/>
      <c r="R63698" s="230"/>
      <c r="S63698" s="230"/>
    </row>
    <row r="63699" spans="16:19" x14ac:dyDescent="0.2">
      <c r="P63699" s="230"/>
      <c r="Q63699" s="230"/>
      <c r="R63699" s="230"/>
      <c r="S63699" s="230"/>
    </row>
    <row r="63700" spans="16:19" x14ac:dyDescent="0.2">
      <c r="P63700" s="230"/>
      <c r="Q63700" s="230"/>
      <c r="R63700" s="230"/>
      <c r="S63700" s="230"/>
    </row>
    <row r="63701" spans="16:19" x14ac:dyDescent="0.2">
      <c r="P63701" s="230"/>
      <c r="Q63701" s="230"/>
      <c r="R63701" s="230"/>
      <c r="S63701" s="230"/>
    </row>
    <row r="63702" spans="16:19" x14ac:dyDescent="0.2">
      <c r="P63702" s="230"/>
      <c r="Q63702" s="230"/>
      <c r="R63702" s="230"/>
      <c r="S63702" s="230"/>
    </row>
    <row r="63703" spans="16:19" x14ac:dyDescent="0.2">
      <c r="P63703" s="230"/>
      <c r="Q63703" s="230"/>
      <c r="R63703" s="230"/>
      <c r="S63703" s="230"/>
    </row>
    <row r="63704" spans="16:19" x14ac:dyDescent="0.2">
      <c r="P63704" s="230"/>
      <c r="Q63704" s="230"/>
      <c r="R63704" s="230"/>
      <c r="S63704" s="230"/>
    </row>
    <row r="63705" spans="16:19" x14ac:dyDescent="0.2">
      <c r="P63705" s="230"/>
      <c r="Q63705" s="230"/>
      <c r="R63705" s="230"/>
      <c r="S63705" s="230"/>
    </row>
    <row r="63706" spans="16:19" x14ac:dyDescent="0.2">
      <c r="P63706" s="230"/>
      <c r="Q63706" s="230"/>
      <c r="R63706" s="230"/>
      <c r="S63706" s="230"/>
    </row>
    <row r="63707" spans="16:19" x14ac:dyDescent="0.2">
      <c r="P63707" s="230"/>
      <c r="Q63707" s="230"/>
      <c r="R63707" s="230"/>
      <c r="S63707" s="230"/>
    </row>
    <row r="63708" spans="16:19" x14ac:dyDescent="0.2">
      <c r="P63708" s="230"/>
      <c r="Q63708" s="230"/>
      <c r="R63708" s="230"/>
      <c r="S63708" s="230"/>
    </row>
    <row r="63709" spans="16:19" x14ac:dyDescent="0.2">
      <c r="P63709" s="230"/>
      <c r="Q63709" s="230"/>
      <c r="R63709" s="230"/>
      <c r="S63709" s="230"/>
    </row>
    <row r="63710" spans="16:19" x14ac:dyDescent="0.2">
      <c r="P63710" s="230"/>
      <c r="Q63710" s="230"/>
      <c r="R63710" s="230"/>
      <c r="S63710" s="230"/>
    </row>
    <row r="63711" spans="16:19" x14ac:dyDescent="0.2">
      <c r="P63711" s="230"/>
      <c r="Q63711" s="230"/>
      <c r="R63711" s="230"/>
      <c r="S63711" s="230"/>
    </row>
    <row r="63712" spans="16:19" x14ac:dyDescent="0.2">
      <c r="P63712" s="230"/>
      <c r="Q63712" s="230"/>
      <c r="R63712" s="230"/>
      <c r="S63712" s="230"/>
    </row>
    <row r="63713" spans="16:19" x14ac:dyDescent="0.2">
      <c r="P63713" s="230"/>
      <c r="Q63713" s="230"/>
      <c r="R63713" s="230"/>
      <c r="S63713" s="230"/>
    </row>
    <row r="63714" spans="16:19" x14ac:dyDescent="0.2">
      <c r="P63714" s="230"/>
      <c r="Q63714" s="230"/>
      <c r="R63714" s="230"/>
      <c r="S63714" s="230"/>
    </row>
    <row r="63715" spans="16:19" x14ac:dyDescent="0.2">
      <c r="P63715" s="230"/>
      <c r="Q63715" s="230"/>
      <c r="R63715" s="230"/>
      <c r="S63715" s="230"/>
    </row>
    <row r="63716" spans="16:19" x14ac:dyDescent="0.2">
      <c r="P63716" s="230"/>
      <c r="Q63716" s="230"/>
      <c r="R63716" s="230"/>
      <c r="S63716" s="230"/>
    </row>
    <row r="63717" spans="16:19" x14ac:dyDescent="0.2">
      <c r="P63717" s="230"/>
      <c r="Q63717" s="230"/>
      <c r="R63717" s="230"/>
      <c r="S63717" s="230"/>
    </row>
    <row r="63718" spans="16:19" x14ac:dyDescent="0.2">
      <c r="P63718" s="230"/>
      <c r="Q63718" s="230"/>
      <c r="R63718" s="230"/>
      <c r="S63718" s="230"/>
    </row>
    <row r="63719" spans="16:19" x14ac:dyDescent="0.2">
      <c r="P63719" s="230"/>
      <c r="Q63719" s="230"/>
      <c r="R63719" s="230"/>
      <c r="S63719" s="230"/>
    </row>
    <row r="63720" spans="16:19" x14ac:dyDescent="0.2">
      <c r="P63720" s="230"/>
      <c r="Q63720" s="230"/>
      <c r="R63720" s="230"/>
      <c r="S63720" s="230"/>
    </row>
    <row r="63721" spans="16:19" x14ac:dyDescent="0.2">
      <c r="P63721" s="230"/>
      <c r="Q63721" s="230"/>
      <c r="R63721" s="230"/>
      <c r="S63721" s="230"/>
    </row>
    <row r="63722" spans="16:19" x14ac:dyDescent="0.2">
      <c r="P63722" s="230"/>
      <c r="Q63722" s="230"/>
      <c r="R63722" s="230"/>
      <c r="S63722" s="230"/>
    </row>
    <row r="63723" spans="16:19" x14ac:dyDescent="0.2">
      <c r="P63723" s="230"/>
      <c r="Q63723" s="230"/>
      <c r="R63723" s="230"/>
      <c r="S63723" s="230"/>
    </row>
    <row r="63724" spans="16:19" x14ac:dyDescent="0.2">
      <c r="P63724" s="230"/>
      <c r="Q63724" s="230"/>
      <c r="R63724" s="230"/>
      <c r="S63724" s="230"/>
    </row>
    <row r="63725" spans="16:19" x14ac:dyDescent="0.2">
      <c r="P63725" s="230"/>
      <c r="Q63725" s="230"/>
      <c r="R63725" s="230"/>
      <c r="S63725" s="230"/>
    </row>
    <row r="63726" spans="16:19" x14ac:dyDescent="0.2">
      <c r="P63726" s="230"/>
      <c r="Q63726" s="230"/>
      <c r="R63726" s="230"/>
      <c r="S63726" s="230"/>
    </row>
    <row r="63727" spans="16:19" x14ac:dyDescent="0.2">
      <c r="P63727" s="230"/>
      <c r="Q63727" s="230"/>
      <c r="R63727" s="230"/>
      <c r="S63727" s="230"/>
    </row>
    <row r="63728" spans="16:19" x14ac:dyDescent="0.2">
      <c r="P63728" s="230"/>
      <c r="Q63728" s="230"/>
      <c r="R63728" s="230"/>
      <c r="S63728" s="230"/>
    </row>
    <row r="63729" spans="16:19" x14ac:dyDescent="0.2">
      <c r="P63729" s="230"/>
      <c r="Q63729" s="230"/>
      <c r="R63729" s="230"/>
      <c r="S63729" s="230"/>
    </row>
    <row r="63730" spans="16:19" x14ac:dyDescent="0.2">
      <c r="P63730" s="230"/>
      <c r="Q63730" s="230"/>
      <c r="R63730" s="230"/>
      <c r="S63730" s="230"/>
    </row>
    <row r="63731" spans="16:19" x14ac:dyDescent="0.2">
      <c r="P63731" s="230"/>
      <c r="Q63731" s="230"/>
      <c r="R63731" s="230"/>
      <c r="S63731" s="230"/>
    </row>
    <row r="63732" spans="16:19" x14ac:dyDescent="0.2">
      <c r="P63732" s="230"/>
      <c r="Q63732" s="230"/>
      <c r="R63732" s="230"/>
      <c r="S63732" s="230"/>
    </row>
    <row r="63733" spans="16:19" x14ac:dyDescent="0.2">
      <c r="P63733" s="230"/>
      <c r="Q63733" s="230"/>
      <c r="R63733" s="230"/>
      <c r="S63733" s="230"/>
    </row>
    <row r="63734" spans="16:19" x14ac:dyDescent="0.2">
      <c r="P63734" s="230"/>
      <c r="Q63734" s="230"/>
      <c r="R63734" s="230"/>
      <c r="S63734" s="230"/>
    </row>
    <row r="63735" spans="16:19" x14ac:dyDescent="0.2">
      <c r="P63735" s="230"/>
      <c r="Q63735" s="230"/>
      <c r="R63735" s="230"/>
      <c r="S63735" s="230"/>
    </row>
    <row r="63736" spans="16:19" x14ac:dyDescent="0.2">
      <c r="P63736" s="230"/>
      <c r="Q63736" s="230"/>
      <c r="R63736" s="230"/>
      <c r="S63736" s="230"/>
    </row>
    <row r="63737" spans="16:19" x14ac:dyDescent="0.2">
      <c r="P63737" s="230"/>
      <c r="Q63737" s="230"/>
      <c r="R63737" s="230"/>
      <c r="S63737" s="230"/>
    </row>
    <row r="63738" spans="16:19" x14ac:dyDescent="0.2">
      <c r="P63738" s="230"/>
      <c r="Q63738" s="230"/>
      <c r="R63738" s="230"/>
      <c r="S63738" s="230"/>
    </row>
    <row r="63739" spans="16:19" x14ac:dyDescent="0.2">
      <c r="P63739" s="230"/>
      <c r="Q63739" s="230"/>
      <c r="R63739" s="230"/>
      <c r="S63739" s="230"/>
    </row>
    <row r="63740" spans="16:19" x14ac:dyDescent="0.2">
      <c r="P63740" s="230"/>
      <c r="Q63740" s="230"/>
      <c r="R63740" s="230"/>
      <c r="S63740" s="230"/>
    </row>
    <row r="63741" spans="16:19" x14ac:dyDescent="0.2">
      <c r="P63741" s="230"/>
      <c r="Q63741" s="230"/>
      <c r="R63741" s="230"/>
      <c r="S63741" s="230"/>
    </row>
    <row r="63742" spans="16:19" x14ac:dyDescent="0.2">
      <c r="P63742" s="230"/>
      <c r="Q63742" s="230"/>
      <c r="R63742" s="230"/>
      <c r="S63742" s="230"/>
    </row>
    <row r="63743" spans="16:19" x14ac:dyDescent="0.2">
      <c r="P63743" s="230"/>
      <c r="Q63743" s="230"/>
      <c r="R63743" s="230"/>
      <c r="S63743" s="230"/>
    </row>
    <row r="63744" spans="16:19" x14ac:dyDescent="0.2">
      <c r="P63744" s="230"/>
      <c r="Q63744" s="230"/>
      <c r="R63744" s="230"/>
      <c r="S63744" s="230"/>
    </row>
    <row r="63745" spans="16:19" x14ac:dyDescent="0.2">
      <c r="P63745" s="230"/>
      <c r="Q63745" s="230"/>
      <c r="R63745" s="230"/>
      <c r="S63745" s="230"/>
    </row>
    <row r="63746" spans="16:19" x14ac:dyDescent="0.2">
      <c r="P63746" s="230"/>
      <c r="Q63746" s="230"/>
      <c r="R63746" s="230"/>
      <c r="S63746" s="230"/>
    </row>
    <row r="63747" spans="16:19" x14ac:dyDescent="0.2">
      <c r="P63747" s="230"/>
      <c r="Q63747" s="230"/>
      <c r="R63747" s="230"/>
      <c r="S63747" s="230"/>
    </row>
    <row r="63748" spans="16:19" x14ac:dyDescent="0.2">
      <c r="P63748" s="230"/>
      <c r="Q63748" s="230"/>
      <c r="R63748" s="230"/>
      <c r="S63748" s="230"/>
    </row>
    <row r="63749" spans="16:19" x14ac:dyDescent="0.2">
      <c r="P63749" s="230"/>
      <c r="Q63749" s="230"/>
      <c r="R63749" s="230"/>
      <c r="S63749" s="230"/>
    </row>
    <row r="63750" spans="16:19" x14ac:dyDescent="0.2">
      <c r="P63750" s="230"/>
      <c r="Q63750" s="230"/>
      <c r="R63750" s="230"/>
      <c r="S63750" s="230"/>
    </row>
    <row r="63751" spans="16:19" x14ac:dyDescent="0.2">
      <c r="P63751" s="230"/>
      <c r="Q63751" s="230"/>
      <c r="R63751" s="230"/>
      <c r="S63751" s="230"/>
    </row>
    <row r="63752" spans="16:19" x14ac:dyDescent="0.2">
      <c r="P63752" s="230"/>
      <c r="Q63752" s="230"/>
      <c r="R63752" s="230"/>
      <c r="S63752" s="230"/>
    </row>
    <row r="63753" spans="16:19" x14ac:dyDescent="0.2">
      <c r="P63753" s="230"/>
      <c r="Q63753" s="230"/>
      <c r="R63753" s="230"/>
      <c r="S63753" s="230"/>
    </row>
    <row r="63754" spans="16:19" x14ac:dyDescent="0.2">
      <c r="P63754" s="230"/>
      <c r="Q63754" s="230"/>
      <c r="R63754" s="230"/>
      <c r="S63754" s="230"/>
    </row>
    <row r="63755" spans="16:19" x14ac:dyDescent="0.2">
      <c r="P63755" s="230"/>
      <c r="Q63755" s="230"/>
      <c r="R63755" s="230"/>
      <c r="S63755" s="230"/>
    </row>
    <row r="63756" spans="16:19" x14ac:dyDescent="0.2">
      <c r="P63756" s="230"/>
      <c r="Q63756" s="230"/>
      <c r="R63756" s="230"/>
      <c r="S63756" s="230"/>
    </row>
    <row r="63757" spans="16:19" x14ac:dyDescent="0.2">
      <c r="P63757" s="230"/>
      <c r="Q63757" s="230"/>
      <c r="R63757" s="230"/>
      <c r="S63757" s="230"/>
    </row>
    <row r="63758" spans="16:19" x14ac:dyDescent="0.2">
      <c r="P63758" s="230"/>
      <c r="Q63758" s="230"/>
      <c r="R63758" s="230"/>
      <c r="S63758" s="230"/>
    </row>
    <row r="63759" spans="16:19" x14ac:dyDescent="0.2">
      <c r="P63759" s="230"/>
      <c r="Q63759" s="230"/>
      <c r="R63759" s="230"/>
      <c r="S63759" s="230"/>
    </row>
    <row r="63760" spans="16:19" x14ac:dyDescent="0.2">
      <c r="P63760" s="230"/>
      <c r="Q63760" s="230"/>
      <c r="R63760" s="230"/>
      <c r="S63760" s="230"/>
    </row>
    <row r="63761" spans="16:19" x14ac:dyDescent="0.2">
      <c r="P63761" s="230"/>
      <c r="Q63761" s="230"/>
      <c r="R63761" s="230"/>
      <c r="S63761" s="230"/>
    </row>
    <row r="63762" spans="16:19" x14ac:dyDescent="0.2">
      <c r="P63762" s="230"/>
      <c r="Q63762" s="230"/>
      <c r="R63762" s="230"/>
      <c r="S63762" s="230"/>
    </row>
    <row r="63763" spans="16:19" x14ac:dyDescent="0.2">
      <c r="P63763" s="230"/>
      <c r="Q63763" s="230"/>
      <c r="R63763" s="230"/>
      <c r="S63763" s="230"/>
    </row>
    <row r="63764" spans="16:19" x14ac:dyDescent="0.2">
      <c r="P63764" s="230"/>
      <c r="Q63764" s="230"/>
      <c r="R63764" s="230"/>
      <c r="S63764" s="230"/>
    </row>
    <row r="63765" spans="16:19" x14ac:dyDescent="0.2">
      <c r="P63765" s="230"/>
      <c r="Q63765" s="230"/>
      <c r="R63765" s="230"/>
      <c r="S63765" s="230"/>
    </row>
    <row r="63766" spans="16:19" x14ac:dyDescent="0.2">
      <c r="P63766" s="230"/>
      <c r="Q63766" s="230"/>
      <c r="R63766" s="230"/>
      <c r="S63766" s="230"/>
    </row>
    <row r="63767" spans="16:19" x14ac:dyDescent="0.2">
      <c r="P63767" s="230"/>
      <c r="Q63767" s="230"/>
      <c r="R63767" s="230"/>
      <c r="S63767" s="230"/>
    </row>
    <row r="63768" spans="16:19" x14ac:dyDescent="0.2">
      <c r="P63768" s="230"/>
      <c r="Q63768" s="230"/>
      <c r="R63768" s="230"/>
      <c r="S63768" s="230"/>
    </row>
    <row r="63769" spans="16:19" x14ac:dyDescent="0.2">
      <c r="P63769" s="230"/>
      <c r="Q63769" s="230"/>
      <c r="R63769" s="230"/>
      <c r="S63769" s="230"/>
    </row>
    <row r="63770" spans="16:19" x14ac:dyDescent="0.2">
      <c r="P63770" s="230"/>
      <c r="Q63770" s="230"/>
      <c r="R63770" s="230"/>
      <c r="S63770" s="230"/>
    </row>
    <row r="63771" spans="16:19" x14ac:dyDescent="0.2">
      <c r="P63771" s="230"/>
      <c r="Q63771" s="230"/>
      <c r="R63771" s="230"/>
      <c r="S63771" s="230"/>
    </row>
    <row r="63772" spans="16:19" x14ac:dyDescent="0.2">
      <c r="P63772" s="230"/>
      <c r="Q63772" s="230"/>
      <c r="R63772" s="230"/>
      <c r="S63772" s="230"/>
    </row>
    <row r="63773" spans="16:19" x14ac:dyDescent="0.2">
      <c r="P63773" s="230"/>
      <c r="Q63773" s="230"/>
      <c r="R63773" s="230"/>
      <c r="S63773" s="230"/>
    </row>
    <row r="63774" spans="16:19" x14ac:dyDescent="0.2">
      <c r="P63774" s="230"/>
      <c r="Q63774" s="230"/>
      <c r="R63774" s="230"/>
      <c r="S63774" s="230"/>
    </row>
    <row r="63775" spans="16:19" x14ac:dyDescent="0.2">
      <c r="P63775" s="230"/>
      <c r="Q63775" s="230"/>
      <c r="R63775" s="230"/>
      <c r="S63775" s="230"/>
    </row>
    <row r="63776" spans="16:19" x14ac:dyDescent="0.2">
      <c r="P63776" s="230"/>
      <c r="Q63776" s="230"/>
      <c r="R63776" s="230"/>
      <c r="S63776" s="230"/>
    </row>
    <row r="63777" spans="16:19" x14ac:dyDescent="0.2">
      <c r="P63777" s="230"/>
      <c r="Q63777" s="230"/>
      <c r="R63777" s="230"/>
      <c r="S63777" s="230"/>
    </row>
    <row r="63778" spans="16:19" x14ac:dyDescent="0.2">
      <c r="P63778" s="230"/>
      <c r="Q63778" s="230"/>
      <c r="R63778" s="230"/>
      <c r="S63778" s="230"/>
    </row>
    <row r="63779" spans="16:19" x14ac:dyDescent="0.2">
      <c r="P63779" s="230"/>
      <c r="Q63779" s="230"/>
      <c r="R63779" s="230"/>
      <c r="S63779" s="230"/>
    </row>
    <row r="63780" spans="16:19" x14ac:dyDescent="0.2">
      <c r="P63780" s="230"/>
      <c r="Q63780" s="230"/>
      <c r="R63780" s="230"/>
      <c r="S63780" s="230"/>
    </row>
    <row r="63781" spans="16:19" x14ac:dyDescent="0.2">
      <c r="P63781" s="230"/>
      <c r="Q63781" s="230"/>
      <c r="R63781" s="230"/>
      <c r="S63781" s="230"/>
    </row>
    <row r="63782" spans="16:19" x14ac:dyDescent="0.2">
      <c r="P63782" s="230"/>
      <c r="Q63782" s="230"/>
      <c r="R63782" s="230"/>
      <c r="S63782" s="230"/>
    </row>
    <row r="63783" spans="16:19" x14ac:dyDescent="0.2">
      <c r="P63783" s="230"/>
      <c r="Q63783" s="230"/>
      <c r="R63783" s="230"/>
      <c r="S63783" s="230"/>
    </row>
    <row r="63784" spans="16:19" x14ac:dyDescent="0.2">
      <c r="P63784" s="230"/>
      <c r="Q63784" s="230"/>
      <c r="R63784" s="230"/>
      <c r="S63784" s="230"/>
    </row>
    <row r="63785" spans="16:19" x14ac:dyDescent="0.2">
      <c r="P63785" s="230"/>
      <c r="Q63785" s="230"/>
      <c r="R63785" s="230"/>
      <c r="S63785" s="230"/>
    </row>
    <row r="63786" spans="16:19" x14ac:dyDescent="0.2">
      <c r="P63786" s="230"/>
      <c r="Q63786" s="230"/>
      <c r="R63786" s="230"/>
      <c r="S63786" s="230"/>
    </row>
    <row r="63787" spans="16:19" x14ac:dyDescent="0.2">
      <c r="P63787" s="230"/>
      <c r="Q63787" s="230"/>
      <c r="R63787" s="230"/>
      <c r="S63787" s="230"/>
    </row>
    <row r="63788" spans="16:19" x14ac:dyDescent="0.2">
      <c r="P63788" s="230"/>
      <c r="Q63788" s="230"/>
      <c r="R63788" s="230"/>
      <c r="S63788" s="230"/>
    </row>
    <row r="63789" spans="16:19" x14ac:dyDescent="0.2">
      <c r="P63789" s="230"/>
      <c r="Q63789" s="230"/>
      <c r="R63789" s="230"/>
      <c r="S63789" s="230"/>
    </row>
    <row r="63790" spans="16:19" x14ac:dyDescent="0.2">
      <c r="P63790" s="230"/>
      <c r="Q63790" s="230"/>
      <c r="R63790" s="230"/>
      <c r="S63790" s="230"/>
    </row>
    <row r="63791" spans="16:19" x14ac:dyDescent="0.2">
      <c r="P63791" s="230"/>
      <c r="Q63791" s="230"/>
      <c r="R63791" s="230"/>
      <c r="S63791" s="230"/>
    </row>
    <row r="63792" spans="16:19" x14ac:dyDescent="0.2">
      <c r="P63792" s="230"/>
      <c r="Q63792" s="230"/>
      <c r="R63792" s="230"/>
      <c r="S63792" s="230"/>
    </row>
    <row r="63793" spans="16:19" x14ac:dyDescent="0.2">
      <c r="P63793" s="230"/>
      <c r="Q63793" s="230"/>
      <c r="R63793" s="230"/>
      <c r="S63793" s="230"/>
    </row>
    <row r="63794" spans="16:19" x14ac:dyDescent="0.2">
      <c r="P63794" s="230"/>
      <c r="Q63794" s="230"/>
      <c r="R63794" s="230"/>
      <c r="S63794" s="230"/>
    </row>
    <row r="63795" spans="16:19" x14ac:dyDescent="0.2">
      <c r="P63795" s="230"/>
      <c r="Q63795" s="230"/>
      <c r="R63795" s="230"/>
      <c r="S63795" s="230"/>
    </row>
    <row r="63796" spans="16:19" x14ac:dyDescent="0.2">
      <c r="P63796" s="230"/>
      <c r="Q63796" s="230"/>
      <c r="R63796" s="230"/>
      <c r="S63796" s="230"/>
    </row>
    <row r="63797" spans="16:19" x14ac:dyDescent="0.2">
      <c r="P63797" s="230"/>
      <c r="Q63797" s="230"/>
      <c r="R63797" s="230"/>
      <c r="S63797" s="230"/>
    </row>
    <row r="63798" spans="16:19" x14ac:dyDescent="0.2">
      <c r="P63798" s="230"/>
      <c r="Q63798" s="230"/>
      <c r="R63798" s="230"/>
      <c r="S63798" s="230"/>
    </row>
    <row r="63799" spans="16:19" x14ac:dyDescent="0.2">
      <c r="P63799" s="230"/>
      <c r="Q63799" s="230"/>
      <c r="R63799" s="230"/>
      <c r="S63799" s="230"/>
    </row>
    <row r="63800" spans="16:19" x14ac:dyDescent="0.2">
      <c r="P63800" s="230"/>
      <c r="Q63800" s="230"/>
      <c r="R63800" s="230"/>
      <c r="S63800" s="230"/>
    </row>
    <row r="63801" spans="16:19" x14ac:dyDescent="0.2">
      <c r="P63801" s="230"/>
      <c r="Q63801" s="230"/>
      <c r="R63801" s="230"/>
      <c r="S63801" s="230"/>
    </row>
    <row r="63802" spans="16:19" x14ac:dyDescent="0.2">
      <c r="P63802" s="230"/>
      <c r="Q63802" s="230"/>
      <c r="R63802" s="230"/>
      <c r="S63802" s="230"/>
    </row>
    <row r="63803" spans="16:19" x14ac:dyDescent="0.2">
      <c r="P63803" s="230"/>
      <c r="Q63803" s="230"/>
      <c r="R63803" s="230"/>
      <c r="S63803" s="230"/>
    </row>
    <row r="63804" spans="16:19" x14ac:dyDescent="0.2">
      <c r="P63804" s="230"/>
      <c r="Q63804" s="230"/>
      <c r="R63804" s="230"/>
      <c r="S63804" s="230"/>
    </row>
    <row r="63805" spans="16:19" x14ac:dyDescent="0.2">
      <c r="P63805" s="230"/>
      <c r="Q63805" s="230"/>
      <c r="R63805" s="230"/>
      <c r="S63805" s="230"/>
    </row>
    <row r="63806" spans="16:19" x14ac:dyDescent="0.2">
      <c r="P63806" s="230"/>
      <c r="Q63806" s="230"/>
      <c r="R63806" s="230"/>
      <c r="S63806" s="230"/>
    </row>
    <row r="63807" spans="16:19" x14ac:dyDescent="0.2">
      <c r="P63807" s="230"/>
      <c r="Q63807" s="230"/>
      <c r="R63807" s="230"/>
      <c r="S63807" s="230"/>
    </row>
    <row r="63808" spans="16:19" x14ac:dyDescent="0.2">
      <c r="P63808" s="230"/>
      <c r="Q63808" s="230"/>
      <c r="R63808" s="230"/>
      <c r="S63808" s="230"/>
    </row>
    <row r="63809" spans="16:19" x14ac:dyDescent="0.2">
      <c r="P63809" s="230"/>
      <c r="Q63809" s="230"/>
      <c r="R63809" s="230"/>
      <c r="S63809" s="230"/>
    </row>
    <row r="63810" spans="16:19" x14ac:dyDescent="0.2">
      <c r="P63810" s="230"/>
      <c r="Q63810" s="230"/>
      <c r="R63810" s="230"/>
      <c r="S63810" s="230"/>
    </row>
    <row r="63811" spans="16:19" x14ac:dyDescent="0.2">
      <c r="P63811" s="230"/>
      <c r="Q63811" s="230"/>
      <c r="R63811" s="230"/>
      <c r="S63811" s="230"/>
    </row>
    <row r="63812" spans="16:19" x14ac:dyDescent="0.2">
      <c r="P63812" s="230"/>
      <c r="Q63812" s="230"/>
      <c r="R63812" s="230"/>
      <c r="S63812" s="230"/>
    </row>
    <row r="63813" spans="16:19" x14ac:dyDescent="0.2">
      <c r="P63813" s="230"/>
      <c r="Q63813" s="230"/>
      <c r="R63813" s="230"/>
      <c r="S63813" s="230"/>
    </row>
    <row r="63814" spans="16:19" x14ac:dyDescent="0.2">
      <c r="P63814" s="230"/>
      <c r="Q63814" s="230"/>
      <c r="R63814" s="230"/>
      <c r="S63814" s="230"/>
    </row>
    <row r="63815" spans="16:19" x14ac:dyDescent="0.2">
      <c r="P63815" s="230"/>
      <c r="Q63815" s="230"/>
      <c r="R63815" s="230"/>
      <c r="S63815" s="230"/>
    </row>
    <row r="63816" spans="16:19" x14ac:dyDescent="0.2">
      <c r="P63816" s="230"/>
      <c r="Q63816" s="230"/>
      <c r="R63816" s="230"/>
      <c r="S63816" s="230"/>
    </row>
    <row r="63817" spans="16:19" x14ac:dyDescent="0.2">
      <c r="P63817" s="230"/>
      <c r="Q63817" s="230"/>
      <c r="R63817" s="230"/>
      <c r="S63817" s="230"/>
    </row>
    <row r="63818" spans="16:19" x14ac:dyDescent="0.2">
      <c r="P63818" s="230"/>
      <c r="Q63818" s="230"/>
      <c r="R63818" s="230"/>
      <c r="S63818" s="230"/>
    </row>
    <row r="63819" spans="16:19" x14ac:dyDescent="0.2">
      <c r="P63819" s="230"/>
      <c r="Q63819" s="230"/>
      <c r="R63819" s="230"/>
      <c r="S63819" s="230"/>
    </row>
    <row r="63820" spans="16:19" x14ac:dyDescent="0.2">
      <c r="P63820" s="230"/>
      <c r="Q63820" s="230"/>
      <c r="R63820" s="230"/>
      <c r="S63820" s="230"/>
    </row>
    <row r="63821" spans="16:19" x14ac:dyDescent="0.2">
      <c r="P63821" s="230"/>
      <c r="Q63821" s="230"/>
      <c r="R63821" s="230"/>
      <c r="S63821" s="230"/>
    </row>
    <row r="63822" spans="16:19" x14ac:dyDescent="0.2">
      <c r="P63822" s="230"/>
      <c r="Q63822" s="230"/>
      <c r="R63822" s="230"/>
      <c r="S63822" s="230"/>
    </row>
    <row r="63823" spans="16:19" x14ac:dyDescent="0.2">
      <c r="P63823" s="230"/>
      <c r="Q63823" s="230"/>
      <c r="R63823" s="230"/>
      <c r="S63823" s="230"/>
    </row>
    <row r="63824" spans="16:19" x14ac:dyDescent="0.2">
      <c r="P63824" s="230"/>
      <c r="Q63824" s="230"/>
      <c r="R63824" s="230"/>
      <c r="S63824" s="230"/>
    </row>
    <row r="63825" spans="16:19" x14ac:dyDescent="0.2">
      <c r="P63825" s="230"/>
      <c r="Q63825" s="230"/>
      <c r="R63825" s="230"/>
      <c r="S63825" s="230"/>
    </row>
    <row r="63826" spans="16:19" x14ac:dyDescent="0.2">
      <c r="P63826" s="230"/>
      <c r="Q63826" s="230"/>
      <c r="R63826" s="230"/>
      <c r="S63826" s="230"/>
    </row>
    <row r="63827" spans="16:19" x14ac:dyDescent="0.2">
      <c r="P63827" s="230"/>
      <c r="Q63827" s="230"/>
      <c r="R63827" s="230"/>
      <c r="S63827" s="230"/>
    </row>
    <row r="63828" spans="16:19" x14ac:dyDescent="0.2">
      <c r="P63828" s="230"/>
      <c r="Q63828" s="230"/>
      <c r="R63828" s="230"/>
      <c r="S63828" s="230"/>
    </row>
    <row r="63829" spans="16:19" x14ac:dyDescent="0.2">
      <c r="P63829" s="230"/>
      <c r="Q63829" s="230"/>
      <c r="R63829" s="230"/>
      <c r="S63829" s="230"/>
    </row>
    <row r="63830" spans="16:19" x14ac:dyDescent="0.2">
      <c r="P63830" s="230"/>
      <c r="Q63830" s="230"/>
      <c r="R63830" s="230"/>
      <c r="S63830" s="230"/>
    </row>
    <row r="63831" spans="16:19" x14ac:dyDescent="0.2">
      <c r="P63831" s="230"/>
      <c r="Q63831" s="230"/>
      <c r="R63831" s="230"/>
      <c r="S63831" s="230"/>
    </row>
    <row r="63832" spans="16:19" x14ac:dyDescent="0.2">
      <c r="P63832" s="230"/>
      <c r="Q63832" s="230"/>
      <c r="R63832" s="230"/>
      <c r="S63832" s="230"/>
    </row>
    <row r="63833" spans="16:19" x14ac:dyDescent="0.2">
      <c r="P63833" s="230"/>
      <c r="Q63833" s="230"/>
      <c r="R63833" s="230"/>
      <c r="S63833" s="230"/>
    </row>
    <row r="63834" spans="16:19" x14ac:dyDescent="0.2">
      <c r="P63834" s="230"/>
      <c r="Q63834" s="230"/>
      <c r="R63834" s="230"/>
      <c r="S63834" s="230"/>
    </row>
    <row r="63835" spans="16:19" x14ac:dyDescent="0.2">
      <c r="P63835" s="230"/>
      <c r="Q63835" s="230"/>
      <c r="R63835" s="230"/>
      <c r="S63835" s="230"/>
    </row>
    <row r="63836" spans="16:19" x14ac:dyDescent="0.2">
      <c r="P63836" s="230"/>
      <c r="Q63836" s="230"/>
      <c r="R63836" s="230"/>
      <c r="S63836" s="230"/>
    </row>
    <row r="63837" spans="16:19" x14ac:dyDescent="0.2">
      <c r="P63837" s="230"/>
      <c r="Q63837" s="230"/>
      <c r="R63837" s="230"/>
      <c r="S63837" s="230"/>
    </row>
    <row r="63838" spans="16:19" x14ac:dyDescent="0.2">
      <c r="P63838" s="230"/>
      <c r="Q63838" s="230"/>
      <c r="R63838" s="230"/>
      <c r="S63838" s="230"/>
    </row>
    <row r="63839" spans="16:19" x14ac:dyDescent="0.2">
      <c r="P63839" s="230"/>
      <c r="Q63839" s="230"/>
      <c r="R63839" s="230"/>
      <c r="S63839" s="230"/>
    </row>
    <row r="63840" spans="16:19" x14ac:dyDescent="0.2">
      <c r="P63840" s="230"/>
      <c r="Q63840" s="230"/>
      <c r="R63840" s="230"/>
      <c r="S63840" s="230"/>
    </row>
    <row r="63841" spans="16:19" x14ac:dyDescent="0.2">
      <c r="P63841" s="230"/>
      <c r="Q63841" s="230"/>
      <c r="R63841" s="230"/>
      <c r="S63841" s="230"/>
    </row>
    <row r="63842" spans="16:19" x14ac:dyDescent="0.2">
      <c r="P63842" s="230"/>
      <c r="Q63842" s="230"/>
      <c r="R63842" s="230"/>
      <c r="S63842" s="230"/>
    </row>
    <row r="63843" spans="16:19" x14ac:dyDescent="0.2">
      <c r="P63843" s="230"/>
      <c r="Q63843" s="230"/>
      <c r="R63843" s="230"/>
      <c r="S63843" s="230"/>
    </row>
    <row r="63844" spans="16:19" x14ac:dyDescent="0.2">
      <c r="P63844" s="230"/>
      <c r="Q63844" s="230"/>
      <c r="R63844" s="230"/>
      <c r="S63844" s="230"/>
    </row>
    <row r="63845" spans="16:19" x14ac:dyDescent="0.2">
      <c r="P63845" s="230"/>
      <c r="Q63845" s="230"/>
      <c r="R63845" s="230"/>
      <c r="S63845" s="230"/>
    </row>
    <row r="63846" spans="16:19" x14ac:dyDescent="0.2">
      <c r="P63846" s="230"/>
      <c r="Q63846" s="230"/>
      <c r="R63846" s="230"/>
      <c r="S63846" s="230"/>
    </row>
    <row r="63847" spans="16:19" x14ac:dyDescent="0.2">
      <c r="P63847" s="230"/>
      <c r="Q63847" s="230"/>
      <c r="R63847" s="230"/>
      <c r="S63847" s="230"/>
    </row>
    <row r="63848" spans="16:19" x14ac:dyDescent="0.2">
      <c r="P63848" s="230"/>
      <c r="Q63848" s="230"/>
      <c r="R63848" s="230"/>
      <c r="S63848" s="230"/>
    </row>
    <row r="63849" spans="16:19" x14ac:dyDescent="0.2">
      <c r="P63849" s="230"/>
      <c r="Q63849" s="230"/>
      <c r="R63849" s="230"/>
      <c r="S63849" s="230"/>
    </row>
    <row r="63850" spans="16:19" x14ac:dyDescent="0.2">
      <c r="P63850" s="230"/>
      <c r="Q63850" s="230"/>
      <c r="R63850" s="230"/>
      <c r="S63850" s="230"/>
    </row>
    <row r="63851" spans="16:19" x14ac:dyDescent="0.2">
      <c r="P63851" s="230"/>
      <c r="Q63851" s="230"/>
      <c r="R63851" s="230"/>
      <c r="S63851" s="230"/>
    </row>
    <row r="63852" spans="16:19" x14ac:dyDescent="0.2">
      <c r="P63852" s="230"/>
      <c r="Q63852" s="230"/>
      <c r="R63852" s="230"/>
      <c r="S63852" s="230"/>
    </row>
    <row r="63853" spans="16:19" x14ac:dyDescent="0.2">
      <c r="P63853" s="230"/>
      <c r="Q63853" s="230"/>
      <c r="R63853" s="230"/>
      <c r="S63853" s="230"/>
    </row>
    <row r="63854" spans="16:19" x14ac:dyDescent="0.2">
      <c r="P63854" s="230"/>
      <c r="Q63854" s="230"/>
      <c r="R63854" s="230"/>
      <c r="S63854" s="230"/>
    </row>
    <row r="63855" spans="16:19" x14ac:dyDescent="0.2">
      <c r="P63855" s="230"/>
      <c r="Q63855" s="230"/>
      <c r="R63855" s="230"/>
      <c r="S63855" s="230"/>
    </row>
    <row r="63856" spans="16:19" x14ac:dyDescent="0.2">
      <c r="P63856" s="230"/>
      <c r="Q63856" s="230"/>
      <c r="R63856" s="230"/>
      <c r="S63856" s="230"/>
    </row>
    <row r="63857" spans="16:19" x14ac:dyDescent="0.2">
      <c r="P63857" s="230"/>
      <c r="Q63857" s="230"/>
      <c r="R63857" s="230"/>
      <c r="S63857" s="230"/>
    </row>
    <row r="63858" spans="16:19" x14ac:dyDescent="0.2">
      <c r="P63858" s="230"/>
      <c r="Q63858" s="230"/>
      <c r="R63858" s="230"/>
      <c r="S63858" s="230"/>
    </row>
    <row r="63859" spans="16:19" x14ac:dyDescent="0.2">
      <c r="P63859" s="230"/>
      <c r="Q63859" s="230"/>
      <c r="R63859" s="230"/>
      <c r="S63859" s="230"/>
    </row>
    <row r="63860" spans="16:19" x14ac:dyDescent="0.2">
      <c r="P63860" s="230"/>
      <c r="Q63860" s="230"/>
      <c r="R63860" s="230"/>
      <c r="S63860" s="230"/>
    </row>
    <row r="63861" spans="16:19" x14ac:dyDescent="0.2">
      <c r="P63861" s="230"/>
      <c r="Q63861" s="230"/>
      <c r="R63861" s="230"/>
      <c r="S63861" s="230"/>
    </row>
    <row r="63862" spans="16:19" x14ac:dyDescent="0.2">
      <c r="P63862" s="230"/>
      <c r="Q63862" s="230"/>
      <c r="R63862" s="230"/>
      <c r="S63862" s="230"/>
    </row>
    <row r="63863" spans="16:19" x14ac:dyDescent="0.2">
      <c r="P63863" s="230"/>
      <c r="Q63863" s="230"/>
      <c r="R63863" s="230"/>
      <c r="S63863" s="230"/>
    </row>
    <row r="63864" spans="16:19" x14ac:dyDescent="0.2">
      <c r="P63864" s="230"/>
      <c r="Q63864" s="230"/>
      <c r="R63864" s="230"/>
      <c r="S63864" s="230"/>
    </row>
    <row r="63865" spans="16:19" x14ac:dyDescent="0.2">
      <c r="P63865" s="230"/>
      <c r="Q63865" s="230"/>
      <c r="R63865" s="230"/>
      <c r="S63865" s="230"/>
    </row>
    <row r="63866" spans="16:19" x14ac:dyDescent="0.2">
      <c r="P63866" s="230"/>
      <c r="Q63866" s="230"/>
      <c r="R63866" s="230"/>
      <c r="S63866" s="230"/>
    </row>
    <row r="63867" spans="16:19" x14ac:dyDescent="0.2">
      <c r="P63867" s="230"/>
      <c r="Q63867" s="230"/>
      <c r="R63867" s="230"/>
      <c r="S63867" s="230"/>
    </row>
    <row r="63868" spans="16:19" x14ac:dyDescent="0.2">
      <c r="P63868" s="230"/>
      <c r="Q63868" s="230"/>
      <c r="R63868" s="230"/>
      <c r="S63868" s="230"/>
    </row>
    <row r="63869" spans="16:19" x14ac:dyDescent="0.2">
      <c r="P63869" s="230"/>
      <c r="Q63869" s="230"/>
      <c r="R63869" s="230"/>
      <c r="S63869" s="230"/>
    </row>
    <row r="63870" spans="16:19" x14ac:dyDescent="0.2">
      <c r="P63870" s="230"/>
      <c r="Q63870" s="230"/>
      <c r="R63870" s="230"/>
      <c r="S63870" s="230"/>
    </row>
    <row r="63871" spans="16:19" x14ac:dyDescent="0.2">
      <c r="P63871" s="230"/>
      <c r="Q63871" s="230"/>
      <c r="R63871" s="230"/>
      <c r="S63871" s="230"/>
    </row>
    <row r="63872" spans="16:19" x14ac:dyDescent="0.2">
      <c r="P63872" s="230"/>
      <c r="Q63872" s="230"/>
      <c r="R63872" s="230"/>
      <c r="S63872" s="230"/>
    </row>
    <row r="63873" spans="16:19" x14ac:dyDescent="0.2">
      <c r="P63873" s="230"/>
      <c r="Q63873" s="230"/>
      <c r="R63873" s="230"/>
      <c r="S63873" s="230"/>
    </row>
    <row r="63874" spans="16:19" x14ac:dyDescent="0.2">
      <c r="P63874" s="230"/>
      <c r="Q63874" s="230"/>
      <c r="R63874" s="230"/>
      <c r="S63874" s="230"/>
    </row>
    <row r="63875" spans="16:19" x14ac:dyDescent="0.2">
      <c r="P63875" s="230"/>
      <c r="Q63875" s="230"/>
      <c r="R63875" s="230"/>
      <c r="S63875" s="230"/>
    </row>
    <row r="63876" spans="16:19" x14ac:dyDescent="0.2">
      <c r="P63876" s="230"/>
      <c r="Q63876" s="230"/>
      <c r="R63876" s="230"/>
      <c r="S63876" s="230"/>
    </row>
    <row r="63877" spans="16:19" x14ac:dyDescent="0.2">
      <c r="P63877" s="230"/>
      <c r="Q63877" s="230"/>
      <c r="R63877" s="230"/>
      <c r="S63877" s="230"/>
    </row>
    <row r="63878" spans="16:19" x14ac:dyDescent="0.2">
      <c r="P63878" s="230"/>
      <c r="Q63878" s="230"/>
      <c r="R63878" s="230"/>
      <c r="S63878" s="230"/>
    </row>
    <row r="63879" spans="16:19" x14ac:dyDescent="0.2">
      <c r="P63879" s="230"/>
      <c r="Q63879" s="230"/>
      <c r="R63879" s="230"/>
      <c r="S63879" s="230"/>
    </row>
    <row r="63880" spans="16:19" x14ac:dyDescent="0.2">
      <c r="P63880" s="230"/>
      <c r="Q63880" s="230"/>
      <c r="R63880" s="230"/>
      <c r="S63880" s="230"/>
    </row>
    <row r="63881" spans="16:19" x14ac:dyDescent="0.2">
      <c r="P63881" s="230"/>
      <c r="Q63881" s="230"/>
      <c r="R63881" s="230"/>
      <c r="S63881" s="230"/>
    </row>
    <row r="63882" spans="16:19" x14ac:dyDescent="0.2">
      <c r="P63882" s="230"/>
      <c r="Q63882" s="230"/>
      <c r="R63882" s="230"/>
      <c r="S63882" s="230"/>
    </row>
    <row r="63883" spans="16:19" x14ac:dyDescent="0.2">
      <c r="P63883" s="230"/>
      <c r="Q63883" s="230"/>
      <c r="R63883" s="230"/>
      <c r="S63883" s="230"/>
    </row>
    <row r="63884" spans="16:19" x14ac:dyDescent="0.2">
      <c r="P63884" s="230"/>
      <c r="Q63884" s="230"/>
      <c r="R63884" s="230"/>
      <c r="S63884" s="230"/>
    </row>
    <row r="63885" spans="16:19" x14ac:dyDescent="0.2">
      <c r="P63885" s="230"/>
      <c r="Q63885" s="230"/>
      <c r="R63885" s="230"/>
      <c r="S63885" s="230"/>
    </row>
    <row r="63886" spans="16:19" x14ac:dyDescent="0.2">
      <c r="P63886" s="230"/>
      <c r="Q63886" s="230"/>
      <c r="R63886" s="230"/>
      <c r="S63886" s="230"/>
    </row>
    <row r="63887" spans="16:19" x14ac:dyDescent="0.2">
      <c r="P63887" s="230"/>
      <c r="Q63887" s="230"/>
      <c r="R63887" s="230"/>
      <c r="S63887" s="230"/>
    </row>
    <row r="63888" spans="16:19" x14ac:dyDescent="0.2">
      <c r="P63888" s="230"/>
      <c r="Q63888" s="230"/>
      <c r="R63888" s="230"/>
      <c r="S63888" s="230"/>
    </row>
    <row r="63889" spans="16:19" x14ac:dyDescent="0.2">
      <c r="P63889" s="230"/>
      <c r="Q63889" s="230"/>
      <c r="R63889" s="230"/>
      <c r="S63889" s="230"/>
    </row>
    <row r="63890" spans="16:19" x14ac:dyDescent="0.2">
      <c r="P63890" s="230"/>
      <c r="Q63890" s="230"/>
      <c r="R63890" s="230"/>
      <c r="S63890" s="230"/>
    </row>
    <row r="63891" spans="16:19" x14ac:dyDescent="0.2">
      <c r="P63891" s="230"/>
      <c r="Q63891" s="230"/>
      <c r="R63891" s="230"/>
      <c r="S63891" s="230"/>
    </row>
    <row r="63892" spans="16:19" x14ac:dyDescent="0.2">
      <c r="P63892" s="230"/>
      <c r="Q63892" s="230"/>
      <c r="R63892" s="230"/>
      <c r="S63892" s="230"/>
    </row>
    <row r="63893" spans="16:19" x14ac:dyDescent="0.2">
      <c r="P63893" s="230"/>
      <c r="Q63893" s="230"/>
      <c r="R63893" s="230"/>
      <c r="S63893" s="230"/>
    </row>
    <row r="63894" spans="16:19" x14ac:dyDescent="0.2">
      <c r="P63894" s="230"/>
      <c r="Q63894" s="230"/>
      <c r="R63894" s="230"/>
      <c r="S63894" s="230"/>
    </row>
    <row r="63895" spans="16:19" x14ac:dyDescent="0.2">
      <c r="P63895" s="230"/>
      <c r="Q63895" s="230"/>
      <c r="R63895" s="230"/>
      <c r="S63895" s="230"/>
    </row>
    <row r="63896" spans="16:19" x14ac:dyDescent="0.2">
      <c r="P63896" s="230"/>
      <c r="Q63896" s="230"/>
      <c r="R63896" s="230"/>
      <c r="S63896" s="230"/>
    </row>
    <row r="63897" spans="16:19" x14ac:dyDescent="0.2">
      <c r="P63897" s="230"/>
      <c r="Q63897" s="230"/>
      <c r="R63897" s="230"/>
      <c r="S63897" s="230"/>
    </row>
    <row r="63898" spans="16:19" x14ac:dyDescent="0.2">
      <c r="P63898" s="230"/>
      <c r="Q63898" s="230"/>
      <c r="R63898" s="230"/>
      <c r="S63898" s="230"/>
    </row>
    <row r="63899" spans="16:19" x14ac:dyDescent="0.2">
      <c r="P63899" s="230"/>
      <c r="Q63899" s="230"/>
      <c r="R63899" s="230"/>
      <c r="S63899" s="230"/>
    </row>
    <row r="63900" spans="16:19" x14ac:dyDescent="0.2">
      <c r="P63900" s="230"/>
      <c r="Q63900" s="230"/>
      <c r="R63900" s="230"/>
      <c r="S63900" s="230"/>
    </row>
    <row r="63901" spans="16:19" x14ac:dyDescent="0.2">
      <c r="P63901" s="230"/>
      <c r="Q63901" s="230"/>
      <c r="R63901" s="230"/>
      <c r="S63901" s="230"/>
    </row>
    <row r="63902" spans="16:19" x14ac:dyDescent="0.2">
      <c r="P63902" s="230"/>
      <c r="Q63902" s="230"/>
      <c r="R63902" s="230"/>
      <c r="S63902" s="230"/>
    </row>
    <row r="63903" spans="16:19" x14ac:dyDescent="0.2">
      <c r="P63903" s="230"/>
      <c r="Q63903" s="230"/>
      <c r="R63903" s="230"/>
      <c r="S63903" s="230"/>
    </row>
    <row r="63904" spans="16:19" x14ac:dyDescent="0.2">
      <c r="P63904" s="230"/>
      <c r="Q63904" s="230"/>
      <c r="R63904" s="230"/>
      <c r="S63904" s="230"/>
    </row>
    <row r="63905" spans="16:19" x14ac:dyDescent="0.2">
      <c r="P63905" s="230"/>
      <c r="Q63905" s="230"/>
      <c r="R63905" s="230"/>
      <c r="S63905" s="230"/>
    </row>
    <row r="63906" spans="16:19" x14ac:dyDescent="0.2">
      <c r="P63906" s="230"/>
      <c r="Q63906" s="230"/>
      <c r="R63906" s="230"/>
      <c r="S63906" s="230"/>
    </row>
    <row r="63907" spans="16:19" x14ac:dyDescent="0.2">
      <c r="P63907" s="230"/>
      <c r="Q63907" s="230"/>
      <c r="R63907" s="230"/>
      <c r="S63907" s="230"/>
    </row>
    <row r="63908" spans="16:19" x14ac:dyDescent="0.2">
      <c r="P63908" s="230"/>
      <c r="Q63908" s="230"/>
      <c r="R63908" s="230"/>
      <c r="S63908" s="230"/>
    </row>
    <row r="63909" spans="16:19" x14ac:dyDescent="0.2">
      <c r="P63909" s="230"/>
      <c r="Q63909" s="230"/>
      <c r="R63909" s="230"/>
      <c r="S63909" s="230"/>
    </row>
    <row r="63910" spans="16:19" x14ac:dyDescent="0.2">
      <c r="P63910" s="230"/>
      <c r="Q63910" s="230"/>
      <c r="R63910" s="230"/>
      <c r="S63910" s="230"/>
    </row>
    <row r="63911" spans="16:19" x14ac:dyDescent="0.2">
      <c r="P63911" s="230"/>
      <c r="Q63911" s="230"/>
      <c r="R63911" s="230"/>
      <c r="S63911" s="230"/>
    </row>
    <row r="63912" spans="16:19" x14ac:dyDescent="0.2">
      <c r="P63912" s="230"/>
      <c r="Q63912" s="230"/>
      <c r="R63912" s="230"/>
      <c r="S63912" s="230"/>
    </row>
    <row r="63913" spans="16:19" x14ac:dyDescent="0.2">
      <c r="P63913" s="230"/>
      <c r="Q63913" s="230"/>
      <c r="R63913" s="230"/>
      <c r="S63913" s="230"/>
    </row>
    <row r="63914" spans="16:19" x14ac:dyDescent="0.2">
      <c r="P63914" s="230"/>
      <c r="Q63914" s="230"/>
      <c r="R63914" s="230"/>
      <c r="S63914" s="230"/>
    </row>
    <row r="63915" spans="16:19" x14ac:dyDescent="0.2">
      <c r="P63915" s="230"/>
      <c r="Q63915" s="230"/>
      <c r="R63915" s="230"/>
      <c r="S63915" s="230"/>
    </row>
    <row r="63916" spans="16:19" x14ac:dyDescent="0.2">
      <c r="P63916" s="230"/>
      <c r="Q63916" s="230"/>
      <c r="R63916" s="230"/>
      <c r="S63916" s="230"/>
    </row>
    <row r="63917" spans="16:19" x14ac:dyDescent="0.2">
      <c r="P63917" s="230"/>
      <c r="Q63917" s="230"/>
      <c r="R63917" s="230"/>
      <c r="S63917" s="230"/>
    </row>
    <row r="63918" spans="16:19" x14ac:dyDescent="0.2">
      <c r="P63918" s="230"/>
      <c r="Q63918" s="230"/>
      <c r="R63918" s="230"/>
      <c r="S63918" s="230"/>
    </row>
    <row r="63919" spans="16:19" x14ac:dyDescent="0.2">
      <c r="P63919" s="230"/>
      <c r="Q63919" s="230"/>
      <c r="R63919" s="230"/>
      <c r="S63919" s="230"/>
    </row>
    <row r="63920" spans="16:19" x14ac:dyDescent="0.2">
      <c r="P63920" s="230"/>
      <c r="Q63920" s="230"/>
      <c r="R63920" s="230"/>
      <c r="S63920" s="230"/>
    </row>
    <row r="63921" spans="16:19" x14ac:dyDescent="0.2">
      <c r="P63921" s="230"/>
      <c r="Q63921" s="230"/>
      <c r="R63921" s="230"/>
      <c r="S63921" s="230"/>
    </row>
    <row r="63922" spans="16:19" x14ac:dyDescent="0.2">
      <c r="P63922" s="230"/>
      <c r="Q63922" s="230"/>
      <c r="R63922" s="230"/>
      <c r="S63922" s="230"/>
    </row>
    <row r="63923" spans="16:19" x14ac:dyDescent="0.2">
      <c r="P63923" s="230"/>
      <c r="Q63923" s="230"/>
      <c r="R63923" s="230"/>
      <c r="S63923" s="230"/>
    </row>
    <row r="63924" spans="16:19" x14ac:dyDescent="0.2">
      <c r="P63924" s="230"/>
      <c r="Q63924" s="230"/>
      <c r="R63924" s="230"/>
      <c r="S63924" s="230"/>
    </row>
    <row r="63925" spans="16:19" x14ac:dyDescent="0.2">
      <c r="P63925" s="230"/>
      <c r="Q63925" s="230"/>
      <c r="R63925" s="230"/>
      <c r="S63925" s="230"/>
    </row>
    <row r="63926" spans="16:19" x14ac:dyDescent="0.2">
      <c r="P63926" s="230"/>
      <c r="Q63926" s="230"/>
      <c r="R63926" s="230"/>
      <c r="S63926" s="230"/>
    </row>
    <row r="63927" spans="16:19" x14ac:dyDescent="0.2">
      <c r="P63927" s="230"/>
      <c r="Q63927" s="230"/>
      <c r="R63927" s="230"/>
      <c r="S63927" s="230"/>
    </row>
    <row r="63928" spans="16:19" x14ac:dyDescent="0.2">
      <c r="P63928" s="230"/>
      <c r="Q63928" s="230"/>
      <c r="R63928" s="230"/>
      <c r="S63928" s="230"/>
    </row>
    <row r="63929" spans="16:19" x14ac:dyDescent="0.2">
      <c r="P63929" s="230"/>
      <c r="Q63929" s="230"/>
      <c r="R63929" s="230"/>
      <c r="S63929" s="230"/>
    </row>
    <row r="63930" spans="16:19" x14ac:dyDescent="0.2">
      <c r="P63930" s="230"/>
      <c r="Q63930" s="230"/>
      <c r="R63930" s="230"/>
      <c r="S63930" s="230"/>
    </row>
    <row r="63931" spans="16:19" x14ac:dyDescent="0.2">
      <c r="P63931" s="230"/>
      <c r="Q63931" s="230"/>
      <c r="R63931" s="230"/>
      <c r="S63931" s="230"/>
    </row>
    <row r="63932" spans="16:19" x14ac:dyDescent="0.2">
      <c r="P63932" s="230"/>
      <c r="Q63932" s="230"/>
      <c r="R63932" s="230"/>
      <c r="S63932" s="230"/>
    </row>
    <row r="63933" spans="16:19" x14ac:dyDescent="0.2">
      <c r="P63933" s="230"/>
      <c r="Q63933" s="230"/>
      <c r="R63933" s="230"/>
      <c r="S63933" s="230"/>
    </row>
    <row r="63934" spans="16:19" x14ac:dyDescent="0.2">
      <c r="P63934" s="230"/>
      <c r="Q63934" s="230"/>
      <c r="R63934" s="230"/>
      <c r="S63934" s="230"/>
    </row>
    <row r="63935" spans="16:19" x14ac:dyDescent="0.2">
      <c r="P63935" s="230"/>
      <c r="Q63935" s="230"/>
      <c r="R63935" s="230"/>
      <c r="S63935" s="230"/>
    </row>
    <row r="63936" spans="16:19" x14ac:dyDescent="0.2">
      <c r="P63936" s="230"/>
      <c r="Q63936" s="230"/>
      <c r="R63936" s="230"/>
      <c r="S63936" s="230"/>
    </row>
    <row r="63937" spans="16:19" x14ac:dyDescent="0.2">
      <c r="P63937" s="230"/>
      <c r="Q63937" s="230"/>
      <c r="R63937" s="230"/>
      <c r="S63937" s="230"/>
    </row>
    <row r="63938" spans="16:19" x14ac:dyDescent="0.2">
      <c r="P63938" s="230"/>
      <c r="Q63938" s="230"/>
      <c r="R63938" s="230"/>
      <c r="S63938" s="230"/>
    </row>
    <row r="63939" spans="16:19" x14ac:dyDescent="0.2">
      <c r="P63939" s="230"/>
      <c r="Q63939" s="230"/>
      <c r="R63939" s="230"/>
      <c r="S63939" s="230"/>
    </row>
    <row r="63940" spans="16:19" x14ac:dyDescent="0.2">
      <c r="P63940" s="230"/>
      <c r="Q63940" s="230"/>
      <c r="R63940" s="230"/>
      <c r="S63940" s="230"/>
    </row>
    <row r="63941" spans="16:19" x14ac:dyDescent="0.2">
      <c r="P63941" s="230"/>
      <c r="Q63941" s="230"/>
      <c r="R63941" s="230"/>
      <c r="S63941" s="230"/>
    </row>
    <row r="63942" spans="16:19" x14ac:dyDescent="0.2">
      <c r="P63942" s="230"/>
      <c r="Q63942" s="230"/>
      <c r="R63942" s="230"/>
      <c r="S63942" s="230"/>
    </row>
    <row r="63943" spans="16:19" x14ac:dyDescent="0.2">
      <c r="P63943" s="230"/>
      <c r="Q63943" s="230"/>
      <c r="R63943" s="230"/>
      <c r="S63943" s="230"/>
    </row>
    <row r="63944" spans="16:19" x14ac:dyDescent="0.2">
      <c r="P63944" s="230"/>
      <c r="Q63944" s="230"/>
      <c r="R63944" s="230"/>
      <c r="S63944" s="230"/>
    </row>
    <row r="63945" spans="16:19" x14ac:dyDescent="0.2">
      <c r="P63945" s="230"/>
      <c r="Q63945" s="230"/>
      <c r="R63945" s="230"/>
      <c r="S63945" s="230"/>
    </row>
    <row r="63946" spans="16:19" x14ac:dyDescent="0.2">
      <c r="P63946" s="230"/>
      <c r="Q63946" s="230"/>
      <c r="R63946" s="230"/>
      <c r="S63946" s="230"/>
    </row>
    <row r="63947" spans="16:19" x14ac:dyDescent="0.2">
      <c r="P63947" s="230"/>
      <c r="Q63947" s="230"/>
      <c r="R63947" s="230"/>
      <c r="S63947" s="230"/>
    </row>
    <row r="63948" spans="16:19" x14ac:dyDescent="0.2">
      <c r="P63948" s="230"/>
      <c r="Q63948" s="230"/>
      <c r="R63948" s="230"/>
      <c r="S63948" s="230"/>
    </row>
    <row r="63949" spans="16:19" x14ac:dyDescent="0.2">
      <c r="P63949" s="230"/>
      <c r="Q63949" s="230"/>
      <c r="R63949" s="230"/>
      <c r="S63949" s="230"/>
    </row>
    <row r="63950" spans="16:19" x14ac:dyDescent="0.2">
      <c r="P63950" s="230"/>
      <c r="Q63950" s="230"/>
      <c r="R63950" s="230"/>
      <c r="S63950" s="230"/>
    </row>
    <row r="63951" spans="16:19" x14ac:dyDescent="0.2">
      <c r="P63951" s="230"/>
      <c r="Q63951" s="230"/>
      <c r="R63951" s="230"/>
      <c r="S63951" s="230"/>
    </row>
    <row r="63952" spans="16:19" x14ac:dyDescent="0.2">
      <c r="P63952" s="230"/>
      <c r="Q63952" s="230"/>
      <c r="R63952" s="230"/>
      <c r="S63952" s="230"/>
    </row>
    <row r="63953" spans="16:19" x14ac:dyDescent="0.2">
      <c r="P63953" s="230"/>
      <c r="Q63953" s="230"/>
      <c r="R63953" s="230"/>
      <c r="S63953" s="230"/>
    </row>
    <row r="63954" spans="16:19" x14ac:dyDescent="0.2">
      <c r="P63954" s="230"/>
      <c r="Q63954" s="230"/>
      <c r="R63954" s="230"/>
      <c r="S63954" s="230"/>
    </row>
    <row r="63955" spans="16:19" x14ac:dyDescent="0.2">
      <c r="P63955" s="230"/>
      <c r="Q63955" s="230"/>
      <c r="R63955" s="230"/>
      <c r="S63955" s="230"/>
    </row>
    <row r="63956" spans="16:19" x14ac:dyDescent="0.2">
      <c r="P63956" s="230"/>
      <c r="Q63956" s="230"/>
      <c r="R63956" s="230"/>
      <c r="S63956" s="230"/>
    </row>
    <row r="63957" spans="16:19" x14ac:dyDescent="0.2">
      <c r="P63957" s="230"/>
      <c r="Q63957" s="230"/>
      <c r="R63957" s="230"/>
      <c r="S63957" s="230"/>
    </row>
    <row r="63958" spans="16:19" x14ac:dyDescent="0.2">
      <c r="P63958" s="230"/>
      <c r="Q63958" s="230"/>
      <c r="R63958" s="230"/>
      <c r="S63958" s="230"/>
    </row>
    <row r="63959" spans="16:19" x14ac:dyDescent="0.2">
      <c r="P63959" s="230"/>
      <c r="Q63959" s="230"/>
      <c r="R63959" s="230"/>
      <c r="S63959" s="230"/>
    </row>
    <row r="63960" spans="16:19" x14ac:dyDescent="0.2">
      <c r="P63960" s="230"/>
      <c r="Q63960" s="230"/>
      <c r="R63960" s="230"/>
      <c r="S63960" s="230"/>
    </row>
    <row r="63961" spans="16:19" x14ac:dyDescent="0.2">
      <c r="P63961" s="230"/>
      <c r="Q63961" s="230"/>
      <c r="R63961" s="230"/>
      <c r="S63961" s="230"/>
    </row>
    <row r="63962" spans="16:19" x14ac:dyDescent="0.2">
      <c r="P63962" s="230"/>
      <c r="Q63962" s="230"/>
      <c r="R63962" s="230"/>
      <c r="S63962" s="230"/>
    </row>
    <row r="63963" spans="16:19" x14ac:dyDescent="0.2">
      <c r="P63963" s="230"/>
      <c r="Q63963" s="230"/>
      <c r="R63963" s="230"/>
      <c r="S63963" s="230"/>
    </row>
    <row r="63964" spans="16:19" x14ac:dyDescent="0.2">
      <c r="P63964" s="230"/>
      <c r="Q63964" s="230"/>
      <c r="R63964" s="230"/>
      <c r="S63964" s="230"/>
    </row>
    <row r="63965" spans="16:19" x14ac:dyDescent="0.2">
      <c r="P63965" s="230"/>
      <c r="Q63965" s="230"/>
      <c r="R63965" s="230"/>
      <c r="S63965" s="230"/>
    </row>
    <row r="63966" spans="16:19" x14ac:dyDescent="0.2">
      <c r="P63966" s="230"/>
      <c r="Q63966" s="230"/>
      <c r="R63966" s="230"/>
      <c r="S63966" s="230"/>
    </row>
    <row r="63967" spans="16:19" x14ac:dyDescent="0.2">
      <c r="P63967" s="230"/>
      <c r="Q63967" s="230"/>
      <c r="R63967" s="230"/>
      <c r="S63967" s="230"/>
    </row>
    <row r="63968" spans="16:19" x14ac:dyDescent="0.2">
      <c r="P63968" s="230"/>
      <c r="Q63968" s="230"/>
      <c r="R63968" s="230"/>
      <c r="S63968" s="230"/>
    </row>
    <row r="63969" spans="16:19" x14ac:dyDescent="0.2">
      <c r="P63969" s="230"/>
      <c r="Q63969" s="230"/>
      <c r="R63969" s="230"/>
      <c r="S63969" s="230"/>
    </row>
    <row r="63970" spans="16:19" x14ac:dyDescent="0.2">
      <c r="P63970" s="230"/>
      <c r="Q63970" s="230"/>
      <c r="R63970" s="230"/>
      <c r="S63970" s="230"/>
    </row>
    <row r="63971" spans="16:19" x14ac:dyDescent="0.2">
      <c r="P63971" s="230"/>
      <c r="Q63971" s="230"/>
      <c r="R63971" s="230"/>
      <c r="S63971" s="230"/>
    </row>
    <row r="63972" spans="16:19" x14ac:dyDescent="0.2">
      <c r="P63972" s="230"/>
      <c r="Q63972" s="230"/>
      <c r="R63972" s="230"/>
      <c r="S63972" s="230"/>
    </row>
    <row r="63973" spans="16:19" x14ac:dyDescent="0.2">
      <c r="P63973" s="230"/>
      <c r="Q63973" s="230"/>
      <c r="R63973" s="230"/>
      <c r="S63973" s="230"/>
    </row>
    <row r="63974" spans="16:19" x14ac:dyDescent="0.2">
      <c r="P63974" s="230"/>
      <c r="Q63974" s="230"/>
      <c r="R63974" s="230"/>
      <c r="S63974" s="230"/>
    </row>
    <row r="63975" spans="16:19" x14ac:dyDescent="0.2">
      <c r="P63975" s="230"/>
      <c r="Q63975" s="230"/>
      <c r="R63975" s="230"/>
      <c r="S63975" s="230"/>
    </row>
    <row r="63976" spans="16:19" x14ac:dyDescent="0.2">
      <c r="P63976" s="230"/>
      <c r="Q63976" s="230"/>
      <c r="R63976" s="230"/>
      <c r="S63976" s="230"/>
    </row>
    <row r="63977" spans="16:19" x14ac:dyDescent="0.2">
      <c r="P63977" s="230"/>
      <c r="Q63977" s="230"/>
      <c r="R63977" s="230"/>
      <c r="S63977" s="230"/>
    </row>
    <row r="63978" spans="16:19" x14ac:dyDescent="0.2">
      <c r="P63978" s="230"/>
      <c r="Q63978" s="230"/>
      <c r="R63978" s="230"/>
      <c r="S63978" s="230"/>
    </row>
    <row r="63979" spans="16:19" x14ac:dyDescent="0.2">
      <c r="P63979" s="230"/>
      <c r="Q63979" s="230"/>
      <c r="R63979" s="230"/>
      <c r="S63979" s="230"/>
    </row>
    <row r="63980" spans="16:19" x14ac:dyDescent="0.2">
      <c r="P63980" s="230"/>
      <c r="Q63980" s="230"/>
      <c r="R63980" s="230"/>
      <c r="S63980" s="230"/>
    </row>
    <row r="63981" spans="16:19" x14ac:dyDescent="0.2">
      <c r="P63981" s="230"/>
      <c r="Q63981" s="230"/>
      <c r="R63981" s="230"/>
      <c r="S63981" s="230"/>
    </row>
    <row r="63982" spans="16:19" x14ac:dyDescent="0.2">
      <c r="P63982" s="230"/>
      <c r="Q63982" s="230"/>
      <c r="R63982" s="230"/>
      <c r="S63982" s="230"/>
    </row>
    <row r="63983" spans="16:19" x14ac:dyDescent="0.2">
      <c r="P63983" s="230"/>
      <c r="Q63983" s="230"/>
      <c r="R63983" s="230"/>
      <c r="S63983" s="230"/>
    </row>
    <row r="63984" spans="16:19" x14ac:dyDescent="0.2">
      <c r="P63984" s="230"/>
      <c r="Q63984" s="230"/>
      <c r="R63984" s="230"/>
      <c r="S63984" s="230"/>
    </row>
    <row r="63985" spans="16:19" x14ac:dyDescent="0.2">
      <c r="P63985" s="230"/>
      <c r="Q63985" s="230"/>
      <c r="R63985" s="230"/>
      <c r="S63985" s="230"/>
    </row>
    <row r="63986" spans="16:19" x14ac:dyDescent="0.2">
      <c r="P63986" s="230"/>
      <c r="Q63986" s="230"/>
      <c r="R63986" s="230"/>
      <c r="S63986" s="230"/>
    </row>
    <row r="63987" spans="16:19" x14ac:dyDescent="0.2">
      <c r="P63987" s="230"/>
      <c r="Q63987" s="230"/>
      <c r="R63987" s="230"/>
      <c r="S63987" s="230"/>
    </row>
    <row r="63988" spans="16:19" x14ac:dyDescent="0.2">
      <c r="P63988" s="230"/>
      <c r="Q63988" s="230"/>
      <c r="R63988" s="230"/>
      <c r="S63988" s="230"/>
    </row>
    <row r="63989" spans="16:19" x14ac:dyDescent="0.2">
      <c r="P63989" s="230"/>
      <c r="Q63989" s="230"/>
      <c r="R63989" s="230"/>
      <c r="S63989" s="230"/>
    </row>
    <row r="63990" spans="16:19" x14ac:dyDescent="0.2">
      <c r="P63990" s="230"/>
      <c r="Q63990" s="230"/>
      <c r="R63990" s="230"/>
      <c r="S63990" s="230"/>
    </row>
    <row r="63991" spans="16:19" x14ac:dyDescent="0.2">
      <c r="P63991" s="230"/>
      <c r="Q63991" s="230"/>
      <c r="R63991" s="230"/>
      <c r="S63991" s="230"/>
    </row>
    <row r="63992" spans="16:19" x14ac:dyDescent="0.2">
      <c r="P63992" s="230"/>
      <c r="Q63992" s="230"/>
      <c r="R63992" s="230"/>
      <c r="S63992" s="230"/>
    </row>
    <row r="63993" spans="16:19" x14ac:dyDescent="0.2">
      <c r="P63993" s="230"/>
      <c r="Q63993" s="230"/>
      <c r="R63993" s="230"/>
      <c r="S63993" s="230"/>
    </row>
    <row r="63994" spans="16:19" x14ac:dyDescent="0.2">
      <c r="P63994" s="230"/>
      <c r="Q63994" s="230"/>
      <c r="R63994" s="230"/>
      <c r="S63994" s="230"/>
    </row>
    <row r="63995" spans="16:19" x14ac:dyDescent="0.2">
      <c r="P63995" s="230"/>
      <c r="Q63995" s="230"/>
      <c r="R63995" s="230"/>
      <c r="S63995" s="230"/>
    </row>
    <row r="63996" spans="16:19" x14ac:dyDescent="0.2">
      <c r="P63996" s="230"/>
      <c r="Q63996" s="230"/>
      <c r="R63996" s="230"/>
      <c r="S63996" s="230"/>
    </row>
    <row r="63997" spans="16:19" x14ac:dyDescent="0.2">
      <c r="P63997" s="230"/>
      <c r="Q63997" s="230"/>
      <c r="R63997" s="230"/>
      <c r="S63997" s="230"/>
    </row>
    <row r="63998" spans="16:19" x14ac:dyDescent="0.2">
      <c r="P63998" s="230"/>
      <c r="Q63998" s="230"/>
      <c r="R63998" s="230"/>
      <c r="S63998" s="230"/>
    </row>
    <row r="63999" spans="16:19" x14ac:dyDescent="0.2">
      <c r="P63999" s="230"/>
      <c r="Q63999" s="230"/>
      <c r="R63999" s="230"/>
      <c r="S63999" s="230"/>
    </row>
    <row r="64000" spans="16:19" x14ac:dyDescent="0.2">
      <c r="P64000" s="230"/>
      <c r="Q64000" s="230"/>
      <c r="R64000" s="230"/>
      <c r="S64000" s="230"/>
    </row>
    <row r="64001" spans="16:19" x14ac:dyDescent="0.2">
      <c r="P64001" s="230"/>
      <c r="Q64001" s="230"/>
      <c r="R64001" s="230"/>
      <c r="S64001" s="230"/>
    </row>
    <row r="64002" spans="16:19" x14ac:dyDescent="0.2">
      <c r="P64002" s="230"/>
      <c r="Q64002" s="230"/>
      <c r="R64002" s="230"/>
      <c r="S64002" s="230"/>
    </row>
    <row r="64003" spans="16:19" x14ac:dyDescent="0.2">
      <c r="P64003" s="230"/>
      <c r="Q64003" s="230"/>
      <c r="R64003" s="230"/>
      <c r="S64003" s="230"/>
    </row>
    <row r="64004" spans="16:19" x14ac:dyDescent="0.2">
      <c r="P64004" s="230"/>
      <c r="Q64004" s="230"/>
      <c r="R64004" s="230"/>
      <c r="S64004" s="230"/>
    </row>
    <row r="64005" spans="16:19" x14ac:dyDescent="0.2">
      <c r="P64005" s="230"/>
      <c r="Q64005" s="230"/>
      <c r="R64005" s="230"/>
      <c r="S64005" s="230"/>
    </row>
    <row r="64006" spans="16:19" x14ac:dyDescent="0.2">
      <c r="P64006" s="230"/>
      <c r="Q64006" s="230"/>
      <c r="R64006" s="230"/>
      <c r="S64006" s="230"/>
    </row>
    <row r="64007" spans="16:19" x14ac:dyDescent="0.2">
      <c r="P64007" s="230"/>
      <c r="Q64007" s="230"/>
      <c r="R64007" s="230"/>
      <c r="S64007" s="230"/>
    </row>
    <row r="64008" spans="16:19" x14ac:dyDescent="0.2">
      <c r="P64008" s="230"/>
      <c r="Q64008" s="230"/>
      <c r="R64008" s="230"/>
      <c r="S64008" s="230"/>
    </row>
    <row r="64009" spans="16:19" x14ac:dyDescent="0.2">
      <c r="P64009" s="230"/>
      <c r="Q64009" s="230"/>
      <c r="R64009" s="230"/>
      <c r="S64009" s="230"/>
    </row>
    <row r="64010" spans="16:19" x14ac:dyDescent="0.2">
      <c r="P64010" s="230"/>
      <c r="Q64010" s="230"/>
      <c r="R64010" s="230"/>
      <c r="S64010" s="230"/>
    </row>
    <row r="64011" spans="16:19" x14ac:dyDescent="0.2">
      <c r="P64011" s="230"/>
      <c r="Q64011" s="230"/>
      <c r="R64011" s="230"/>
      <c r="S64011" s="230"/>
    </row>
    <row r="64012" spans="16:19" x14ac:dyDescent="0.2">
      <c r="P64012" s="230"/>
      <c r="Q64012" s="230"/>
      <c r="R64012" s="230"/>
      <c r="S64012" s="230"/>
    </row>
    <row r="64013" spans="16:19" x14ac:dyDescent="0.2">
      <c r="P64013" s="230"/>
      <c r="Q64013" s="230"/>
      <c r="R64013" s="230"/>
      <c r="S64013" s="230"/>
    </row>
    <row r="64014" spans="16:19" x14ac:dyDescent="0.2">
      <c r="P64014" s="230"/>
      <c r="Q64014" s="230"/>
      <c r="R64014" s="230"/>
      <c r="S64014" s="230"/>
    </row>
    <row r="64015" spans="16:19" x14ac:dyDescent="0.2">
      <c r="P64015" s="230"/>
      <c r="Q64015" s="230"/>
      <c r="R64015" s="230"/>
      <c r="S64015" s="230"/>
    </row>
    <row r="64016" spans="16:19" x14ac:dyDescent="0.2">
      <c r="P64016" s="230"/>
      <c r="Q64016" s="230"/>
      <c r="R64016" s="230"/>
      <c r="S64016" s="230"/>
    </row>
    <row r="64017" spans="16:19" x14ac:dyDescent="0.2">
      <c r="P64017" s="230"/>
      <c r="Q64017" s="230"/>
      <c r="R64017" s="230"/>
      <c r="S64017" s="230"/>
    </row>
    <row r="64018" spans="16:19" x14ac:dyDescent="0.2">
      <c r="P64018" s="230"/>
      <c r="Q64018" s="230"/>
      <c r="R64018" s="230"/>
      <c r="S64018" s="230"/>
    </row>
    <row r="64019" spans="16:19" x14ac:dyDescent="0.2">
      <c r="P64019" s="230"/>
      <c r="Q64019" s="230"/>
      <c r="R64019" s="230"/>
      <c r="S64019" s="230"/>
    </row>
    <row r="64020" spans="16:19" x14ac:dyDescent="0.2">
      <c r="P64020" s="230"/>
      <c r="Q64020" s="230"/>
      <c r="R64020" s="230"/>
      <c r="S64020" s="230"/>
    </row>
    <row r="64021" spans="16:19" x14ac:dyDescent="0.2">
      <c r="P64021" s="230"/>
      <c r="Q64021" s="230"/>
      <c r="R64021" s="230"/>
      <c r="S64021" s="230"/>
    </row>
    <row r="64022" spans="16:19" x14ac:dyDescent="0.2">
      <c r="P64022" s="230"/>
      <c r="Q64022" s="230"/>
      <c r="R64022" s="230"/>
      <c r="S64022" s="230"/>
    </row>
    <row r="64023" spans="16:19" x14ac:dyDescent="0.2">
      <c r="P64023" s="230"/>
      <c r="Q64023" s="230"/>
      <c r="R64023" s="230"/>
      <c r="S64023" s="230"/>
    </row>
    <row r="64024" spans="16:19" x14ac:dyDescent="0.2">
      <c r="P64024" s="230"/>
      <c r="Q64024" s="230"/>
      <c r="R64024" s="230"/>
      <c r="S64024" s="230"/>
    </row>
    <row r="64025" spans="16:19" x14ac:dyDescent="0.2">
      <c r="P64025" s="230"/>
      <c r="Q64025" s="230"/>
      <c r="R64025" s="230"/>
      <c r="S64025" s="230"/>
    </row>
    <row r="64026" spans="16:19" x14ac:dyDescent="0.2">
      <c r="P64026" s="230"/>
      <c r="Q64026" s="230"/>
      <c r="R64026" s="230"/>
      <c r="S64026" s="230"/>
    </row>
    <row r="64027" spans="16:19" x14ac:dyDescent="0.2">
      <c r="P64027" s="230"/>
      <c r="Q64027" s="230"/>
      <c r="R64027" s="230"/>
      <c r="S64027" s="230"/>
    </row>
    <row r="64028" spans="16:19" x14ac:dyDescent="0.2">
      <c r="P64028" s="230"/>
      <c r="Q64028" s="230"/>
      <c r="R64028" s="230"/>
      <c r="S64028" s="230"/>
    </row>
    <row r="64029" spans="16:19" x14ac:dyDescent="0.2">
      <c r="P64029" s="230"/>
      <c r="Q64029" s="230"/>
      <c r="R64029" s="230"/>
      <c r="S64029" s="230"/>
    </row>
    <row r="64030" spans="16:19" x14ac:dyDescent="0.2">
      <c r="P64030" s="230"/>
      <c r="Q64030" s="230"/>
      <c r="R64030" s="230"/>
      <c r="S64030" s="230"/>
    </row>
    <row r="64031" spans="16:19" x14ac:dyDescent="0.2">
      <c r="P64031" s="230"/>
      <c r="Q64031" s="230"/>
      <c r="R64031" s="230"/>
      <c r="S64031" s="230"/>
    </row>
    <row r="64032" spans="16:19" x14ac:dyDescent="0.2">
      <c r="P64032" s="230"/>
      <c r="Q64032" s="230"/>
      <c r="R64032" s="230"/>
      <c r="S64032" s="230"/>
    </row>
    <row r="64033" spans="16:19" x14ac:dyDescent="0.2">
      <c r="P64033" s="230"/>
      <c r="Q64033" s="230"/>
      <c r="R64033" s="230"/>
      <c r="S64033" s="230"/>
    </row>
    <row r="64034" spans="16:19" x14ac:dyDescent="0.2">
      <c r="P64034" s="230"/>
      <c r="Q64034" s="230"/>
      <c r="R64034" s="230"/>
      <c r="S64034" s="230"/>
    </row>
    <row r="64035" spans="16:19" x14ac:dyDescent="0.2">
      <c r="P64035" s="230"/>
      <c r="Q64035" s="230"/>
      <c r="R64035" s="230"/>
      <c r="S64035" s="230"/>
    </row>
    <row r="64036" spans="16:19" x14ac:dyDescent="0.2">
      <c r="P64036" s="230"/>
      <c r="Q64036" s="230"/>
      <c r="R64036" s="230"/>
      <c r="S64036" s="230"/>
    </row>
    <row r="64037" spans="16:19" x14ac:dyDescent="0.2">
      <c r="P64037" s="230"/>
      <c r="Q64037" s="230"/>
      <c r="R64037" s="230"/>
      <c r="S64037" s="230"/>
    </row>
    <row r="64038" spans="16:19" x14ac:dyDescent="0.2">
      <c r="P64038" s="230"/>
      <c r="Q64038" s="230"/>
      <c r="R64038" s="230"/>
      <c r="S64038" s="230"/>
    </row>
    <row r="64039" spans="16:19" x14ac:dyDescent="0.2">
      <c r="P64039" s="230"/>
      <c r="Q64039" s="230"/>
      <c r="R64039" s="230"/>
      <c r="S64039" s="230"/>
    </row>
    <row r="64040" spans="16:19" x14ac:dyDescent="0.2">
      <c r="P64040" s="230"/>
      <c r="Q64040" s="230"/>
      <c r="R64040" s="230"/>
      <c r="S64040" s="230"/>
    </row>
    <row r="64041" spans="16:19" x14ac:dyDescent="0.2">
      <c r="P64041" s="230"/>
      <c r="Q64041" s="230"/>
      <c r="R64041" s="230"/>
      <c r="S64041" s="230"/>
    </row>
    <row r="64042" spans="16:19" x14ac:dyDescent="0.2">
      <c r="P64042" s="230"/>
      <c r="Q64042" s="230"/>
      <c r="R64042" s="230"/>
      <c r="S64042" s="230"/>
    </row>
    <row r="64043" spans="16:19" x14ac:dyDescent="0.2">
      <c r="P64043" s="230"/>
      <c r="Q64043" s="230"/>
      <c r="R64043" s="230"/>
      <c r="S64043" s="230"/>
    </row>
    <row r="64044" spans="16:19" x14ac:dyDescent="0.2">
      <c r="P64044" s="230"/>
      <c r="Q64044" s="230"/>
      <c r="R64044" s="230"/>
      <c r="S64044" s="230"/>
    </row>
    <row r="64045" spans="16:19" x14ac:dyDescent="0.2">
      <c r="P64045" s="230"/>
      <c r="Q64045" s="230"/>
      <c r="R64045" s="230"/>
      <c r="S64045" s="230"/>
    </row>
    <row r="64046" spans="16:19" x14ac:dyDescent="0.2">
      <c r="P64046" s="230"/>
      <c r="Q64046" s="230"/>
      <c r="R64046" s="230"/>
      <c r="S64046" s="230"/>
    </row>
    <row r="64047" spans="16:19" x14ac:dyDescent="0.2">
      <c r="P64047" s="230"/>
      <c r="Q64047" s="230"/>
      <c r="R64047" s="230"/>
      <c r="S64047" s="230"/>
    </row>
    <row r="64048" spans="16:19" x14ac:dyDescent="0.2">
      <c r="P64048" s="230"/>
      <c r="Q64048" s="230"/>
      <c r="R64048" s="230"/>
      <c r="S64048" s="230"/>
    </row>
    <row r="64049" spans="16:19" x14ac:dyDescent="0.2">
      <c r="P64049" s="230"/>
      <c r="Q64049" s="230"/>
      <c r="R64049" s="230"/>
      <c r="S64049" s="230"/>
    </row>
    <row r="64050" spans="16:19" x14ac:dyDescent="0.2">
      <c r="P64050" s="230"/>
      <c r="Q64050" s="230"/>
      <c r="R64050" s="230"/>
      <c r="S64050" s="230"/>
    </row>
    <row r="64051" spans="16:19" x14ac:dyDescent="0.2">
      <c r="P64051" s="230"/>
      <c r="Q64051" s="230"/>
      <c r="R64051" s="230"/>
      <c r="S64051" s="230"/>
    </row>
    <row r="64052" spans="16:19" x14ac:dyDescent="0.2">
      <c r="P64052" s="230"/>
      <c r="Q64052" s="230"/>
      <c r="R64052" s="230"/>
      <c r="S64052" s="230"/>
    </row>
    <row r="64053" spans="16:19" x14ac:dyDescent="0.2">
      <c r="P64053" s="230"/>
      <c r="Q64053" s="230"/>
      <c r="R64053" s="230"/>
      <c r="S64053" s="230"/>
    </row>
    <row r="64054" spans="16:19" x14ac:dyDescent="0.2">
      <c r="P64054" s="230"/>
      <c r="Q64054" s="230"/>
      <c r="R64054" s="230"/>
      <c r="S64054" s="230"/>
    </row>
    <row r="64055" spans="16:19" x14ac:dyDescent="0.2">
      <c r="P64055" s="230"/>
      <c r="Q64055" s="230"/>
      <c r="R64055" s="230"/>
      <c r="S64055" s="230"/>
    </row>
    <row r="64056" spans="16:19" x14ac:dyDescent="0.2">
      <c r="P64056" s="230"/>
      <c r="Q64056" s="230"/>
      <c r="R64056" s="230"/>
      <c r="S64056" s="230"/>
    </row>
    <row r="64057" spans="16:19" x14ac:dyDescent="0.2">
      <c r="P64057" s="230"/>
      <c r="Q64057" s="230"/>
      <c r="R64057" s="230"/>
      <c r="S64057" s="230"/>
    </row>
    <row r="64058" spans="16:19" x14ac:dyDescent="0.2">
      <c r="P64058" s="230"/>
      <c r="Q64058" s="230"/>
      <c r="R64058" s="230"/>
      <c r="S64058" s="230"/>
    </row>
    <row r="64059" spans="16:19" x14ac:dyDescent="0.2">
      <c r="P64059" s="230"/>
      <c r="Q64059" s="230"/>
      <c r="R64059" s="230"/>
      <c r="S64059" s="230"/>
    </row>
    <row r="64060" spans="16:19" x14ac:dyDescent="0.2">
      <c r="P64060" s="230"/>
      <c r="Q64060" s="230"/>
      <c r="R64060" s="230"/>
      <c r="S64060" s="230"/>
    </row>
    <row r="64061" spans="16:19" x14ac:dyDescent="0.2">
      <c r="P64061" s="230"/>
      <c r="Q64061" s="230"/>
      <c r="R64061" s="230"/>
      <c r="S64061" s="230"/>
    </row>
    <row r="64062" spans="16:19" x14ac:dyDescent="0.2">
      <c r="P64062" s="230"/>
      <c r="Q64062" s="230"/>
      <c r="R64062" s="230"/>
      <c r="S64062" s="230"/>
    </row>
    <row r="64063" spans="16:19" x14ac:dyDescent="0.2">
      <c r="P64063" s="230"/>
      <c r="Q64063" s="230"/>
      <c r="R64063" s="230"/>
      <c r="S64063" s="230"/>
    </row>
    <row r="64064" spans="16:19" x14ac:dyDescent="0.2">
      <c r="P64064" s="230"/>
      <c r="Q64064" s="230"/>
      <c r="R64064" s="230"/>
      <c r="S64064" s="230"/>
    </row>
    <row r="64065" spans="16:19" x14ac:dyDescent="0.2">
      <c r="P64065" s="230"/>
      <c r="Q64065" s="230"/>
      <c r="R64065" s="230"/>
      <c r="S64065" s="230"/>
    </row>
    <row r="64066" spans="16:19" x14ac:dyDescent="0.2">
      <c r="P64066" s="230"/>
      <c r="Q64066" s="230"/>
      <c r="R64066" s="230"/>
      <c r="S64066" s="230"/>
    </row>
    <row r="64067" spans="16:19" x14ac:dyDescent="0.2">
      <c r="P64067" s="230"/>
      <c r="Q64067" s="230"/>
      <c r="R64067" s="230"/>
      <c r="S64067" s="230"/>
    </row>
    <row r="64068" spans="16:19" x14ac:dyDescent="0.2">
      <c r="P64068" s="230"/>
      <c r="Q64068" s="230"/>
      <c r="R64068" s="230"/>
      <c r="S64068" s="230"/>
    </row>
    <row r="64069" spans="16:19" x14ac:dyDescent="0.2">
      <c r="P64069" s="230"/>
      <c r="Q64069" s="230"/>
      <c r="R64069" s="230"/>
      <c r="S64069" s="230"/>
    </row>
    <row r="64070" spans="16:19" x14ac:dyDescent="0.2">
      <c r="P64070" s="230"/>
      <c r="Q64070" s="230"/>
      <c r="R64070" s="230"/>
      <c r="S64070" s="230"/>
    </row>
    <row r="64071" spans="16:19" x14ac:dyDescent="0.2">
      <c r="P64071" s="230"/>
      <c r="Q64071" s="230"/>
      <c r="R64071" s="230"/>
      <c r="S64071" s="230"/>
    </row>
    <row r="64072" spans="16:19" x14ac:dyDescent="0.2">
      <c r="P64072" s="230"/>
      <c r="Q64072" s="230"/>
      <c r="R64072" s="230"/>
      <c r="S64072" s="230"/>
    </row>
    <row r="64073" spans="16:19" x14ac:dyDescent="0.2">
      <c r="P64073" s="230"/>
      <c r="Q64073" s="230"/>
      <c r="R64073" s="230"/>
      <c r="S64073" s="230"/>
    </row>
    <row r="64074" spans="16:19" x14ac:dyDescent="0.2">
      <c r="P64074" s="230"/>
      <c r="Q64074" s="230"/>
      <c r="R64074" s="230"/>
      <c r="S64074" s="230"/>
    </row>
    <row r="64075" spans="16:19" x14ac:dyDescent="0.2">
      <c r="P64075" s="230"/>
      <c r="Q64075" s="230"/>
      <c r="R64075" s="230"/>
      <c r="S64075" s="230"/>
    </row>
    <row r="64076" spans="16:19" x14ac:dyDescent="0.2">
      <c r="P64076" s="230"/>
      <c r="Q64076" s="230"/>
      <c r="R64076" s="230"/>
      <c r="S64076" s="230"/>
    </row>
    <row r="64077" spans="16:19" x14ac:dyDescent="0.2">
      <c r="P64077" s="230"/>
      <c r="Q64077" s="230"/>
      <c r="R64077" s="230"/>
      <c r="S64077" s="230"/>
    </row>
    <row r="64078" spans="16:19" x14ac:dyDescent="0.2">
      <c r="P64078" s="230"/>
      <c r="Q64078" s="230"/>
      <c r="R64078" s="230"/>
      <c r="S64078" s="230"/>
    </row>
    <row r="64079" spans="16:19" x14ac:dyDescent="0.2">
      <c r="P64079" s="230"/>
      <c r="Q64079" s="230"/>
      <c r="R64079" s="230"/>
      <c r="S64079" s="230"/>
    </row>
    <row r="64080" spans="16:19" x14ac:dyDescent="0.2">
      <c r="P64080" s="230"/>
      <c r="Q64080" s="230"/>
      <c r="R64080" s="230"/>
      <c r="S64080" s="230"/>
    </row>
    <row r="64081" spans="16:19" x14ac:dyDescent="0.2">
      <c r="P64081" s="230"/>
      <c r="Q64081" s="230"/>
      <c r="R64081" s="230"/>
      <c r="S64081" s="230"/>
    </row>
    <row r="64082" spans="16:19" x14ac:dyDescent="0.2">
      <c r="P64082" s="230"/>
      <c r="Q64082" s="230"/>
      <c r="R64082" s="230"/>
      <c r="S64082" s="230"/>
    </row>
    <row r="64083" spans="16:19" x14ac:dyDescent="0.2">
      <c r="P64083" s="230"/>
      <c r="Q64083" s="230"/>
      <c r="R64083" s="230"/>
      <c r="S64083" s="230"/>
    </row>
    <row r="64084" spans="16:19" x14ac:dyDescent="0.2">
      <c r="P64084" s="230"/>
      <c r="Q64084" s="230"/>
      <c r="R64084" s="230"/>
      <c r="S64084" s="230"/>
    </row>
    <row r="64085" spans="16:19" x14ac:dyDescent="0.2">
      <c r="P64085" s="230"/>
      <c r="Q64085" s="230"/>
      <c r="R64085" s="230"/>
      <c r="S64085" s="230"/>
    </row>
    <row r="64086" spans="16:19" x14ac:dyDescent="0.2">
      <c r="P64086" s="230"/>
      <c r="Q64086" s="230"/>
      <c r="R64086" s="230"/>
      <c r="S64086" s="230"/>
    </row>
    <row r="64087" spans="16:19" x14ac:dyDescent="0.2">
      <c r="P64087" s="230"/>
      <c r="Q64087" s="230"/>
      <c r="R64087" s="230"/>
      <c r="S64087" s="230"/>
    </row>
    <row r="64088" spans="16:19" x14ac:dyDescent="0.2">
      <c r="P64088" s="230"/>
      <c r="Q64088" s="230"/>
      <c r="R64088" s="230"/>
      <c r="S64088" s="230"/>
    </row>
    <row r="64089" spans="16:19" x14ac:dyDescent="0.2">
      <c r="P64089" s="230"/>
      <c r="Q64089" s="230"/>
      <c r="R64089" s="230"/>
      <c r="S64089" s="230"/>
    </row>
    <row r="64090" spans="16:19" x14ac:dyDescent="0.2">
      <c r="P64090" s="230"/>
      <c r="Q64090" s="230"/>
      <c r="R64090" s="230"/>
      <c r="S64090" s="230"/>
    </row>
    <row r="64091" spans="16:19" x14ac:dyDescent="0.2">
      <c r="P64091" s="230"/>
      <c r="Q64091" s="230"/>
      <c r="R64091" s="230"/>
      <c r="S64091" s="230"/>
    </row>
    <row r="64092" spans="16:19" x14ac:dyDescent="0.2">
      <c r="P64092" s="230"/>
      <c r="Q64092" s="230"/>
      <c r="R64092" s="230"/>
      <c r="S64092" s="230"/>
    </row>
    <row r="64093" spans="16:19" x14ac:dyDescent="0.2">
      <c r="P64093" s="230"/>
      <c r="Q64093" s="230"/>
      <c r="R64093" s="230"/>
      <c r="S64093" s="230"/>
    </row>
    <row r="64094" spans="16:19" x14ac:dyDescent="0.2">
      <c r="P64094" s="230"/>
      <c r="Q64094" s="230"/>
      <c r="R64094" s="230"/>
      <c r="S64094" s="230"/>
    </row>
    <row r="64095" spans="16:19" x14ac:dyDescent="0.2">
      <c r="P64095" s="230"/>
      <c r="Q64095" s="230"/>
      <c r="R64095" s="230"/>
      <c r="S64095" s="230"/>
    </row>
    <row r="64096" spans="16:19" x14ac:dyDescent="0.2">
      <c r="P64096" s="230"/>
      <c r="Q64096" s="230"/>
      <c r="R64096" s="230"/>
      <c r="S64096" s="230"/>
    </row>
    <row r="64097" spans="16:19" x14ac:dyDescent="0.2">
      <c r="P64097" s="230"/>
      <c r="Q64097" s="230"/>
      <c r="R64097" s="230"/>
      <c r="S64097" s="230"/>
    </row>
    <row r="64098" spans="16:19" x14ac:dyDescent="0.2">
      <c r="P64098" s="230"/>
      <c r="Q64098" s="230"/>
      <c r="R64098" s="230"/>
      <c r="S64098" s="230"/>
    </row>
    <row r="64099" spans="16:19" x14ac:dyDescent="0.2">
      <c r="P64099" s="230"/>
      <c r="Q64099" s="230"/>
      <c r="R64099" s="230"/>
      <c r="S64099" s="230"/>
    </row>
    <row r="64100" spans="16:19" x14ac:dyDescent="0.2">
      <c r="P64100" s="230"/>
      <c r="Q64100" s="230"/>
      <c r="R64100" s="230"/>
      <c r="S64100" s="230"/>
    </row>
    <row r="64101" spans="16:19" x14ac:dyDescent="0.2">
      <c r="P64101" s="230"/>
      <c r="Q64101" s="230"/>
      <c r="R64101" s="230"/>
      <c r="S64101" s="230"/>
    </row>
    <row r="64102" spans="16:19" x14ac:dyDescent="0.2">
      <c r="P64102" s="230"/>
      <c r="Q64102" s="230"/>
      <c r="R64102" s="230"/>
      <c r="S64102" s="230"/>
    </row>
    <row r="64103" spans="16:19" x14ac:dyDescent="0.2">
      <c r="P64103" s="230"/>
      <c r="Q64103" s="230"/>
      <c r="R64103" s="230"/>
      <c r="S64103" s="230"/>
    </row>
    <row r="64104" spans="16:19" x14ac:dyDescent="0.2">
      <c r="P64104" s="230"/>
      <c r="Q64104" s="230"/>
      <c r="R64104" s="230"/>
      <c r="S64104" s="230"/>
    </row>
    <row r="64105" spans="16:19" x14ac:dyDescent="0.2">
      <c r="P64105" s="230"/>
      <c r="Q64105" s="230"/>
      <c r="R64105" s="230"/>
      <c r="S64105" s="230"/>
    </row>
    <row r="64106" spans="16:19" x14ac:dyDescent="0.2">
      <c r="P64106" s="230"/>
      <c r="Q64106" s="230"/>
      <c r="R64106" s="230"/>
      <c r="S64106" s="230"/>
    </row>
    <row r="64107" spans="16:19" x14ac:dyDescent="0.2">
      <c r="P64107" s="230"/>
      <c r="Q64107" s="230"/>
      <c r="R64107" s="230"/>
      <c r="S64107" s="230"/>
    </row>
    <row r="64108" spans="16:19" x14ac:dyDescent="0.2">
      <c r="P64108" s="230"/>
      <c r="Q64108" s="230"/>
      <c r="R64108" s="230"/>
      <c r="S64108" s="230"/>
    </row>
    <row r="64109" spans="16:19" x14ac:dyDescent="0.2">
      <c r="P64109" s="230"/>
      <c r="Q64109" s="230"/>
      <c r="R64109" s="230"/>
      <c r="S64109" s="230"/>
    </row>
    <row r="64110" spans="16:19" x14ac:dyDescent="0.2">
      <c r="P64110" s="230"/>
      <c r="Q64110" s="230"/>
      <c r="R64110" s="230"/>
      <c r="S64110" s="230"/>
    </row>
    <row r="64111" spans="16:19" x14ac:dyDescent="0.2">
      <c r="P64111" s="230"/>
      <c r="Q64111" s="230"/>
      <c r="R64111" s="230"/>
      <c r="S64111" s="230"/>
    </row>
    <row r="64112" spans="16:19" x14ac:dyDescent="0.2">
      <c r="P64112" s="230"/>
      <c r="Q64112" s="230"/>
      <c r="R64112" s="230"/>
      <c r="S64112" s="230"/>
    </row>
    <row r="64113" spans="16:19" x14ac:dyDescent="0.2">
      <c r="P64113" s="230"/>
      <c r="Q64113" s="230"/>
      <c r="R64113" s="230"/>
      <c r="S64113" s="230"/>
    </row>
    <row r="64114" spans="16:19" x14ac:dyDescent="0.2">
      <c r="P64114" s="230"/>
      <c r="Q64114" s="230"/>
      <c r="R64114" s="230"/>
      <c r="S64114" s="230"/>
    </row>
    <row r="64115" spans="16:19" x14ac:dyDescent="0.2">
      <c r="P64115" s="230"/>
      <c r="Q64115" s="230"/>
      <c r="R64115" s="230"/>
      <c r="S64115" s="230"/>
    </row>
    <row r="64116" spans="16:19" x14ac:dyDescent="0.2">
      <c r="P64116" s="230"/>
      <c r="Q64116" s="230"/>
      <c r="R64116" s="230"/>
      <c r="S64116" s="230"/>
    </row>
    <row r="64117" spans="16:19" x14ac:dyDescent="0.2">
      <c r="P64117" s="230"/>
      <c r="Q64117" s="230"/>
      <c r="R64117" s="230"/>
      <c r="S64117" s="230"/>
    </row>
    <row r="64118" spans="16:19" x14ac:dyDescent="0.2">
      <c r="P64118" s="230"/>
      <c r="Q64118" s="230"/>
      <c r="R64118" s="230"/>
      <c r="S64118" s="230"/>
    </row>
    <row r="64119" spans="16:19" x14ac:dyDescent="0.2">
      <c r="P64119" s="230"/>
      <c r="Q64119" s="230"/>
      <c r="R64119" s="230"/>
      <c r="S64119" s="230"/>
    </row>
    <row r="64120" spans="16:19" x14ac:dyDescent="0.2">
      <c r="P64120" s="230"/>
      <c r="Q64120" s="230"/>
      <c r="R64120" s="230"/>
      <c r="S64120" s="230"/>
    </row>
    <row r="64121" spans="16:19" x14ac:dyDescent="0.2">
      <c r="P64121" s="230"/>
      <c r="Q64121" s="230"/>
      <c r="R64121" s="230"/>
      <c r="S64121" s="230"/>
    </row>
    <row r="64122" spans="16:19" x14ac:dyDescent="0.2">
      <c r="P64122" s="230"/>
      <c r="Q64122" s="230"/>
      <c r="R64122" s="230"/>
      <c r="S64122" s="230"/>
    </row>
    <row r="64123" spans="16:19" x14ac:dyDescent="0.2">
      <c r="P64123" s="230"/>
      <c r="Q64123" s="230"/>
      <c r="R64123" s="230"/>
      <c r="S64123" s="230"/>
    </row>
    <row r="64124" spans="16:19" x14ac:dyDescent="0.2">
      <c r="P64124" s="230"/>
      <c r="Q64124" s="230"/>
      <c r="R64124" s="230"/>
      <c r="S64124" s="230"/>
    </row>
    <row r="64125" spans="16:19" x14ac:dyDescent="0.2">
      <c r="P64125" s="230"/>
      <c r="Q64125" s="230"/>
      <c r="R64125" s="230"/>
      <c r="S64125" s="230"/>
    </row>
    <row r="64126" spans="16:19" x14ac:dyDescent="0.2">
      <c r="P64126" s="230"/>
      <c r="Q64126" s="230"/>
      <c r="R64126" s="230"/>
      <c r="S64126" s="230"/>
    </row>
    <row r="64127" spans="16:19" x14ac:dyDescent="0.2">
      <c r="P64127" s="230"/>
      <c r="Q64127" s="230"/>
      <c r="R64127" s="230"/>
      <c r="S64127" s="230"/>
    </row>
    <row r="64128" spans="16:19" x14ac:dyDescent="0.2">
      <c r="P64128" s="230"/>
      <c r="Q64128" s="230"/>
      <c r="R64128" s="230"/>
      <c r="S64128" s="230"/>
    </row>
    <row r="64129" spans="16:19" x14ac:dyDescent="0.2">
      <c r="P64129" s="230"/>
      <c r="Q64129" s="230"/>
      <c r="R64129" s="230"/>
      <c r="S64129" s="230"/>
    </row>
    <row r="64130" spans="16:19" x14ac:dyDescent="0.2">
      <c r="P64130" s="230"/>
      <c r="Q64130" s="230"/>
      <c r="R64130" s="230"/>
      <c r="S64130" s="230"/>
    </row>
    <row r="64131" spans="16:19" x14ac:dyDescent="0.2">
      <c r="P64131" s="230"/>
      <c r="Q64131" s="230"/>
      <c r="R64131" s="230"/>
      <c r="S64131" s="230"/>
    </row>
    <row r="64132" spans="16:19" x14ac:dyDescent="0.2">
      <c r="P64132" s="230"/>
      <c r="Q64132" s="230"/>
      <c r="R64132" s="230"/>
      <c r="S64132" s="230"/>
    </row>
    <row r="64133" spans="16:19" x14ac:dyDescent="0.2">
      <c r="P64133" s="230"/>
      <c r="Q64133" s="230"/>
      <c r="R64133" s="230"/>
      <c r="S64133" s="230"/>
    </row>
    <row r="64134" spans="16:19" x14ac:dyDescent="0.2">
      <c r="P64134" s="230"/>
      <c r="Q64134" s="230"/>
      <c r="R64134" s="230"/>
      <c r="S64134" s="230"/>
    </row>
    <row r="64135" spans="16:19" x14ac:dyDescent="0.2">
      <c r="P64135" s="230"/>
      <c r="Q64135" s="230"/>
      <c r="R64135" s="230"/>
      <c r="S64135" s="230"/>
    </row>
    <row r="64136" spans="16:19" x14ac:dyDescent="0.2">
      <c r="P64136" s="230"/>
      <c r="Q64136" s="230"/>
      <c r="R64136" s="230"/>
      <c r="S64136" s="230"/>
    </row>
    <row r="64137" spans="16:19" x14ac:dyDescent="0.2">
      <c r="P64137" s="230"/>
      <c r="Q64137" s="230"/>
      <c r="R64137" s="230"/>
      <c r="S64137" s="230"/>
    </row>
    <row r="64138" spans="16:19" x14ac:dyDescent="0.2">
      <c r="P64138" s="230"/>
      <c r="Q64138" s="230"/>
      <c r="R64138" s="230"/>
      <c r="S64138" s="230"/>
    </row>
    <row r="64139" spans="16:19" x14ac:dyDescent="0.2">
      <c r="P64139" s="230"/>
      <c r="Q64139" s="230"/>
      <c r="R64139" s="230"/>
      <c r="S64139" s="230"/>
    </row>
    <row r="64140" spans="16:19" x14ac:dyDescent="0.2">
      <c r="P64140" s="230"/>
      <c r="Q64140" s="230"/>
      <c r="R64140" s="230"/>
      <c r="S64140" s="230"/>
    </row>
    <row r="64141" spans="16:19" x14ac:dyDescent="0.2">
      <c r="P64141" s="230"/>
      <c r="Q64141" s="230"/>
      <c r="R64141" s="230"/>
      <c r="S64141" s="230"/>
    </row>
    <row r="64142" spans="16:19" x14ac:dyDescent="0.2">
      <c r="P64142" s="230"/>
      <c r="Q64142" s="230"/>
      <c r="R64142" s="230"/>
      <c r="S64142" s="230"/>
    </row>
    <row r="64143" spans="16:19" x14ac:dyDescent="0.2">
      <c r="P64143" s="230"/>
      <c r="Q64143" s="230"/>
      <c r="R64143" s="230"/>
      <c r="S64143" s="230"/>
    </row>
    <row r="64144" spans="16:19" x14ac:dyDescent="0.2">
      <c r="P64144" s="230"/>
      <c r="Q64144" s="230"/>
      <c r="R64144" s="230"/>
      <c r="S64144" s="230"/>
    </row>
    <row r="64145" spans="16:19" x14ac:dyDescent="0.2">
      <c r="P64145" s="230"/>
      <c r="Q64145" s="230"/>
      <c r="R64145" s="230"/>
      <c r="S64145" s="230"/>
    </row>
    <row r="64146" spans="16:19" x14ac:dyDescent="0.2">
      <c r="P64146" s="230"/>
      <c r="Q64146" s="230"/>
      <c r="R64146" s="230"/>
      <c r="S64146" s="230"/>
    </row>
    <row r="64147" spans="16:19" x14ac:dyDescent="0.2">
      <c r="P64147" s="230"/>
      <c r="Q64147" s="230"/>
      <c r="R64147" s="230"/>
      <c r="S64147" s="230"/>
    </row>
    <row r="64148" spans="16:19" x14ac:dyDescent="0.2">
      <c r="P64148" s="230"/>
      <c r="Q64148" s="230"/>
      <c r="R64148" s="230"/>
      <c r="S64148" s="230"/>
    </row>
    <row r="64149" spans="16:19" x14ac:dyDescent="0.2">
      <c r="P64149" s="230"/>
      <c r="Q64149" s="230"/>
      <c r="R64149" s="230"/>
      <c r="S64149" s="230"/>
    </row>
    <row r="64150" spans="16:19" x14ac:dyDescent="0.2">
      <c r="P64150" s="230"/>
      <c r="Q64150" s="230"/>
      <c r="R64150" s="230"/>
      <c r="S64150" s="230"/>
    </row>
    <row r="64151" spans="16:19" x14ac:dyDescent="0.2">
      <c r="P64151" s="230"/>
      <c r="Q64151" s="230"/>
      <c r="R64151" s="230"/>
      <c r="S64151" s="230"/>
    </row>
    <row r="64152" spans="16:19" x14ac:dyDescent="0.2">
      <c r="P64152" s="230"/>
      <c r="Q64152" s="230"/>
      <c r="R64152" s="230"/>
      <c r="S64152" s="230"/>
    </row>
    <row r="64153" spans="16:19" x14ac:dyDescent="0.2">
      <c r="P64153" s="230"/>
      <c r="Q64153" s="230"/>
      <c r="R64153" s="230"/>
      <c r="S64153" s="230"/>
    </row>
    <row r="64154" spans="16:19" x14ac:dyDescent="0.2">
      <c r="P64154" s="230"/>
      <c r="Q64154" s="230"/>
      <c r="R64154" s="230"/>
      <c r="S64154" s="230"/>
    </row>
    <row r="64155" spans="16:19" x14ac:dyDescent="0.2">
      <c r="P64155" s="230"/>
      <c r="Q64155" s="230"/>
      <c r="R64155" s="230"/>
      <c r="S64155" s="230"/>
    </row>
    <row r="64156" spans="16:19" x14ac:dyDescent="0.2">
      <c r="P64156" s="230"/>
      <c r="Q64156" s="230"/>
      <c r="R64156" s="230"/>
      <c r="S64156" s="230"/>
    </row>
    <row r="64157" spans="16:19" x14ac:dyDescent="0.2">
      <c r="P64157" s="230"/>
      <c r="Q64157" s="230"/>
      <c r="R64157" s="230"/>
      <c r="S64157" s="230"/>
    </row>
    <row r="64158" spans="16:19" x14ac:dyDescent="0.2">
      <c r="P64158" s="230"/>
      <c r="Q64158" s="230"/>
      <c r="R64158" s="230"/>
      <c r="S64158" s="230"/>
    </row>
    <row r="64159" spans="16:19" x14ac:dyDescent="0.2">
      <c r="P64159" s="230"/>
      <c r="Q64159" s="230"/>
      <c r="R64159" s="230"/>
      <c r="S64159" s="230"/>
    </row>
    <row r="64160" spans="16:19" x14ac:dyDescent="0.2">
      <c r="P64160" s="230"/>
      <c r="Q64160" s="230"/>
      <c r="R64160" s="230"/>
      <c r="S64160" s="230"/>
    </row>
    <row r="64161" spans="16:19" x14ac:dyDescent="0.2">
      <c r="P64161" s="230"/>
      <c r="Q64161" s="230"/>
      <c r="R64161" s="230"/>
      <c r="S64161" s="230"/>
    </row>
    <row r="64162" spans="16:19" x14ac:dyDescent="0.2">
      <c r="P64162" s="230"/>
      <c r="Q64162" s="230"/>
      <c r="R64162" s="230"/>
      <c r="S64162" s="230"/>
    </row>
    <row r="64163" spans="16:19" x14ac:dyDescent="0.2">
      <c r="P64163" s="230"/>
      <c r="Q64163" s="230"/>
      <c r="R64163" s="230"/>
      <c r="S64163" s="230"/>
    </row>
    <row r="64164" spans="16:19" x14ac:dyDescent="0.2">
      <c r="P64164" s="230"/>
      <c r="Q64164" s="230"/>
      <c r="R64164" s="230"/>
      <c r="S64164" s="230"/>
    </row>
    <row r="64165" spans="16:19" x14ac:dyDescent="0.2">
      <c r="P64165" s="230"/>
      <c r="Q64165" s="230"/>
      <c r="R64165" s="230"/>
      <c r="S64165" s="230"/>
    </row>
    <row r="64166" spans="16:19" x14ac:dyDescent="0.2">
      <c r="P64166" s="230"/>
      <c r="Q64166" s="230"/>
      <c r="R64166" s="230"/>
      <c r="S64166" s="230"/>
    </row>
    <row r="64167" spans="16:19" x14ac:dyDescent="0.2">
      <c r="P64167" s="230"/>
      <c r="Q64167" s="230"/>
      <c r="R64167" s="230"/>
      <c r="S64167" s="230"/>
    </row>
    <row r="64168" spans="16:19" x14ac:dyDescent="0.2">
      <c r="P64168" s="230"/>
      <c r="Q64168" s="230"/>
      <c r="R64168" s="230"/>
      <c r="S64168" s="230"/>
    </row>
    <row r="64169" spans="16:19" x14ac:dyDescent="0.2">
      <c r="P64169" s="230"/>
      <c r="Q64169" s="230"/>
      <c r="R64169" s="230"/>
      <c r="S64169" s="230"/>
    </row>
    <row r="64170" spans="16:19" x14ac:dyDescent="0.2">
      <c r="P64170" s="230"/>
      <c r="Q64170" s="230"/>
      <c r="R64170" s="230"/>
      <c r="S64170" s="230"/>
    </row>
    <row r="64171" spans="16:19" x14ac:dyDescent="0.2">
      <c r="P64171" s="230"/>
      <c r="Q64171" s="230"/>
      <c r="R64171" s="230"/>
      <c r="S64171" s="230"/>
    </row>
    <row r="64172" spans="16:19" x14ac:dyDescent="0.2">
      <c r="P64172" s="230"/>
      <c r="Q64172" s="230"/>
      <c r="R64172" s="230"/>
      <c r="S64172" s="230"/>
    </row>
    <row r="64173" spans="16:19" x14ac:dyDescent="0.2">
      <c r="P64173" s="230"/>
      <c r="Q64173" s="230"/>
      <c r="R64173" s="230"/>
      <c r="S64173" s="230"/>
    </row>
    <row r="64174" spans="16:19" x14ac:dyDescent="0.2">
      <c r="P64174" s="230"/>
      <c r="Q64174" s="230"/>
      <c r="R64174" s="230"/>
      <c r="S64174" s="230"/>
    </row>
    <row r="64175" spans="16:19" x14ac:dyDescent="0.2">
      <c r="P64175" s="230"/>
      <c r="Q64175" s="230"/>
      <c r="R64175" s="230"/>
      <c r="S64175" s="230"/>
    </row>
    <row r="64176" spans="16:19" x14ac:dyDescent="0.2">
      <c r="P64176" s="230"/>
      <c r="Q64176" s="230"/>
      <c r="R64176" s="230"/>
      <c r="S64176" s="230"/>
    </row>
    <row r="64177" spans="16:19" x14ac:dyDescent="0.2">
      <c r="P64177" s="230"/>
      <c r="Q64177" s="230"/>
      <c r="R64177" s="230"/>
      <c r="S64177" s="230"/>
    </row>
    <row r="64178" spans="16:19" x14ac:dyDescent="0.2">
      <c r="P64178" s="230"/>
      <c r="Q64178" s="230"/>
      <c r="R64178" s="230"/>
      <c r="S64178" s="230"/>
    </row>
    <row r="64179" spans="16:19" x14ac:dyDescent="0.2">
      <c r="P64179" s="230"/>
      <c r="Q64179" s="230"/>
      <c r="R64179" s="230"/>
      <c r="S64179" s="230"/>
    </row>
    <row r="64180" spans="16:19" x14ac:dyDescent="0.2">
      <c r="P64180" s="230"/>
      <c r="Q64180" s="230"/>
      <c r="R64180" s="230"/>
      <c r="S64180" s="230"/>
    </row>
    <row r="64181" spans="16:19" x14ac:dyDescent="0.2">
      <c r="P64181" s="230"/>
      <c r="Q64181" s="230"/>
      <c r="R64181" s="230"/>
      <c r="S64181" s="230"/>
    </row>
    <row r="64182" spans="16:19" x14ac:dyDescent="0.2">
      <c r="P64182" s="230"/>
      <c r="Q64182" s="230"/>
      <c r="R64182" s="230"/>
      <c r="S64182" s="230"/>
    </row>
    <row r="64183" spans="16:19" x14ac:dyDescent="0.2">
      <c r="P64183" s="230"/>
      <c r="Q64183" s="230"/>
      <c r="R64183" s="230"/>
      <c r="S64183" s="230"/>
    </row>
    <row r="64184" spans="16:19" x14ac:dyDescent="0.2">
      <c r="P64184" s="230"/>
      <c r="Q64184" s="230"/>
      <c r="R64184" s="230"/>
      <c r="S64184" s="230"/>
    </row>
    <row r="64185" spans="16:19" x14ac:dyDescent="0.2">
      <c r="P64185" s="230"/>
      <c r="Q64185" s="230"/>
      <c r="R64185" s="230"/>
      <c r="S64185" s="230"/>
    </row>
    <row r="64186" spans="16:19" x14ac:dyDescent="0.2">
      <c r="P64186" s="230"/>
      <c r="Q64186" s="230"/>
      <c r="R64186" s="230"/>
      <c r="S64186" s="230"/>
    </row>
    <row r="64187" spans="16:19" x14ac:dyDescent="0.2">
      <c r="P64187" s="230"/>
      <c r="Q64187" s="230"/>
      <c r="R64187" s="230"/>
      <c r="S64187" s="230"/>
    </row>
    <row r="64188" spans="16:19" x14ac:dyDescent="0.2">
      <c r="P64188" s="230"/>
      <c r="Q64188" s="230"/>
      <c r="R64188" s="230"/>
      <c r="S64188" s="230"/>
    </row>
    <row r="64189" spans="16:19" x14ac:dyDescent="0.2">
      <c r="P64189" s="230"/>
      <c r="Q64189" s="230"/>
      <c r="R64189" s="230"/>
      <c r="S64189" s="230"/>
    </row>
    <row r="64190" spans="16:19" x14ac:dyDescent="0.2">
      <c r="P64190" s="230"/>
      <c r="Q64190" s="230"/>
      <c r="R64190" s="230"/>
      <c r="S64190" s="230"/>
    </row>
    <row r="64191" spans="16:19" x14ac:dyDescent="0.2">
      <c r="P64191" s="230"/>
      <c r="Q64191" s="230"/>
      <c r="R64191" s="230"/>
      <c r="S64191" s="230"/>
    </row>
    <row r="64192" spans="16:19" x14ac:dyDescent="0.2">
      <c r="P64192" s="230"/>
      <c r="Q64192" s="230"/>
      <c r="R64192" s="230"/>
      <c r="S64192" s="230"/>
    </row>
    <row r="64193" spans="16:19" x14ac:dyDescent="0.2">
      <c r="P64193" s="230"/>
      <c r="Q64193" s="230"/>
      <c r="R64193" s="230"/>
      <c r="S64193" s="230"/>
    </row>
    <row r="64194" spans="16:19" x14ac:dyDescent="0.2">
      <c r="P64194" s="230"/>
      <c r="Q64194" s="230"/>
      <c r="R64194" s="230"/>
      <c r="S64194" s="230"/>
    </row>
    <row r="64195" spans="16:19" x14ac:dyDescent="0.2">
      <c r="P64195" s="230"/>
      <c r="Q64195" s="230"/>
      <c r="R64195" s="230"/>
      <c r="S64195" s="230"/>
    </row>
    <row r="64196" spans="16:19" x14ac:dyDescent="0.2">
      <c r="P64196" s="230"/>
      <c r="Q64196" s="230"/>
      <c r="R64196" s="230"/>
      <c r="S64196" s="230"/>
    </row>
    <row r="64197" spans="16:19" x14ac:dyDescent="0.2">
      <c r="P64197" s="230"/>
      <c r="Q64197" s="230"/>
      <c r="R64197" s="230"/>
      <c r="S64197" s="230"/>
    </row>
    <row r="64198" spans="16:19" x14ac:dyDescent="0.2">
      <c r="P64198" s="230"/>
      <c r="Q64198" s="230"/>
      <c r="R64198" s="230"/>
      <c r="S64198" s="230"/>
    </row>
    <row r="64199" spans="16:19" x14ac:dyDescent="0.2">
      <c r="P64199" s="230"/>
      <c r="Q64199" s="230"/>
      <c r="R64199" s="230"/>
      <c r="S64199" s="230"/>
    </row>
    <row r="64200" spans="16:19" x14ac:dyDescent="0.2">
      <c r="P64200" s="230"/>
      <c r="Q64200" s="230"/>
      <c r="R64200" s="230"/>
      <c r="S64200" s="230"/>
    </row>
    <row r="64201" spans="16:19" x14ac:dyDescent="0.2">
      <c r="P64201" s="230"/>
      <c r="Q64201" s="230"/>
      <c r="R64201" s="230"/>
      <c r="S64201" s="230"/>
    </row>
    <row r="64202" spans="16:19" x14ac:dyDescent="0.2">
      <c r="P64202" s="230"/>
      <c r="Q64202" s="230"/>
      <c r="R64202" s="230"/>
      <c r="S64202" s="230"/>
    </row>
    <row r="64203" spans="16:19" x14ac:dyDescent="0.2">
      <c r="P64203" s="230"/>
      <c r="Q64203" s="230"/>
      <c r="R64203" s="230"/>
      <c r="S64203" s="230"/>
    </row>
    <row r="64204" spans="16:19" x14ac:dyDescent="0.2">
      <c r="P64204" s="230"/>
      <c r="Q64204" s="230"/>
      <c r="R64204" s="230"/>
      <c r="S64204" s="230"/>
    </row>
    <row r="64205" spans="16:19" x14ac:dyDescent="0.2">
      <c r="P64205" s="230"/>
      <c r="Q64205" s="230"/>
      <c r="R64205" s="230"/>
      <c r="S64205" s="230"/>
    </row>
    <row r="64206" spans="16:19" x14ac:dyDescent="0.2">
      <c r="P64206" s="230"/>
      <c r="Q64206" s="230"/>
      <c r="R64206" s="230"/>
      <c r="S64206" s="230"/>
    </row>
    <row r="64207" spans="16:19" x14ac:dyDescent="0.2">
      <c r="P64207" s="230"/>
      <c r="Q64207" s="230"/>
      <c r="R64207" s="230"/>
      <c r="S64207" s="230"/>
    </row>
    <row r="64208" spans="16:19" x14ac:dyDescent="0.2">
      <c r="P64208" s="230"/>
      <c r="Q64208" s="230"/>
      <c r="R64208" s="230"/>
      <c r="S64208" s="230"/>
    </row>
    <row r="64209" spans="16:19" x14ac:dyDescent="0.2">
      <c r="P64209" s="230"/>
      <c r="Q64209" s="230"/>
      <c r="R64209" s="230"/>
      <c r="S64209" s="230"/>
    </row>
    <row r="64210" spans="16:19" x14ac:dyDescent="0.2">
      <c r="P64210" s="230"/>
      <c r="Q64210" s="230"/>
      <c r="R64210" s="230"/>
      <c r="S64210" s="230"/>
    </row>
    <row r="64211" spans="16:19" x14ac:dyDescent="0.2">
      <c r="P64211" s="230"/>
      <c r="Q64211" s="230"/>
      <c r="R64211" s="230"/>
      <c r="S64211" s="230"/>
    </row>
    <row r="64212" spans="16:19" x14ac:dyDescent="0.2">
      <c r="P64212" s="230"/>
      <c r="Q64212" s="230"/>
      <c r="R64212" s="230"/>
      <c r="S64212" s="230"/>
    </row>
    <row r="64213" spans="16:19" x14ac:dyDescent="0.2">
      <c r="P64213" s="230"/>
      <c r="Q64213" s="230"/>
      <c r="R64213" s="230"/>
      <c r="S64213" s="230"/>
    </row>
    <row r="64214" spans="16:19" x14ac:dyDescent="0.2">
      <c r="P64214" s="230"/>
      <c r="Q64214" s="230"/>
      <c r="R64214" s="230"/>
      <c r="S64214" s="230"/>
    </row>
    <row r="64215" spans="16:19" x14ac:dyDescent="0.2">
      <c r="P64215" s="230"/>
      <c r="Q64215" s="230"/>
      <c r="R64215" s="230"/>
      <c r="S64215" s="230"/>
    </row>
    <row r="64216" spans="16:19" x14ac:dyDescent="0.2">
      <c r="P64216" s="230"/>
      <c r="Q64216" s="230"/>
      <c r="R64216" s="230"/>
      <c r="S64216" s="230"/>
    </row>
    <row r="64217" spans="16:19" x14ac:dyDescent="0.2">
      <c r="P64217" s="230"/>
      <c r="Q64217" s="230"/>
      <c r="R64217" s="230"/>
      <c r="S64217" s="230"/>
    </row>
    <row r="64218" spans="16:19" x14ac:dyDescent="0.2">
      <c r="P64218" s="230"/>
      <c r="Q64218" s="230"/>
      <c r="R64218" s="230"/>
      <c r="S64218" s="230"/>
    </row>
    <row r="64219" spans="16:19" x14ac:dyDescent="0.2">
      <c r="P64219" s="230"/>
      <c r="Q64219" s="230"/>
      <c r="R64219" s="230"/>
      <c r="S64219" s="230"/>
    </row>
    <row r="64220" spans="16:19" x14ac:dyDescent="0.2">
      <c r="P64220" s="230"/>
      <c r="Q64220" s="230"/>
      <c r="R64220" s="230"/>
      <c r="S64220" s="230"/>
    </row>
    <row r="64221" spans="16:19" x14ac:dyDescent="0.2">
      <c r="P64221" s="230"/>
      <c r="Q64221" s="230"/>
      <c r="R64221" s="230"/>
      <c r="S64221" s="230"/>
    </row>
    <row r="64222" spans="16:19" x14ac:dyDescent="0.2">
      <c r="P64222" s="230"/>
      <c r="Q64222" s="230"/>
      <c r="R64222" s="230"/>
      <c r="S64222" s="230"/>
    </row>
    <row r="64223" spans="16:19" x14ac:dyDescent="0.2">
      <c r="P64223" s="230"/>
      <c r="Q64223" s="230"/>
      <c r="R64223" s="230"/>
      <c r="S64223" s="230"/>
    </row>
    <row r="64224" spans="16:19" x14ac:dyDescent="0.2">
      <c r="P64224" s="230"/>
      <c r="Q64224" s="230"/>
      <c r="R64224" s="230"/>
      <c r="S64224" s="230"/>
    </row>
    <row r="64225" spans="16:19" x14ac:dyDescent="0.2">
      <c r="P64225" s="230"/>
      <c r="Q64225" s="230"/>
      <c r="R64225" s="230"/>
      <c r="S64225" s="230"/>
    </row>
    <row r="64226" spans="16:19" x14ac:dyDescent="0.2">
      <c r="P64226" s="230"/>
      <c r="Q64226" s="230"/>
      <c r="R64226" s="230"/>
      <c r="S64226" s="230"/>
    </row>
    <row r="64227" spans="16:19" x14ac:dyDescent="0.2">
      <c r="P64227" s="230"/>
      <c r="Q64227" s="230"/>
      <c r="R64227" s="230"/>
      <c r="S64227" s="230"/>
    </row>
    <row r="64228" spans="16:19" x14ac:dyDescent="0.2">
      <c r="P64228" s="230"/>
      <c r="Q64228" s="230"/>
      <c r="R64228" s="230"/>
      <c r="S64228" s="230"/>
    </row>
    <row r="64229" spans="16:19" x14ac:dyDescent="0.2">
      <c r="P64229" s="230"/>
      <c r="Q64229" s="230"/>
      <c r="R64229" s="230"/>
      <c r="S64229" s="230"/>
    </row>
    <row r="64230" spans="16:19" x14ac:dyDescent="0.2">
      <c r="P64230" s="230"/>
      <c r="Q64230" s="230"/>
      <c r="R64230" s="230"/>
      <c r="S64230" s="230"/>
    </row>
    <row r="64231" spans="16:19" x14ac:dyDescent="0.2">
      <c r="P64231" s="230"/>
      <c r="Q64231" s="230"/>
      <c r="R64231" s="230"/>
      <c r="S64231" s="230"/>
    </row>
    <row r="64232" spans="16:19" x14ac:dyDescent="0.2">
      <c r="P64232" s="230"/>
      <c r="Q64232" s="230"/>
      <c r="R64232" s="230"/>
      <c r="S64232" s="230"/>
    </row>
    <row r="64233" spans="16:19" x14ac:dyDescent="0.2">
      <c r="P64233" s="230"/>
      <c r="Q64233" s="230"/>
      <c r="R64233" s="230"/>
      <c r="S64233" s="230"/>
    </row>
    <row r="64234" spans="16:19" x14ac:dyDescent="0.2">
      <c r="P64234" s="230"/>
      <c r="Q64234" s="230"/>
      <c r="R64234" s="230"/>
      <c r="S64234" s="230"/>
    </row>
    <row r="64235" spans="16:19" x14ac:dyDescent="0.2">
      <c r="P64235" s="230"/>
      <c r="Q64235" s="230"/>
      <c r="R64235" s="230"/>
      <c r="S64235" s="230"/>
    </row>
    <row r="64236" spans="16:19" x14ac:dyDescent="0.2">
      <c r="P64236" s="230"/>
      <c r="Q64236" s="230"/>
      <c r="R64236" s="230"/>
      <c r="S64236" s="230"/>
    </row>
    <row r="64237" spans="16:19" x14ac:dyDescent="0.2">
      <c r="P64237" s="230"/>
      <c r="Q64237" s="230"/>
      <c r="R64237" s="230"/>
      <c r="S64237" s="230"/>
    </row>
    <row r="64238" spans="16:19" x14ac:dyDescent="0.2">
      <c r="P64238" s="230"/>
      <c r="Q64238" s="230"/>
      <c r="R64238" s="230"/>
      <c r="S64238" s="230"/>
    </row>
    <row r="64239" spans="16:19" x14ac:dyDescent="0.2">
      <c r="P64239" s="230"/>
      <c r="Q64239" s="230"/>
      <c r="R64239" s="230"/>
      <c r="S64239" s="230"/>
    </row>
    <row r="64240" spans="16:19" x14ac:dyDescent="0.2">
      <c r="P64240" s="230"/>
      <c r="Q64240" s="230"/>
      <c r="R64240" s="230"/>
      <c r="S64240" s="230"/>
    </row>
    <row r="64241" spans="16:19" x14ac:dyDescent="0.2">
      <c r="P64241" s="230"/>
      <c r="Q64241" s="230"/>
      <c r="R64241" s="230"/>
      <c r="S64241" s="230"/>
    </row>
    <row r="64242" spans="16:19" x14ac:dyDescent="0.2">
      <c r="P64242" s="230"/>
      <c r="Q64242" s="230"/>
      <c r="R64242" s="230"/>
      <c r="S64242" s="230"/>
    </row>
    <row r="64243" spans="16:19" x14ac:dyDescent="0.2">
      <c r="P64243" s="230"/>
      <c r="Q64243" s="230"/>
      <c r="R64243" s="230"/>
      <c r="S64243" s="230"/>
    </row>
    <row r="64244" spans="16:19" x14ac:dyDescent="0.2">
      <c r="P64244" s="230"/>
      <c r="Q64244" s="230"/>
      <c r="R64244" s="230"/>
      <c r="S64244" s="230"/>
    </row>
    <row r="64245" spans="16:19" x14ac:dyDescent="0.2">
      <c r="P64245" s="230"/>
      <c r="Q64245" s="230"/>
      <c r="R64245" s="230"/>
      <c r="S64245" s="230"/>
    </row>
    <row r="64246" spans="16:19" x14ac:dyDescent="0.2">
      <c r="P64246" s="230"/>
      <c r="Q64246" s="230"/>
      <c r="R64246" s="230"/>
      <c r="S64246" s="230"/>
    </row>
    <row r="64247" spans="16:19" x14ac:dyDescent="0.2">
      <c r="P64247" s="230"/>
      <c r="Q64247" s="230"/>
      <c r="R64247" s="230"/>
      <c r="S64247" s="230"/>
    </row>
    <row r="64248" spans="16:19" x14ac:dyDescent="0.2">
      <c r="P64248" s="230"/>
      <c r="Q64248" s="230"/>
      <c r="R64248" s="230"/>
      <c r="S64248" s="230"/>
    </row>
    <row r="64249" spans="16:19" x14ac:dyDescent="0.2">
      <c r="P64249" s="230"/>
      <c r="Q64249" s="230"/>
      <c r="R64249" s="230"/>
      <c r="S64249" s="230"/>
    </row>
    <row r="64250" spans="16:19" x14ac:dyDescent="0.2">
      <c r="P64250" s="230"/>
      <c r="Q64250" s="230"/>
      <c r="R64250" s="230"/>
      <c r="S64250" s="230"/>
    </row>
    <row r="64251" spans="16:19" x14ac:dyDescent="0.2">
      <c r="P64251" s="230"/>
      <c r="Q64251" s="230"/>
      <c r="R64251" s="230"/>
      <c r="S64251" s="230"/>
    </row>
    <row r="64252" spans="16:19" x14ac:dyDescent="0.2">
      <c r="P64252" s="230"/>
      <c r="Q64252" s="230"/>
      <c r="R64252" s="230"/>
      <c r="S64252" s="230"/>
    </row>
    <row r="64253" spans="16:19" x14ac:dyDescent="0.2">
      <c r="P64253" s="230"/>
      <c r="Q64253" s="230"/>
      <c r="R64253" s="230"/>
      <c r="S64253" s="230"/>
    </row>
    <row r="64254" spans="16:19" x14ac:dyDescent="0.2">
      <c r="P64254" s="230"/>
      <c r="Q64254" s="230"/>
      <c r="R64254" s="230"/>
      <c r="S64254" s="230"/>
    </row>
    <row r="64255" spans="16:19" x14ac:dyDescent="0.2">
      <c r="P64255" s="230"/>
      <c r="Q64255" s="230"/>
      <c r="R64255" s="230"/>
      <c r="S64255" s="230"/>
    </row>
    <row r="64256" spans="16:19" x14ac:dyDescent="0.2">
      <c r="P64256" s="230"/>
      <c r="Q64256" s="230"/>
      <c r="R64256" s="230"/>
      <c r="S64256" s="230"/>
    </row>
    <row r="64257" spans="16:19" x14ac:dyDescent="0.2">
      <c r="P64257" s="230"/>
      <c r="Q64257" s="230"/>
      <c r="R64257" s="230"/>
      <c r="S64257" s="230"/>
    </row>
    <row r="64258" spans="16:19" x14ac:dyDescent="0.2">
      <c r="P64258" s="230"/>
      <c r="Q64258" s="230"/>
      <c r="R64258" s="230"/>
      <c r="S64258" s="230"/>
    </row>
    <row r="64259" spans="16:19" x14ac:dyDescent="0.2">
      <c r="P64259" s="230"/>
      <c r="Q64259" s="230"/>
      <c r="R64259" s="230"/>
      <c r="S64259" s="230"/>
    </row>
    <row r="64260" spans="16:19" x14ac:dyDescent="0.2">
      <c r="P64260" s="230"/>
      <c r="Q64260" s="230"/>
      <c r="R64260" s="230"/>
      <c r="S64260" s="230"/>
    </row>
    <row r="64261" spans="16:19" x14ac:dyDescent="0.2">
      <c r="P64261" s="230"/>
      <c r="Q64261" s="230"/>
      <c r="R64261" s="230"/>
      <c r="S64261" s="230"/>
    </row>
    <row r="64262" spans="16:19" x14ac:dyDescent="0.2">
      <c r="P64262" s="230"/>
      <c r="Q64262" s="230"/>
      <c r="R64262" s="230"/>
      <c r="S64262" s="230"/>
    </row>
    <row r="64263" spans="16:19" x14ac:dyDescent="0.2">
      <c r="P64263" s="230"/>
      <c r="Q64263" s="230"/>
      <c r="R64263" s="230"/>
      <c r="S64263" s="230"/>
    </row>
    <row r="64264" spans="16:19" x14ac:dyDescent="0.2">
      <c r="P64264" s="230"/>
      <c r="Q64264" s="230"/>
      <c r="R64264" s="230"/>
      <c r="S64264" s="230"/>
    </row>
    <row r="64265" spans="16:19" x14ac:dyDescent="0.2">
      <c r="P64265" s="230"/>
      <c r="Q64265" s="230"/>
      <c r="R64265" s="230"/>
      <c r="S64265" s="230"/>
    </row>
    <row r="64266" spans="16:19" x14ac:dyDescent="0.2">
      <c r="P64266" s="230"/>
      <c r="Q64266" s="230"/>
      <c r="R64266" s="230"/>
      <c r="S64266" s="230"/>
    </row>
    <row r="64267" spans="16:19" x14ac:dyDescent="0.2">
      <c r="P64267" s="230"/>
      <c r="Q64267" s="230"/>
      <c r="R64267" s="230"/>
      <c r="S64267" s="230"/>
    </row>
    <row r="64268" spans="16:19" x14ac:dyDescent="0.2">
      <c r="P64268" s="230"/>
      <c r="Q64268" s="230"/>
      <c r="R64268" s="230"/>
      <c r="S64268" s="230"/>
    </row>
    <row r="64269" spans="16:19" x14ac:dyDescent="0.2">
      <c r="P64269" s="230"/>
      <c r="Q64269" s="230"/>
      <c r="R64269" s="230"/>
      <c r="S64269" s="230"/>
    </row>
    <row r="64270" spans="16:19" x14ac:dyDescent="0.2">
      <c r="P64270" s="230"/>
      <c r="Q64270" s="230"/>
      <c r="R64270" s="230"/>
      <c r="S64270" s="230"/>
    </row>
    <row r="64271" spans="16:19" x14ac:dyDescent="0.2">
      <c r="P64271" s="230"/>
      <c r="Q64271" s="230"/>
      <c r="R64271" s="230"/>
      <c r="S64271" s="230"/>
    </row>
    <row r="64272" spans="16:19" x14ac:dyDescent="0.2">
      <c r="P64272" s="230"/>
      <c r="Q64272" s="230"/>
      <c r="R64272" s="230"/>
      <c r="S64272" s="230"/>
    </row>
    <row r="64273" spans="16:19" x14ac:dyDescent="0.2">
      <c r="P64273" s="230"/>
      <c r="Q64273" s="230"/>
      <c r="R64273" s="230"/>
      <c r="S64273" s="230"/>
    </row>
    <row r="64274" spans="16:19" x14ac:dyDescent="0.2">
      <c r="P64274" s="230"/>
      <c r="Q64274" s="230"/>
      <c r="R64274" s="230"/>
      <c r="S64274" s="230"/>
    </row>
    <row r="64275" spans="16:19" x14ac:dyDescent="0.2">
      <c r="P64275" s="230"/>
      <c r="Q64275" s="230"/>
      <c r="R64275" s="230"/>
      <c r="S64275" s="230"/>
    </row>
    <row r="64276" spans="16:19" x14ac:dyDescent="0.2">
      <c r="P64276" s="230"/>
      <c r="Q64276" s="230"/>
      <c r="R64276" s="230"/>
      <c r="S64276" s="230"/>
    </row>
    <row r="64277" spans="16:19" x14ac:dyDescent="0.2">
      <c r="P64277" s="230"/>
      <c r="Q64277" s="230"/>
      <c r="R64277" s="230"/>
      <c r="S64277" s="230"/>
    </row>
    <row r="64278" spans="16:19" x14ac:dyDescent="0.2">
      <c r="P64278" s="230"/>
      <c r="Q64278" s="230"/>
      <c r="R64278" s="230"/>
      <c r="S64278" s="230"/>
    </row>
    <row r="64279" spans="16:19" x14ac:dyDescent="0.2">
      <c r="P64279" s="230"/>
      <c r="Q64279" s="230"/>
      <c r="R64279" s="230"/>
      <c r="S64279" s="230"/>
    </row>
    <row r="64280" spans="16:19" x14ac:dyDescent="0.2">
      <c r="P64280" s="230"/>
      <c r="Q64280" s="230"/>
      <c r="R64280" s="230"/>
      <c r="S64280" s="230"/>
    </row>
    <row r="64281" spans="16:19" x14ac:dyDescent="0.2">
      <c r="P64281" s="230"/>
      <c r="Q64281" s="230"/>
      <c r="R64281" s="230"/>
      <c r="S64281" s="230"/>
    </row>
    <row r="64282" spans="16:19" x14ac:dyDescent="0.2">
      <c r="P64282" s="230"/>
      <c r="Q64282" s="230"/>
      <c r="R64282" s="230"/>
      <c r="S64282" s="230"/>
    </row>
    <row r="64283" spans="16:19" x14ac:dyDescent="0.2">
      <c r="P64283" s="230"/>
      <c r="Q64283" s="230"/>
      <c r="R64283" s="230"/>
      <c r="S64283" s="230"/>
    </row>
    <row r="64284" spans="16:19" x14ac:dyDescent="0.2">
      <c r="P64284" s="230"/>
      <c r="Q64284" s="230"/>
      <c r="R64284" s="230"/>
      <c r="S64284" s="230"/>
    </row>
    <row r="64285" spans="16:19" x14ac:dyDescent="0.2">
      <c r="P64285" s="230"/>
      <c r="Q64285" s="230"/>
      <c r="R64285" s="230"/>
      <c r="S64285" s="230"/>
    </row>
    <row r="64286" spans="16:19" x14ac:dyDescent="0.2">
      <c r="P64286" s="230"/>
      <c r="Q64286" s="230"/>
      <c r="R64286" s="230"/>
      <c r="S64286" s="230"/>
    </row>
    <row r="64287" spans="16:19" x14ac:dyDescent="0.2">
      <c r="P64287" s="230"/>
      <c r="Q64287" s="230"/>
      <c r="R64287" s="230"/>
      <c r="S64287" s="230"/>
    </row>
    <row r="64288" spans="16:19" x14ac:dyDescent="0.2">
      <c r="P64288" s="230"/>
      <c r="Q64288" s="230"/>
      <c r="R64288" s="230"/>
      <c r="S64288" s="230"/>
    </row>
    <row r="64289" spans="16:19" x14ac:dyDescent="0.2">
      <c r="P64289" s="230"/>
      <c r="Q64289" s="230"/>
      <c r="R64289" s="230"/>
      <c r="S64289" s="230"/>
    </row>
    <row r="64290" spans="16:19" x14ac:dyDescent="0.2">
      <c r="P64290" s="230"/>
      <c r="Q64290" s="230"/>
      <c r="R64290" s="230"/>
      <c r="S64290" s="230"/>
    </row>
    <row r="64291" spans="16:19" x14ac:dyDescent="0.2">
      <c r="P64291" s="230"/>
      <c r="Q64291" s="230"/>
      <c r="R64291" s="230"/>
      <c r="S64291" s="230"/>
    </row>
    <row r="64292" spans="16:19" x14ac:dyDescent="0.2">
      <c r="P64292" s="230"/>
      <c r="Q64292" s="230"/>
      <c r="R64292" s="230"/>
      <c r="S64292" s="230"/>
    </row>
    <row r="64293" spans="16:19" x14ac:dyDescent="0.2">
      <c r="P64293" s="230"/>
      <c r="Q64293" s="230"/>
      <c r="R64293" s="230"/>
      <c r="S64293" s="230"/>
    </row>
    <row r="64294" spans="16:19" x14ac:dyDescent="0.2">
      <c r="P64294" s="230"/>
      <c r="Q64294" s="230"/>
      <c r="R64294" s="230"/>
      <c r="S64294" s="230"/>
    </row>
    <row r="64295" spans="16:19" x14ac:dyDescent="0.2">
      <c r="P64295" s="230"/>
      <c r="Q64295" s="230"/>
      <c r="R64295" s="230"/>
      <c r="S64295" s="230"/>
    </row>
    <row r="64296" spans="16:19" x14ac:dyDescent="0.2">
      <c r="P64296" s="230"/>
      <c r="Q64296" s="230"/>
      <c r="R64296" s="230"/>
      <c r="S64296" s="230"/>
    </row>
    <row r="64297" spans="16:19" x14ac:dyDescent="0.2">
      <c r="P64297" s="230"/>
      <c r="Q64297" s="230"/>
      <c r="R64297" s="230"/>
      <c r="S64297" s="230"/>
    </row>
    <row r="64298" spans="16:19" x14ac:dyDescent="0.2">
      <c r="P64298" s="230"/>
      <c r="Q64298" s="230"/>
      <c r="R64298" s="230"/>
      <c r="S64298" s="230"/>
    </row>
    <row r="64299" spans="16:19" x14ac:dyDescent="0.2">
      <c r="P64299" s="230"/>
      <c r="Q64299" s="230"/>
      <c r="R64299" s="230"/>
      <c r="S64299" s="230"/>
    </row>
    <row r="64300" spans="16:19" x14ac:dyDescent="0.2">
      <c r="P64300" s="230"/>
      <c r="Q64300" s="230"/>
      <c r="R64300" s="230"/>
      <c r="S64300" s="230"/>
    </row>
    <row r="64301" spans="16:19" x14ac:dyDescent="0.2">
      <c r="P64301" s="230"/>
      <c r="Q64301" s="230"/>
      <c r="R64301" s="230"/>
      <c r="S64301" s="230"/>
    </row>
    <row r="64302" spans="16:19" x14ac:dyDescent="0.2">
      <c r="P64302" s="230"/>
      <c r="Q64302" s="230"/>
      <c r="R64302" s="230"/>
      <c r="S64302" s="230"/>
    </row>
    <row r="64303" spans="16:19" x14ac:dyDescent="0.2">
      <c r="P64303" s="230"/>
      <c r="Q64303" s="230"/>
      <c r="R64303" s="230"/>
      <c r="S64303" s="230"/>
    </row>
    <row r="64304" spans="16:19" x14ac:dyDescent="0.2">
      <c r="P64304" s="230"/>
      <c r="Q64304" s="230"/>
      <c r="R64304" s="230"/>
      <c r="S64304" s="230"/>
    </row>
    <row r="64305" spans="16:19" x14ac:dyDescent="0.2">
      <c r="P64305" s="230"/>
      <c r="Q64305" s="230"/>
      <c r="R64305" s="230"/>
      <c r="S64305" s="230"/>
    </row>
    <row r="64306" spans="16:19" x14ac:dyDescent="0.2">
      <c r="P64306" s="230"/>
      <c r="Q64306" s="230"/>
      <c r="R64306" s="230"/>
      <c r="S64306" s="230"/>
    </row>
    <row r="64307" spans="16:19" x14ac:dyDescent="0.2">
      <c r="P64307" s="230"/>
      <c r="Q64307" s="230"/>
      <c r="R64307" s="230"/>
      <c r="S64307" s="230"/>
    </row>
    <row r="64308" spans="16:19" x14ac:dyDescent="0.2">
      <c r="P64308" s="230"/>
      <c r="Q64308" s="230"/>
      <c r="R64308" s="230"/>
      <c r="S64308" s="230"/>
    </row>
    <row r="64309" spans="16:19" x14ac:dyDescent="0.2">
      <c r="P64309" s="230"/>
      <c r="Q64309" s="230"/>
      <c r="R64309" s="230"/>
      <c r="S64309" s="230"/>
    </row>
    <row r="64310" spans="16:19" x14ac:dyDescent="0.2">
      <c r="P64310" s="230"/>
      <c r="Q64310" s="230"/>
      <c r="R64310" s="230"/>
      <c r="S64310" s="230"/>
    </row>
    <row r="64311" spans="16:19" x14ac:dyDescent="0.2">
      <c r="P64311" s="230"/>
      <c r="Q64311" s="230"/>
      <c r="R64311" s="230"/>
      <c r="S64311" s="230"/>
    </row>
    <row r="64312" spans="16:19" x14ac:dyDescent="0.2">
      <c r="P64312" s="230"/>
      <c r="Q64312" s="230"/>
      <c r="R64312" s="230"/>
      <c r="S64312" s="230"/>
    </row>
    <row r="64313" spans="16:19" x14ac:dyDescent="0.2">
      <c r="P64313" s="230"/>
      <c r="Q64313" s="230"/>
      <c r="R64313" s="230"/>
      <c r="S64313" s="230"/>
    </row>
    <row r="64314" spans="16:19" x14ac:dyDescent="0.2">
      <c r="P64314" s="230"/>
      <c r="Q64314" s="230"/>
      <c r="R64314" s="230"/>
      <c r="S64314" s="230"/>
    </row>
    <row r="64315" spans="16:19" x14ac:dyDescent="0.2">
      <c r="P64315" s="230"/>
      <c r="Q64315" s="230"/>
      <c r="R64315" s="230"/>
      <c r="S64315" s="230"/>
    </row>
    <row r="64316" spans="16:19" x14ac:dyDescent="0.2">
      <c r="P64316" s="230"/>
      <c r="Q64316" s="230"/>
      <c r="R64316" s="230"/>
      <c r="S64316" s="230"/>
    </row>
    <row r="64317" spans="16:19" x14ac:dyDescent="0.2">
      <c r="P64317" s="230"/>
      <c r="Q64317" s="230"/>
      <c r="R64317" s="230"/>
      <c r="S64317" s="230"/>
    </row>
    <row r="64318" spans="16:19" x14ac:dyDescent="0.2">
      <c r="P64318" s="230"/>
      <c r="Q64318" s="230"/>
      <c r="R64318" s="230"/>
      <c r="S64318" s="230"/>
    </row>
    <row r="64319" spans="16:19" x14ac:dyDescent="0.2">
      <c r="P64319" s="230"/>
      <c r="Q64319" s="230"/>
      <c r="R64319" s="230"/>
      <c r="S64319" s="230"/>
    </row>
    <row r="64320" spans="16:19" x14ac:dyDescent="0.2">
      <c r="P64320" s="230"/>
      <c r="Q64320" s="230"/>
      <c r="R64320" s="230"/>
      <c r="S64320" s="230"/>
    </row>
    <row r="64321" spans="16:19" x14ac:dyDescent="0.2">
      <c r="P64321" s="230"/>
      <c r="Q64321" s="230"/>
      <c r="R64321" s="230"/>
      <c r="S64321" s="230"/>
    </row>
    <row r="64322" spans="16:19" x14ac:dyDescent="0.2">
      <c r="P64322" s="230"/>
      <c r="Q64322" s="230"/>
      <c r="R64322" s="230"/>
      <c r="S64322" s="230"/>
    </row>
    <row r="64323" spans="16:19" x14ac:dyDescent="0.2">
      <c r="P64323" s="230"/>
      <c r="Q64323" s="230"/>
      <c r="R64323" s="230"/>
      <c r="S64323" s="230"/>
    </row>
    <row r="64324" spans="16:19" x14ac:dyDescent="0.2">
      <c r="P64324" s="230"/>
      <c r="Q64324" s="230"/>
      <c r="R64324" s="230"/>
      <c r="S64324" s="230"/>
    </row>
    <row r="64325" spans="16:19" x14ac:dyDescent="0.2">
      <c r="P64325" s="230"/>
      <c r="Q64325" s="230"/>
      <c r="R64325" s="230"/>
      <c r="S64325" s="230"/>
    </row>
    <row r="64326" spans="16:19" x14ac:dyDescent="0.2">
      <c r="P64326" s="230"/>
      <c r="Q64326" s="230"/>
      <c r="R64326" s="230"/>
      <c r="S64326" s="230"/>
    </row>
    <row r="64327" spans="16:19" x14ac:dyDescent="0.2">
      <c r="P64327" s="230"/>
      <c r="Q64327" s="230"/>
      <c r="R64327" s="230"/>
      <c r="S64327" s="230"/>
    </row>
    <row r="64328" spans="16:19" x14ac:dyDescent="0.2">
      <c r="P64328" s="230"/>
      <c r="Q64328" s="230"/>
      <c r="R64328" s="230"/>
      <c r="S64328" s="230"/>
    </row>
    <row r="64329" spans="16:19" x14ac:dyDescent="0.2">
      <c r="P64329" s="230"/>
      <c r="Q64329" s="230"/>
      <c r="R64329" s="230"/>
      <c r="S64329" s="230"/>
    </row>
    <row r="64330" spans="16:19" x14ac:dyDescent="0.2">
      <c r="P64330" s="230"/>
      <c r="Q64330" s="230"/>
      <c r="R64330" s="230"/>
      <c r="S64330" s="230"/>
    </row>
    <row r="64331" spans="16:19" x14ac:dyDescent="0.2">
      <c r="P64331" s="230"/>
      <c r="Q64331" s="230"/>
      <c r="R64331" s="230"/>
      <c r="S64331" s="230"/>
    </row>
    <row r="64332" spans="16:19" x14ac:dyDescent="0.2">
      <c r="P64332" s="230"/>
      <c r="Q64332" s="230"/>
      <c r="R64332" s="230"/>
      <c r="S64332" s="230"/>
    </row>
    <row r="64333" spans="16:19" x14ac:dyDescent="0.2">
      <c r="P64333" s="230"/>
      <c r="Q64333" s="230"/>
      <c r="R64333" s="230"/>
      <c r="S64333" s="230"/>
    </row>
    <row r="64334" spans="16:19" x14ac:dyDescent="0.2">
      <c r="P64334" s="230"/>
      <c r="Q64334" s="230"/>
      <c r="R64334" s="230"/>
      <c r="S64334" s="230"/>
    </row>
    <row r="64335" spans="16:19" x14ac:dyDescent="0.2">
      <c r="P64335" s="230"/>
      <c r="Q64335" s="230"/>
      <c r="R64335" s="230"/>
      <c r="S64335" s="230"/>
    </row>
    <row r="64336" spans="16:19" x14ac:dyDescent="0.2">
      <c r="P64336" s="230"/>
      <c r="Q64336" s="230"/>
      <c r="R64336" s="230"/>
      <c r="S64336" s="230"/>
    </row>
    <row r="64337" spans="16:19" x14ac:dyDescent="0.2">
      <c r="P64337" s="230"/>
      <c r="Q64337" s="230"/>
      <c r="R64337" s="230"/>
      <c r="S64337" s="230"/>
    </row>
    <row r="64338" spans="16:19" x14ac:dyDescent="0.2">
      <c r="P64338" s="230"/>
      <c r="Q64338" s="230"/>
      <c r="R64338" s="230"/>
      <c r="S64338" s="230"/>
    </row>
    <row r="64339" spans="16:19" x14ac:dyDescent="0.2">
      <c r="P64339" s="230"/>
      <c r="Q64339" s="230"/>
      <c r="R64339" s="230"/>
      <c r="S64339" s="230"/>
    </row>
    <row r="64340" spans="16:19" x14ac:dyDescent="0.2">
      <c r="P64340" s="230"/>
      <c r="Q64340" s="230"/>
      <c r="R64340" s="230"/>
      <c r="S64340" s="230"/>
    </row>
    <row r="64341" spans="16:19" x14ac:dyDescent="0.2">
      <c r="P64341" s="230"/>
      <c r="Q64341" s="230"/>
      <c r="R64341" s="230"/>
      <c r="S64341" s="230"/>
    </row>
    <row r="64342" spans="16:19" x14ac:dyDescent="0.2">
      <c r="P64342" s="230"/>
      <c r="Q64342" s="230"/>
      <c r="R64342" s="230"/>
      <c r="S64342" s="230"/>
    </row>
    <row r="64343" spans="16:19" x14ac:dyDescent="0.2">
      <c r="P64343" s="230"/>
      <c r="Q64343" s="230"/>
      <c r="R64343" s="230"/>
      <c r="S64343" s="230"/>
    </row>
    <row r="64344" spans="16:19" x14ac:dyDescent="0.2">
      <c r="P64344" s="230"/>
      <c r="Q64344" s="230"/>
      <c r="R64344" s="230"/>
      <c r="S64344" s="230"/>
    </row>
    <row r="64345" spans="16:19" x14ac:dyDescent="0.2">
      <c r="P64345" s="230"/>
      <c r="Q64345" s="230"/>
      <c r="R64345" s="230"/>
      <c r="S64345" s="230"/>
    </row>
    <row r="64346" spans="16:19" x14ac:dyDescent="0.2">
      <c r="P64346" s="230"/>
      <c r="Q64346" s="230"/>
      <c r="R64346" s="230"/>
      <c r="S64346" s="230"/>
    </row>
    <row r="64347" spans="16:19" x14ac:dyDescent="0.2">
      <c r="P64347" s="230"/>
      <c r="Q64347" s="230"/>
      <c r="R64347" s="230"/>
      <c r="S64347" s="230"/>
    </row>
    <row r="64348" spans="16:19" x14ac:dyDescent="0.2">
      <c r="P64348" s="230"/>
      <c r="Q64348" s="230"/>
      <c r="R64348" s="230"/>
      <c r="S64348" s="230"/>
    </row>
    <row r="64349" spans="16:19" x14ac:dyDescent="0.2">
      <c r="P64349" s="230"/>
      <c r="Q64349" s="230"/>
      <c r="R64349" s="230"/>
      <c r="S64349" s="230"/>
    </row>
    <row r="64350" spans="16:19" x14ac:dyDescent="0.2">
      <c r="P64350" s="230"/>
      <c r="Q64350" s="230"/>
      <c r="R64350" s="230"/>
      <c r="S64350" s="230"/>
    </row>
    <row r="64351" spans="16:19" x14ac:dyDescent="0.2">
      <c r="P64351" s="230"/>
      <c r="Q64351" s="230"/>
      <c r="R64351" s="230"/>
      <c r="S64351" s="230"/>
    </row>
    <row r="64352" spans="16:19" x14ac:dyDescent="0.2">
      <c r="P64352" s="230"/>
      <c r="Q64352" s="230"/>
      <c r="R64352" s="230"/>
      <c r="S64352" s="230"/>
    </row>
    <row r="64353" spans="16:19" x14ac:dyDescent="0.2">
      <c r="P64353" s="230"/>
      <c r="Q64353" s="230"/>
      <c r="R64353" s="230"/>
      <c r="S64353" s="230"/>
    </row>
    <row r="64354" spans="16:19" x14ac:dyDescent="0.2">
      <c r="P64354" s="230"/>
      <c r="Q64354" s="230"/>
      <c r="R64354" s="230"/>
      <c r="S64354" s="230"/>
    </row>
    <row r="64355" spans="16:19" x14ac:dyDescent="0.2">
      <c r="P64355" s="230"/>
      <c r="Q64355" s="230"/>
      <c r="R64355" s="230"/>
      <c r="S64355" s="230"/>
    </row>
    <row r="64356" spans="16:19" x14ac:dyDescent="0.2">
      <c r="P64356" s="230"/>
      <c r="Q64356" s="230"/>
      <c r="R64356" s="230"/>
      <c r="S64356" s="230"/>
    </row>
    <row r="64357" spans="16:19" x14ac:dyDescent="0.2">
      <c r="P64357" s="230"/>
      <c r="Q64357" s="230"/>
      <c r="R64357" s="230"/>
      <c r="S64357" s="230"/>
    </row>
    <row r="64358" spans="16:19" x14ac:dyDescent="0.2">
      <c r="P64358" s="230"/>
      <c r="Q64358" s="230"/>
      <c r="R64358" s="230"/>
      <c r="S64358" s="230"/>
    </row>
    <row r="64359" spans="16:19" x14ac:dyDescent="0.2">
      <c r="P64359" s="230"/>
      <c r="Q64359" s="230"/>
      <c r="R64359" s="230"/>
      <c r="S64359" s="230"/>
    </row>
    <row r="64360" spans="16:19" x14ac:dyDescent="0.2">
      <c r="P64360" s="230"/>
      <c r="Q64360" s="230"/>
      <c r="R64360" s="230"/>
      <c r="S64360" s="230"/>
    </row>
    <row r="64361" spans="16:19" x14ac:dyDescent="0.2">
      <c r="P64361" s="230"/>
      <c r="Q64361" s="230"/>
      <c r="R64361" s="230"/>
      <c r="S64361" s="230"/>
    </row>
    <row r="64362" spans="16:19" x14ac:dyDescent="0.2">
      <c r="P64362" s="230"/>
      <c r="Q64362" s="230"/>
      <c r="R64362" s="230"/>
      <c r="S64362" s="230"/>
    </row>
    <row r="64363" spans="16:19" x14ac:dyDescent="0.2">
      <c r="P64363" s="230"/>
      <c r="Q64363" s="230"/>
      <c r="R64363" s="230"/>
      <c r="S64363" s="230"/>
    </row>
    <row r="64364" spans="16:19" x14ac:dyDescent="0.2">
      <c r="P64364" s="230"/>
      <c r="Q64364" s="230"/>
      <c r="R64364" s="230"/>
      <c r="S64364" s="230"/>
    </row>
    <row r="64365" spans="16:19" x14ac:dyDescent="0.2">
      <c r="P64365" s="230"/>
      <c r="Q64365" s="230"/>
      <c r="R64365" s="230"/>
      <c r="S64365" s="230"/>
    </row>
    <row r="64366" spans="16:19" x14ac:dyDescent="0.2">
      <c r="P64366" s="230"/>
      <c r="Q64366" s="230"/>
      <c r="R64366" s="230"/>
      <c r="S64366" s="230"/>
    </row>
    <row r="64367" spans="16:19" x14ac:dyDescent="0.2">
      <c r="P64367" s="230"/>
      <c r="Q64367" s="230"/>
      <c r="R64367" s="230"/>
      <c r="S64367" s="230"/>
    </row>
    <row r="64368" spans="16:19" x14ac:dyDescent="0.2">
      <c r="P64368" s="230"/>
      <c r="Q64368" s="230"/>
      <c r="R64368" s="230"/>
      <c r="S64368" s="230"/>
    </row>
    <row r="64369" spans="16:19" x14ac:dyDescent="0.2">
      <c r="P64369" s="230"/>
      <c r="Q64369" s="230"/>
      <c r="R64369" s="230"/>
      <c r="S64369" s="230"/>
    </row>
    <row r="64370" spans="16:19" x14ac:dyDescent="0.2">
      <c r="P64370" s="230"/>
      <c r="Q64370" s="230"/>
      <c r="R64370" s="230"/>
      <c r="S64370" s="230"/>
    </row>
    <row r="64371" spans="16:19" x14ac:dyDescent="0.2">
      <c r="P64371" s="230"/>
      <c r="Q64371" s="230"/>
      <c r="R64371" s="230"/>
      <c r="S64371" s="230"/>
    </row>
    <row r="64372" spans="16:19" x14ac:dyDescent="0.2">
      <c r="P64372" s="230"/>
      <c r="Q64372" s="230"/>
      <c r="R64372" s="230"/>
      <c r="S64372" s="230"/>
    </row>
    <row r="64373" spans="16:19" x14ac:dyDescent="0.2">
      <c r="P64373" s="230"/>
      <c r="Q64373" s="230"/>
      <c r="R64373" s="230"/>
      <c r="S64373" s="230"/>
    </row>
    <row r="64374" spans="16:19" x14ac:dyDescent="0.2">
      <c r="P64374" s="230"/>
      <c r="Q64374" s="230"/>
      <c r="R64374" s="230"/>
      <c r="S64374" s="230"/>
    </row>
    <row r="64375" spans="16:19" x14ac:dyDescent="0.2">
      <c r="P64375" s="230"/>
      <c r="Q64375" s="230"/>
      <c r="R64375" s="230"/>
      <c r="S64375" s="230"/>
    </row>
    <row r="64376" spans="16:19" x14ac:dyDescent="0.2">
      <c r="P64376" s="230"/>
      <c r="Q64376" s="230"/>
      <c r="R64376" s="230"/>
      <c r="S64376" s="230"/>
    </row>
    <row r="64377" spans="16:19" x14ac:dyDescent="0.2">
      <c r="P64377" s="230"/>
      <c r="Q64377" s="230"/>
      <c r="R64377" s="230"/>
      <c r="S64377" s="230"/>
    </row>
    <row r="64378" spans="16:19" x14ac:dyDescent="0.2">
      <c r="P64378" s="230"/>
      <c r="Q64378" s="230"/>
      <c r="R64378" s="230"/>
      <c r="S64378" s="230"/>
    </row>
    <row r="64379" spans="16:19" x14ac:dyDescent="0.2">
      <c r="P64379" s="230"/>
      <c r="Q64379" s="230"/>
      <c r="R64379" s="230"/>
      <c r="S64379" s="230"/>
    </row>
    <row r="64380" spans="16:19" x14ac:dyDescent="0.2">
      <c r="P64380" s="230"/>
      <c r="Q64380" s="230"/>
      <c r="R64380" s="230"/>
      <c r="S64380" s="230"/>
    </row>
    <row r="64381" spans="16:19" x14ac:dyDescent="0.2">
      <c r="P64381" s="230"/>
      <c r="Q64381" s="230"/>
      <c r="R64381" s="230"/>
      <c r="S64381" s="230"/>
    </row>
    <row r="64382" spans="16:19" x14ac:dyDescent="0.2">
      <c r="P64382" s="230"/>
      <c r="Q64382" s="230"/>
      <c r="R64382" s="230"/>
      <c r="S64382" s="230"/>
    </row>
    <row r="64383" spans="16:19" x14ac:dyDescent="0.2">
      <c r="P64383" s="230"/>
      <c r="Q64383" s="230"/>
      <c r="R64383" s="230"/>
      <c r="S64383" s="230"/>
    </row>
    <row r="64384" spans="16:19" x14ac:dyDescent="0.2">
      <c r="P64384" s="230"/>
      <c r="Q64384" s="230"/>
      <c r="R64384" s="230"/>
      <c r="S64384" s="230"/>
    </row>
    <row r="64385" spans="16:19" x14ac:dyDescent="0.2">
      <c r="P64385" s="230"/>
      <c r="Q64385" s="230"/>
      <c r="R64385" s="230"/>
      <c r="S64385" s="230"/>
    </row>
    <row r="64386" spans="16:19" x14ac:dyDescent="0.2">
      <c r="P64386" s="230"/>
      <c r="Q64386" s="230"/>
      <c r="R64386" s="230"/>
      <c r="S64386" s="230"/>
    </row>
    <row r="64387" spans="16:19" x14ac:dyDescent="0.2">
      <c r="P64387" s="230"/>
      <c r="Q64387" s="230"/>
      <c r="R64387" s="230"/>
      <c r="S64387" s="230"/>
    </row>
    <row r="64388" spans="16:19" x14ac:dyDescent="0.2">
      <c r="P64388" s="230"/>
      <c r="Q64388" s="230"/>
      <c r="R64388" s="230"/>
      <c r="S64388" s="230"/>
    </row>
    <row r="64389" spans="16:19" x14ac:dyDescent="0.2">
      <c r="P64389" s="230"/>
      <c r="Q64389" s="230"/>
      <c r="R64389" s="230"/>
      <c r="S64389" s="230"/>
    </row>
    <row r="64390" spans="16:19" x14ac:dyDescent="0.2">
      <c r="P64390" s="230"/>
      <c r="Q64390" s="230"/>
      <c r="R64390" s="230"/>
      <c r="S64390" s="230"/>
    </row>
    <row r="64391" spans="16:19" x14ac:dyDescent="0.2">
      <c r="P64391" s="230"/>
      <c r="Q64391" s="230"/>
      <c r="R64391" s="230"/>
      <c r="S64391" s="230"/>
    </row>
    <row r="64392" spans="16:19" x14ac:dyDescent="0.2">
      <c r="P64392" s="230"/>
      <c r="Q64392" s="230"/>
      <c r="R64392" s="230"/>
      <c r="S64392" s="230"/>
    </row>
    <row r="64393" spans="16:19" x14ac:dyDescent="0.2">
      <c r="P64393" s="230"/>
      <c r="Q64393" s="230"/>
      <c r="R64393" s="230"/>
      <c r="S64393" s="230"/>
    </row>
    <row r="64394" spans="16:19" x14ac:dyDescent="0.2">
      <c r="P64394" s="230"/>
      <c r="Q64394" s="230"/>
      <c r="R64394" s="230"/>
      <c r="S64394" s="230"/>
    </row>
    <row r="64395" spans="16:19" x14ac:dyDescent="0.2">
      <c r="P64395" s="230"/>
      <c r="Q64395" s="230"/>
      <c r="R64395" s="230"/>
      <c r="S64395" s="230"/>
    </row>
    <row r="64396" spans="16:19" x14ac:dyDescent="0.2">
      <c r="P64396" s="230"/>
      <c r="Q64396" s="230"/>
      <c r="R64396" s="230"/>
      <c r="S64396" s="230"/>
    </row>
    <row r="64397" spans="16:19" x14ac:dyDescent="0.2">
      <c r="P64397" s="230"/>
      <c r="Q64397" s="230"/>
      <c r="R64397" s="230"/>
      <c r="S64397" s="230"/>
    </row>
    <row r="64398" spans="16:19" x14ac:dyDescent="0.2">
      <c r="P64398" s="230"/>
      <c r="Q64398" s="230"/>
      <c r="R64398" s="230"/>
      <c r="S64398" s="230"/>
    </row>
    <row r="64399" spans="16:19" x14ac:dyDescent="0.2">
      <c r="P64399" s="230"/>
      <c r="Q64399" s="230"/>
      <c r="R64399" s="230"/>
      <c r="S64399" s="230"/>
    </row>
    <row r="64400" spans="16:19" x14ac:dyDescent="0.2">
      <c r="P64400" s="230"/>
      <c r="Q64400" s="230"/>
      <c r="R64400" s="230"/>
      <c r="S64400" s="230"/>
    </row>
    <row r="64401" spans="16:19" x14ac:dyDescent="0.2">
      <c r="P64401" s="230"/>
      <c r="Q64401" s="230"/>
      <c r="R64401" s="230"/>
      <c r="S64401" s="230"/>
    </row>
    <row r="64402" spans="16:19" x14ac:dyDescent="0.2">
      <c r="P64402" s="230"/>
      <c r="Q64402" s="230"/>
      <c r="R64402" s="230"/>
      <c r="S64402" s="230"/>
    </row>
    <row r="64403" spans="16:19" x14ac:dyDescent="0.2">
      <c r="P64403" s="230"/>
      <c r="Q64403" s="230"/>
      <c r="R64403" s="230"/>
      <c r="S64403" s="230"/>
    </row>
    <row r="64404" spans="16:19" x14ac:dyDescent="0.2">
      <c r="P64404" s="230"/>
      <c r="Q64404" s="230"/>
      <c r="R64404" s="230"/>
      <c r="S64404" s="230"/>
    </row>
    <row r="64405" spans="16:19" x14ac:dyDescent="0.2">
      <c r="P64405" s="230"/>
      <c r="Q64405" s="230"/>
      <c r="R64405" s="230"/>
      <c r="S64405" s="230"/>
    </row>
    <row r="64406" spans="16:19" x14ac:dyDescent="0.2">
      <c r="P64406" s="230"/>
      <c r="Q64406" s="230"/>
      <c r="R64406" s="230"/>
      <c r="S64406" s="230"/>
    </row>
    <row r="64407" spans="16:19" x14ac:dyDescent="0.2">
      <c r="P64407" s="230"/>
      <c r="Q64407" s="230"/>
      <c r="R64407" s="230"/>
      <c r="S64407" s="230"/>
    </row>
    <row r="64408" spans="16:19" x14ac:dyDescent="0.2">
      <c r="P64408" s="230"/>
      <c r="Q64408" s="230"/>
      <c r="R64408" s="230"/>
      <c r="S64408" s="230"/>
    </row>
    <row r="64409" spans="16:19" x14ac:dyDescent="0.2">
      <c r="P64409" s="230"/>
      <c r="Q64409" s="230"/>
      <c r="R64409" s="230"/>
      <c r="S64409" s="230"/>
    </row>
    <row r="64410" spans="16:19" x14ac:dyDescent="0.2">
      <c r="P64410" s="230"/>
      <c r="Q64410" s="230"/>
      <c r="R64410" s="230"/>
      <c r="S64410" s="230"/>
    </row>
    <row r="64411" spans="16:19" x14ac:dyDescent="0.2">
      <c r="P64411" s="230"/>
      <c r="Q64411" s="230"/>
      <c r="R64411" s="230"/>
      <c r="S64411" s="230"/>
    </row>
    <row r="64412" spans="16:19" x14ac:dyDescent="0.2">
      <c r="P64412" s="230"/>
      <c r="Q64412" s="230"/>
      <c r="R64412" s="230"/>
      <c r="S64412" s="230"/>
    </row>
    <row r="64413" spans="16:19" x14ac:dyDescent="0.2">
      <c r="P64413" s="230"/>
      <c r="Q64413" s="230"/>
      <c r="R64413" s="230"/>
      <c r="S64413" s="230"/>
    </row>
    <row r="64414" spans="16:19" x14ac:dyDescent="0.2">
      <c r="P64414" s="230"/>
      <c r="Q64414" s="230"/>
      <c r="R64414" s="230"/>
      <c r="S64414" s="230"/>
    </row>
    <row r="64415" spans="16:19" x14ac:dyDescent="0.2">
      <c r="P64415" s="230"/>
      <c r="Q64415" s="230"/>
      <c r="R64415" s="230"/>
      <c r="S64415" s="230"/>
    </row>
    <row r="64416" spans="16:19" x14ac:dyDescent="0.2">
      <c r="P64416" s="230"/>
      <c r="Q64416" s="230"/>
      <c r="R64416" s="230"/>
      <c r="S64416" s="230"/>
    </row>
    <row r="64417" spans="16:19" x14ac:dyDescent="0.2">
      <c r="P64417" s="230"/>
      <c r="Q64417" s="230"/>
      <c r="R64417" s="230"/>
      <c r="S64417" s="230"/>
    </row>
    <row r="64418" spans="16:19" x14ac:dyDescent="0.2">
      <c r="P64418" s="230"/>
      <c r="Q64418" s="230"/>
      <c r="R64418" s="230"/>
      <c r="S64418" s="230"/>
    </row>
    <row r="64419" spans="16:19" x14ac:dyDescent="0.2">
      <c r="P64419" s="230"/>
      <c r="Q64419" s="230"/>
      <c r="R64419" s="230"/>
      <c r="S64419" s="230"/>
    </row>
    <row r="64420" spans="16:19" x14ac:dyDescent="0.2">
      <c r="P64420" s="230"/>
      <c r="Q64420" s="230"/>
      <c r="R64420" s="230"/>
      <c r="S64420" s="230"/>
    </row>
    <row r="64421" spans="16:19" x14ac:dyDescent="0.2">
      <c r="P64421" s="230"/>
      <c r="Q64421" s="230"/>
      <c r="R64421" s="230"/>
      <c r="S64421" s="230"/>
    </row>
    <row r="64422" spans="16:19" x14ac:dyDescent="0.2">
      <c r="P64422" s="230"/>
      <c r="Q64422" s="230"/>
      <c r="R64422" s="230"/>
      <c r="S64422" s="230"/>
    </row>
    <row r="64423" spans="16:19" x14ac:dyDescent="0.2">
      <c r="P64423" s="230"/>
      <c r="Q64423" s="230"/>
      <c r="R64423" s="230"/>
      <c r="S64423" s="230"/>
    </row>
    <row r="64424" spans="16:19" x14ac:dyDescent="0.2">
      <c r="P64424" s="230"/>
      <c r="Q64424" s="230"/>
      <c r="R64424" s="230"/>
      <c r="S64424" s="230"/>
    </row>
    <row r="64425" spans="16:19" x14ac:dyDescent="0.2">
      <c r="P64425" s="230"/>
      <c r="Q64425" s="230"/>
      <c r="R64425" s="230"/>
      <c r="S64425" s="230"/>
    </row>
    <row r="64426" spans="16:19" x14ac:dyDescent="0.2">
      <c r="P64426" s="230"/>
      <c r="Q64426" s="230"/>
      <c r="R64426" s="230"/>
      <c r="S64426" s="230"/>
    </row>
    <row r="64427" spans="16:19" x14ac:dyDescent="0.2">
      <c r="P64427" s="230"/>
      <c r="Q64427" s="230"/>
      <c r="R64427" s="230"/>
      <c r="S64427" s="230"/>
    </row>
    <row r="64428" spans="16:19" x14ac:dyDescent="0.2">
      <c r="P64428" s="230"/>
      <c r="Q64428" s="230"/>
      <c r="R64428" s="230"/>
      <c r="S64428" s="230"/>
    </row>
    <row r="64429" spans="16:19" x14ac:dyDescent="0.2">
      <c r="P64429" s="230"/>
      <c r="Q64429" s="230"/>
      <c r="R64429" s="230"/>
      <c r="S64429" s="230"/>
    </row>
    <row r="64430" spans="16:19" x14ac:dyDescent="0.2">
      <c r="P64430" s="230"/>
      <c r="Q64430" s="230"/>
      <c r="R64430" s="230"/>
      <c r="S64430" s="230"/>
    </row>
    <row r="64431" spans="16:19" x14ac:dyDescent="0.2">
      <c r="P64431" s="230"/>
      <c r="Q64431" s="230"/>
      <c r="R64431" s="230"/>
      <c r="S64431" s="230"/>
    </row>
    <row r="64432" spans="16:19" x14ac:dyDescent="0.2">
      <c r="P64432" s="230"/>
      <c r="Q64432" s="230"/>
      <c r="R64432" s="230"/>
      <c r="S64432" s="230"/>
    </row>
    <row r="64433" spans="16:19" x14ac:dyDescent="0.2">
      <c r="P64433" s="230"/>
      <c r="Q64433" s="230"/>
      <c r="R64433" s="230"/>
      <c r="S64433" s="230"/>
    </row>
    <row r="64434" spans="16:19" x14ac:dyDescent="0.2">
      <c r="P64434" s="230"/>
      <c r="Q64434" s="230"/>
      <c r="R64434" s="230"/>
      <c r="S64434" s="230"/>
    </row>
    <row r="64435" spans="16:19" x14ac:dyDescent="0.2">
      <c r="P64435" s="230"/>
      <c r="Q64435" s="230"/>
      <c r="R64435" s="230"/>
      <c r="S64435" s="230"/>
    </row>
    <row r="64436" spans="16:19" x14ac:dyDescent="0.2">
      <c r="P64436" s="230"/>
      <c r="Q64436" s="230"/>
      <c r="R64436" s="230"/>
      <c r="S64436" s="230"/>
    </row>
    <row r="64437" spans="16:19" x14ac:dyDescent="0.2">
      <c r="P64437" s="230"/>
      <c r="Q64437" s="230"/>
      <c r="R64437" s="230"/>
      <c r="S64437" s="230"/>
    </row>
    <row r="64438" spans="16:19" x14ac:dyDescent="0.2">
      <c r="P64438" s="230"/>
      <c r="Q64438" s="230"/>
      <c r="R64438" s="230"/>
      <c r="S64438" s="230"/>
    </row>
    <row r="64439" spans="16:19" x14ac:dyDescent="0.2">
      <c r="P64439" s="230"/>
      <c r="Q64439" s="230"/>
      <c r="R64439" s="230"/>
      <c r="S64439" s="230"/>
    </row>
    <row r="64440" spans="16:19" x14ac:dyDescent="0.2">
      <c r="P64440" s="230"/>
      <c r="Q64440" s="230"/>
      <c r="R64440" s="230"/>
      <c r="S64440" s="230"/>
    </row>
    <row r="64441" spans="16:19" x14ac:dyDescent="0.2">
      <c r="P64441" s="230"/>
      <c r="Q64441" s="230"/>
      <c r="R64441" s="230"/>
      <c r="S64441" s="230"/>
    </row>
    <row r="64442" spans="16:19" x14ac:dyDescent="0.2">
      <c r="P64442" s="230"/>
      <c r="Q64442" s="230"/>
      <c r="R64442" s="230"/>
      <c r="S64442" s="230"/>
    </row>
    <row r="64443" spans="16:19" x14ac:dyDescent="0.2">
      <c r="P64443" s="230"/>
      <c r="Q64443" s="230"/>
      <c r="R64443" s="230"/>
      <c r="S64443" s="230"/>
    </row>
    <row r="64444" spans="16:19" x14ac:dyDescent="0.2">
      <c r="P64444" s="230"/>
      <c r="Q64444" s="230"/>
      <c r="R64444" s="230"/>
      <c r="S64444" s="230"/>
    </row>
    <row r="64445" spans="16:19" x14ac:dyDescent="0.2">
      <c r="P64445" s="230"/>
      <c r="Q64445" s="230"/>
      <c r="R64445" s="230"/>
      <c r="S64445" s="230"/>
    </row>
    <row r="64446" spans="16:19" x14ac:dyDescent="0.2">
      <c r="P64446" s="230"/>
      <c r="Q64446" s="230"/>
      <c r="R64446" s="230"/>
      <c r="S64446" s="230"/>
    </row>
    <row r="64447" spans="16:19" x14ac:dyDescent="0.2">
      <c r="P64447" s="230"/>
      <c r="Q64447" s="230"/>
      <c r="R64447" s="230"/>
      <c r="S64447" s="230"/>
    </row>
    <row r="64448" spans="16:19" x14ac:dyDescent="0.2">
      <c r="P64448" s="230"/>
      <c r="Q64448" s="230"/>
      <c r="R64448" s="230"/>
      <c r="S64448" s="230"/>
    </row>
    <row r="64449" spans="16:19" x14ac:dyDescent="0.2">
      <c r="P64449" s="230"/>
      <c r="Q64449" s="230"/>
      <c r="R64449" s="230"/>
      <c r="S64449" s="230"/>
    </row>
    <row r="64450" spans="16:19" x14ac:dyDescent="0.2">
      <c r="P64450" s="230"/>
      <c r="Q64450" s="230"/>
      <c r="R64450" s="230"/>
      <c r="S64450" s="230"/>
    </row>
    <row r="64451" spans="16:19" x14ac:dyDescent="0.2">
      <c r="P64451" s="230"/>
      <c r="Q64451" s="230"/>
      <c r="R64451" s="230"/>
      <c r="S64451" s="230"/>
    </row>
    <row r="64452" spans="16:19" x14ac:dyDescent="0.2">
      <c r="P64452" s="230"/>
      <c r="Q64452" s="230"/>
      <c r="R64452" s="230"/>
      <c r="S64452" s="230"/>
    </row>
    <row r="64453" spans="16:19" x14ac:dyDescent="0.2">
      <c r="P64453" s="230"/>
      <c r="Q64453" s="230"/>
      <c r="R64453" s="230"/>
      <c r="S64453" s="230"/>
    </row>
    <row r="64454" spans="16:19" x14ac:dyDescent="0.2">
      <c r="P64454" s="230"/>
      <c r="Q64454" s="230"/>
      <c r="R64454" s="230"/>
      <c r="S64454" s="230"/>
    </row>
    <row r="64455" spans="16:19" x14ac:dyDescent="0.2">
      <c r="P64455" s="230"/>
      <c r="Q64455" s="230"/>
      <c r="R64455" s="230"/>
      <c r="S64455" s="230"/>
    </row>
    <row r="64456" spans="16:19" x14ac:dyDescent="0.2">
      <c r="P64456" s="230"/>
      <c r="Q64456" s="230"/>
      <c r="R64456" s="230"/>
      <c r="S64456" s="230"/>
    </row>
    <row r="64457" spans="16:19" x14ac:dyDescent="0.2">
      <c r="P64457" s="230"/>
      <c r="Q64457" s="230"/>
      <c r="R64457" s="230"/>
      <c r="S64457" s="230"/>
    </row>
    <row r="64458" spans="16:19" x14ac:dyDescent="0.2">
      <c r="P64458" s="230"/>
      <c r="Q64458" s="230"/>
      <c r="R64458" s="230"/>
      <c r="S64458" s="230"/>
    </row>
    <row r="64459" spans="16:19" x14ac:dyDescent="0.2">
      <c r="P64459" s="230"/>
      <c r="Q64459" s="230"/>
      <c r="R64459" s="230"/>
      <c r="S64459" s="230"/>
    </row>
    <row r="64460" spans="16:19" x14ac:dyDescent="0.2">
      <c r="P64460" s="230"/>
      <c r="Q64460" s="230"/>
      <c r="R64460" s="230"/>
      <c r="S64460" s="230"/>
    </row>
    <row r="64461" spans="16:19" x14ac:dyDescent="0.2">
      <c r="P64461" s="230"/>
      <c r="Q64461" s="230"/>
      <c r="R64461" s="230"/>
      <c r="S64461" s="230"/>
    </row>
    <row r="64462" spans="16:19" x14ac:dyDescent="0.2">
      <c r="P64462" s="230"/>
      <c r="Q64462" s="230"/>
      <c r="R64462" s="230"/>
      <c r="S64462" s="230"/>
    </row>
    <row r="64463" spans="16:19" x14ac:dyDescent="0.2">
      <c r="P64463" s="230"/>
      <c r="Q64463" s="230"/>
      <c r="R64463" s="230"/>
      <c r="S64463" s="230"/>
    </row>
    <row r="64464" spans="16:19" x14ac:dyDescent="0.2">
      <c r="P64464" s="230"/>
      <c r="Q64464" s="230"/>
      <c r="R64464" s="230"/>
      <c r="S64464" s="230"/>
    </row>
    <row r="64465" spans="16:19" x14ac:dyDescent="0.2">
      <c r="P64465" s="230"/>
      <c r="Q64465" s="230"/>
      <c r="R64465" s="230"/>
      <c r="S64465" s="230"/>
    </row>
    <row r="64466" spans="16:19" x14ac:dyDescent="0.2">
      <c r="P64466" s="230"/>
      <c r="Q64466" s="230"/>
      <c r="R64466" s="230"/>
      <c r="S64466" s="230"/>
    </row>
    <row r="64467" spans="16:19" x14ac:dyDescent="0.2">
      <c r="P64467" s="230"/>
      <c r="Q64467" s="230"/>
      <c r="R64467" s="230"/>
      <c r="S64467" s="230"/>
    </row>
    <row r="64468" spans="16:19" x14ac:dyDescent="0.2">
      <c r="P64468" s="230"/>
      <c r="Q64468" s="230"/>
      <c r="R64468" s="230"/>
      <c r="S64468" s="230"/>
    </row>
    <row r="64469" spans="16:19" x14ac:dyDescent="0.2">
      <c r="P64469" s="230"/>
      <c r="Q64469" s="230"/>
      <c r="R64469" s="230"/>
      <c r="S64469" s="230"/>
    </row>
    <row r="64470" spans="16:19" x14ac:dyDescent="0.2">
      <c r="P64470" s="230"/>
      <c r="Q64470" s="230"/>
      <c r="R64470" s="230"/>
      <c r="S64470" s="230"/>
    </row>
    <row r="64471" spans="16:19" x14ac:dyDescent="0.2">
      <c r="P64471" s="230"/>
      <c r="Q64471" s="230"/>
      <c r="R64471" s="230"/>
      <c r="S64471" s="230"/>
    </row>
    <row r="64472" spans="16:19" x14ac:dyDescent="0.2">
      <c r="P64472" s="230"/>
      <c r="Q64472" s="230"/>
      <c r="R64472" s="230"/>
      <c r="S64472" s="230"/>
    </row>
    <row r="64473" spans="16:19" x14ac:dyDescent="0.2">
      <c r="P64473" s="230"/>
      <c r="Q64473" s="230"/>
      <c r="R64473" s="230"/>
      <c r="S64473" s="230"/>
    </row>
    <row r="64474" spans="16:19" x14ac:dyDescent="0.2">
      <c r="P64474" s="230"/>
      <c r="Q64474" s="230"/>
      <c r="R64474" s="230"/>
      <c r="S64474" s="230"/>
    </row>
    <row r="64475" spans="16:19" x14ac:dyDescent="0.2">
      <c r="P64475" s="230"/>
      <c r="Q64475" s="230"/>
      <c r="R64475" s="230"/>
      <c r="S64475" s="230"/>
    </row>
    <row r="64476" spans="16:19" x14ac:dyDescent="0.2">
      <c r="P64476" s="230"/>
      <c r="Q64476" s="230"/>
      <c r="R64476" s="230"/>
      <c r="S64476" s="230"/>
    </row>
    <row r="64477" spans="16:19" x14ac:dyDescent="0.2">
      <c r="P64477" s="230"/>
      <c r="Q64477" s="230"/>
      <c r="R64477" s="230"/>
      <c r="S64477" s="230"/>
    </row>
    <row r="64478" spans="16:19" x14ac:dyDescent="0.2">
      <c r="P64478" s="230"/>
      <c r="Q64478" s="230"/>
      <c r="R64478" s="230"/>
      <c r="S64478" s="230"/>
    </row>
    <row r="64479" spans="16:19" x14ac:dyDescent="0.2">
      <c r="P64479" s="230"/>
      <c r="Q64479" s="230"/>
      <c r="R64479" s="230"/>
      <c r="S64479" s="230"/>
    </row>
    <row r="64480" spans="16:19" x14ac:dyDescent="0.2">
      <c r="P64480" s="230"/>
      <c r="Q64480" s="230"/>
      <c r="R64480" s="230"/>
      <c r="S64480" s="230"/>
    </row>
    <row r="64481" spans="16:19" x14ac:dyDescent="0.2">
      <c r="P64481" s="230"/>
      <c r="Q64481" s="230"/>
      <c r="R64481" s="230"/>
      <c r="S64481" s="230"/>
    </row>
    <row r="64482" spans="16:19" x14ac:dyDescent="0.2">
      <c r="P64482" s="230"/>
      <c r="Q64482" s="230"/>
      <c r="R64482" s="230"/>
      <c r="S64482" s="230"/>
    </row>
    <row r="64483" spans="16:19" x14ac:dyDescent="0.2">
      <c r="P64483" s="230"/>
      <c r="Q64483" s="230"/>
      <c r="R64483" s="230"/>
      <c r="S64483" s="230"/>
    </row>
    <row r="64484" spans="16:19" x14ac:dyDescent="0.2">
      <c r="P64484" s="230"/>
      <c r="Q64484" s="230"/>
      <c r="R64484" s="230"/>
      <c r="S64484" s="230"/>
    </row>
    <row r="64485" spans="16:19" x14ac:dyDescent="0.2">
      <c r="P64485" s="230"/>
      <c r="Q64485" s="230"/>
      <c r="R64485" s="230"/>
      <c r="S64485" s="230"/>
    </row>
    <row r="64486" spans="16:19" x14ac:dyDescent="0.2">
      <c r="P64486" s="230"/>
      <c r="Q64486" s="230"/>
      <c r="R64486" s="230"/>
      <c r="S64486" s="230"/>
    </row>
    <row r="64487" spans="16:19" x14ac:dyDescent="0.2">
      <c r="P64487" s="230"/>
      <c r="Q64487" s="230"/>
      <c r="R64487" s="230"/>
      <c r="S64487" s="230"/>
    </row>
    <row r="64488" spans="16:19" x14ac:dyDescent="0.2">
      <c r="P64488" s="230"/>
      <c r="Q64488" s="230"/>
      <c r="R64488" s="230"/>
      <c r="S64488" s="230"/>
    </row>
    <row r="64489" spans="16:19" x14ac:dyDescent="0.2">
      <c r="P64489" s="230"/>
      <c r="Q64489" s="230"/>
      <c r="R64489" s="230"/>
      <c r="S64489" s="230"/>
    </row>
    <row r="64490" spans="16:19" x14ac:dyDescent="0.2">
      <c r="P64490" s="230"/>
      <c r="Q64490" s="230"/>
      <c r="R64490" s="230"/>
      <c r="S64490" s="230"/>
    </row>
    <row r="64491" spans="16:19" x14ac:dyDescent="0.2">
      <c r="P64491" s="230"/>
      <c r="Q64491" s="230"/>
      <c r="R64491" s="230"/>
      <c r="S64491" s="230"/>
    </row>
    <row r="64492" spans="16:19" x14ac:dyDescent="0.2">
      <c r="P64492" s="230"/>
      <c r="Q64492" s="230"/>
      <c r="R64492" s="230"/>
      <c r="S64492" s="230"/>
    </row>
    <row r="64493" spans="16:19" x14ac:dyDescent="0.2">
      <c r="P64493" s="230"/>
      <c r="Q64493" s="230"/>
      <c r="R64493" s="230"/>
      <c r="S64493" s="230"/>
    </row>
    <row r="64494" spans="16:19" x14ac:dyDescent="0.2">
      <c r="P64494" s="230"/>
      <c r="Q64494" s="230"/>
      <c r="R64494" s="230"/>
      <c r="S64494" s="230"/>
    </row>
    <row r="64495" spans="16:19" x14ac:dyDescent="0.2">
      <c r="P64495" s="230"/>
      <c r="Q64495" s="230"/>
      <c r="R64495" s="230"/>
      <c r="S64495" s="230"/>
    </row>
    <row r="64496" spans="16:19" x14ac:dyDescent="0.2">
      <c r="P64496" s="230"/>
      <c r="Q64496" s="230"/>
      <c r="R64496" s="230"/>
      <c r="S64496" s="230"/>
    </row>
    <row r="64497" spans="16:19" x14ac:dyDescent="0.2">
      <c r="P64497" s="230"/>
      <c r="Q64497" s="230"/>
      <c r="R64497" s="230"/>
      <c r="S64497" s="230"/>
    </row>
    <row r="64498" spans="16:19" x14ac:dyDescent="0.2">
      <c r="P64498" s="230"/>
      <c r="Q64498" s="230"/>
      <c r="R64498" s="230"/>
      <c r="S64498" s="230"/>
    </row>
    <row r="64499" spans="16:19" x14ac:dyDescent="0.2">
      <c r="P64499" s="230"/>
      <c r="Q64499" s="230"/>
      <c r="R64499" s="230"/>
      <c r="S64499" s="230"/>
    </row>
    <row r="64500" spans="16:19" x14ac:dyDescent="0.2">
      <c r="P64500" s="230"/>
      <c r="Q64500" s="230"/>
      <c r="R64500" s="230"/>
      <c r="S64500" s="230"/>
    </row>
    <row r="64501" spans="16:19" x14ac:dyDescent="0.2">
      <c r="P64501" s="230"/>
      <c r="Q64501" s="230"/>
      <c r="R64501" s="230"/>
      <c r="S64501" s="230"/>
    </row>
    <row r="64502" spans="16:19" x14ac:dyDescent="0.2">
      <c r="P64502" s="230"/>
      <c r="Q64502" s="230"/>
      <c r="R64502" s="230"/>
      <c r="S64502" s="230"/>
    </row>
    <row r="64503" spans="16:19" x14ac:dyDescent="0.2">
      <c r="P64503" s="230"/>
      <c r="Q64503" s="230"/>
      <c r="R64503" s="230"/>
      <c r="S64503" s="230"/>
    </row>
    <row r="64504" spans="16:19" x14ac:dyDescent="0.2">
      <c r="P64504" s="230"/>
      <c r="Q64504" s="230"/>
      <c r="R64504" s="230"/>
      <c r="S64504" s="230"/>
    </row>
    <row r="64505" spans="16:19" x14ac:dyDescent="0.2">
      <c r="P64505" s="230"/>
      <c r="Q64505" s="230"/>
      <c r="R64505" s="230"/>
      <c r="S64505" s="230"/>
    </row>
    <row r="64506" spans="16:19" x14ac:dyDescent="0.2">
      <c r="P64506" s="230"/>
      <c r="Q64506" s="230"/>
      <c r="R64506" s="230"/>
      <c r="S64506" s="230"/>
    </row>
    <row r="64507" spans="16:19" x14ac:dyDescent="0.2">
      <c r="P64507" s="230"/>
      <c r="Q64507" s="230"/>
      <c r="R64507" s="230"/>
      <c r="S64507" s="230"/>
    </row>
    <row r="64508" spans="16:19" x14ac:dyDescent="0.2">
      <c r="P64508" s="230"/>
      <c r="Q64508" s="230"/>
      <c r="R64508" s="230"/>
      <c r="S64508" s="230"/>
    </row>
    <row r="64509" spans="16:19" x14ac:dyDescent="0.2">
      <c r="P64509" s="230"/>
      <c r="Q64509" s="230"/>
      <c r="R64509" s="230"/>
      <c r="S64509" s="230"/>
    </row>
    <row r="64510" spans="16:19" x14ac:dyDescent="0.2">
      <c r="P64510" s="230"/>
      <c r="Q64510" s="230"/>
      <c r="R64510" s="230"/>
      <c r="S64510" s="230"/>
    </row>
    <row r="64511" spans="16:19" x14ac:dyDescent="0.2">
      <c r="P64511" s="230"/>
      <c r="Q64511" s="230"/>
      <c r="R64511" s="230"/>
      <c r="S64511" s="230"/>
    </row>
    <row r="64512" spans="16:19" x14ac:dyDescent="0.2">
      <c r="P64512" s="230"/>
      <c r="Q64512" s="230"/>
      <c r="R64512" s="230"/>
      <c r="S64512" s="230"/>
    </row>
    <row r="64513" spans="16:19" x14ac:dyDescent="0.2">
      <c r="P64513" s="230"/>
      <c r="Q64513" s="230"/>
      <c r="R64513" s="230"/>
      <c r="S64513" s="230"/>
    </row>
    <row r="64514" spans="16:19" x14ac:dyDescent="0.2">
      <c r="P64514" s="230"/>
      <c r="Q64514" s="230"/>
      <c r="R64514" s="230"/>
      <c r="S64514" s="230"/>
    </row>
    <row r="64515" spans="16:19" x14ac:dyDescent="0.2">
      <c r="P64515" s="230"/>
      <c r="Q64515" s="230"/>
      <c r="R64515" s="230"/>
      <c r="S64515" s="230"/>
    </row>
    <row r="64516" spans="16:19" x14ac:dyDescent="0.2">
      <c r="P64516" s="230"/>
      <c r="Q64516" s="230"/>
      <c r="R64516" s="230"/>
      <c r="S64516" s="230"/>
    </row>
    <row r="64517" spans="16:19" x14ac:dyDescent="0.2">
      <c r="P64517" s="230"/>
      <c r="Q64517" s="230"/>
      <c r="R64517" s="230"/>
      <c r="S64517" s="230"/>
    </row>
    <row r="64518" spans="16:19" x14ac:dyDescent="0.2">
      <c r="P64518" s="230"/>
      <c r="Q64518" s="230"/>
      <c r="R64518" s="230"/>
      <c r="S64518" s="230"/>
    </row>
    <row r="64519" spans="16:19" x14ac:dyDescent="0.2">
      <c r="P64519" s="230"/>
      <c r="Q64519" s="230"/>
      <c r="R64519" s="230"/>
      <c r="S64519" s="230"/>
    </row>
    <row r="64520" spans="16:19" x14ac:dyDescent="0.2">
      <c r="P64520" s="230"/>
      <c r="Q64520" s="230"/>
      <c r="R64520" s="230"/>
      <c r="S64520" s="230"/>
    </row>
    <row r="64521" spans="16:19" x14ac:dyDescent="0.2">
      <c r="P64521" s="230"/>
      <c r="Q64521" s="230"/>
      <c r="R64521" s="230"/>
      <c r="S64521" s="230"/>
    </row>
    <row r="64522" spans="16:19" x14ac:dyDescent="0.2">
      <c r="P64522" s="230"/>
      <c r="Q64522" s="230"/>
      <c r="R64522" s="230"/>
      <c r="S64522" s="230"/>
    </row>
    <row r="64523" spans="16:19" x14ac:dyDescent="0.2">
      <c r="P64523" s="230"/>
      <c r="Q64523" s="230"/>
      <c r="R64523" s="230"/>
      <c r="S64523" s="230"/>
    </row>
    <row r="64524" spans="16:19" x14ac:dyDescent="0.2">
      <c r="P64524" s="230"/>
      <c r="Q64524" s="230"/>
      <c r="R64524" s="230"/>
      <c r="S64524" s="230"/>
    </row>
    <row r="64525" spans="16:19" x14ac:dyDescent="0.2">
      <c r="P64525" s="230"/>
      <c r="Q64525" s="230"/>
      <c r="R64525" s="230"/>
      <c r="S64525" s="230"/>
    </row>
    <row r="64526" spans="16:19" x14ac:dyDescent="0.2">
      <c r="P64526" s="230"/>
      <c r="Q64526" s="230"/>
      <c r="R64526" s="230"/>
      <c r="S64526" s="230"/>
    </row>
    <row r="64527" spans="16:19" x14ac:dyDescent="0.2">
      <c r="P64527" s="230"/>
      <c r="Q64527" s="230"/>
      <c r="R64527" s="230"/>
      <c r="S64527" s="230"/>
    </row>
    <row r="64528" spans="16:19" x14ac:dyDescent="0.2">
      <c r="P64528" s="230"/>
      <c r="Q64528" s="230"/>
      <c r="R64528" s="230"/>
      <c r="S64528" s="230"/>
    </row>
    <row r="64529" spans="16:19" x14ac:dyDescent="0.2">
      <c r="P64529" s="230"/>
      <c r="Q64529" s="230"/>
      <c r="R64529" s="230"/>
      <c r="S64529" s="230"/>
    </row>
    <row r="64530" spans="16:19" x14ac:dyDescent="0.2">
      <c r="P64530" s="230"/>
      <c r="Q64530" s="230"/>
      <c r="R64530" s="230"/>
      <c r="S64530" s="230"/>
    </row>
    <row r="64531" spans="16:19" x14ac:dyDescent="0.2">
      <c r="P64531" s="230"/>
      <c r="Q64531" s="230"/>
      <c r="R64531" s="230"/>
      <c r="S64531" s="230"/>
    </row>
    <row r="64532" spans="16:19" x14ac:dyDescent="0.2">
      <c r="P64532" s="230"/>
      <c r="Q64532" s="230"/>
      <c r="R64532" s="230"/>
      <c r="S64532" s="230"/>
    </row>
    <row r="64533" spans="16:19" x14ac:dyDescent="0.2">
      <c r="P64533" s="230"/>
      <c r="Q64533" s="230"/>
      <c r="R64533" s="230"/>
      <c r="S64533" s="230"/>
    </row>
    <row r="64534" spans="16:19" x14ac:dyDescent="0.2">
      <c r="P64534" s="230"/>
      <c r="Q64534" s="230"/>
      <c r="R64534" s="230"/>
      <c r="S64534" s="230"/>
    </row>
    <row r="64535" spans="16:19" x14ac:dyDescent="0.2">
      <c r="P64535" s="230"/>
      <c r="Q64535" s="230"/>
      <c r="R64535" s="230"/>
      <c r="S64535" s="230"/>
    </row>
    <row r="64536" spans="16:19" x14ac:dyDescent="0.2">
      <c r="P64536" s="230"/>
      <c r="Q64536" s="230"/>
      <c r="R64536" s="230"/>
      <c r="S64536" s="230"/>
    </row>
    <row r="64537" spans="16:19" x14ac:dyDescent="0.2">
      <c r="P64537" s="230"/>
      <c r="Q64537" s="230"/>
      <c r="R64537" s="230"/>
      <c r="S64537" s="230"/>
    </row>
    <row r="64538" spans="16:19" x14ac:dyDescent="0.2">
      <c r="P64538" s="230"/>
      <c r="Q64538" s="230"/>
      <c r="R64538" s="230"/>
      <c r="S64538" s="230"/>
    </row>
    <row r="64539" spans="16:19" x14ac:dyDescent="0.2">
      <c r="P64539" s="230"/>
      <c r="Q64539" s="230"/>
      <c r="R64539" s="230"/>
      <c r="S64539" s="230"/>
    </row>
    <row r="64540" spans="16:19" x14ac:dyDescent="0.2">
      <c r="P64540" s="230"/>
      <c r="Q64540" s="230"/>
      <c r="R64540" s="230"/>
      <c r="S64540" s="230"/>
    </row>
    <row r="64541" spans="16:19" x14ac:dyDescent="0.2">
      <c r="P64541" s="230"/>
      <c r="Q64541" s="230"/>
      <c r="R64541" s="230"/>
      <c r="S64541" s="230"/>
    </row>
    <row r="64542" spans="16:19" x14ac:dyDescent="0.2">
      <c r="P64542" s="230"/>
      <c r="Q64542" s="230"/>
      <c r="R64542" s="230"/>
      <c r="S64542" s="230"/>
    </row>
    <row r="64543" spans="16:19" x14ac:dyDescent="0.2">
      <c r="P64543" s="230"/>
      <c r="Q64543" s="230"/>
      <c r="R64543" s="230"/>
      <c r="S64543" s="230"/>
    </row>
    <row r="64544" spans="16:19" x14ac:dyDescent="0.2">
      <c r="P64544" s="230"/>
      <c r="Q64544" s="230"/>
      <c r="R64544" s="230"/>
      <c r="S64544" s="230"/>
    </row>
    <row r="64545" spans="16:19" x14ac:dyDescent="0.2">
      <c r="P64545" s="230"/>
      <c r="Q64545" s="230"/>
      <c r="R64545" s="230"/>
      <c r="S64545" s="230"/>
    </row>
    <row r="64546" spans="16:19" x14ac:dyDescent="0.2">
      <c r="P64546" s="230"/>
      <c r="Q64546" s="230"/>
      <c r="R64546" s="230"/>
      <c r="S64546" s="230"/>
    </row>
    <row r="64547" spans="16:19" x14ac:dyDescent="0.2">
      <c r="P64547" s="230"/>
      <c r="Q64547" s="230"/>
      <c r="R64547" s="230"/>
      <c r="S64547" s="230"/>
    </row>
    <row r="64548" spans="16:19" x14ac:dyDescent="0.2">
      <c r="P64548" s="230"/>
      <c r="Q64548" s="230"/>
      <c r="R64548" s="230"/>
      <c r="S64548" s="230"/>
    </row>
    <row r="64549" spans="16:19" x14ac:dyDescent="0.2">
      <c r="P64549" s="230"/>
      <c r="Q64549" s="230"/>
      <c r="R64549" s="230"/>
      <c r="S64549" s="230"/>
    </row>
    <row r="64550" spans="16:19" x14ac:dyDescent="0.2">
      <c r="P64550" s="230"/>
      <c r="Q64550" s="230"/>
      <c r="R64550" s="230"/>
      <c r="S64550" s="230"/>
    </row>
    <row r="64551" spans="16:19" x14ac:dyDescent="0.2">
      <c r="P64551" s="230"/>
      <c r="Q64551" s="230"/>
      <c r="R64551" s="230"/>
      <c r="S64551" s="230"/>
    </row>
    <row r="64552" spans="16:19" x14ac:dyDescent="0.2">
      <c r="P64552" s="230"/>
      <c r="Q64552" s="230"/>
      <c r="R64552" s="230"/>
      <c r="S64552" s="230"/>
    </row>
    <row r="64553" spans="16:19" x14ac:dyDescent="0.2">
      <c r="P64553" s="230"/>
      <c r="Q64553" s="230"/>
      <c r="R64553" s="230"/>
      <c r="S64553" s="230"/>
    </row>
    <row r="64554" spans="16:19" x14ac:dyDescent="0.2">
      <c r="P64554" s="230"/>
      <c r="Q64554" s="230"/>
      <c r="R64554" s="230"/>
      <c r="S64554" s="230"/>
    </row>
    <row r="64555" spans="16:19" x14ac:dyDescent="0.2">
      <c r="P64555" s="230"/>
      <c r="Q64555" s="230"/>
      <c r="R64555" s="230"/>
      <c r="S64555" s="230"/>
    </row>
    <row r="64556" spans="16:19" x14ac:dyDescent="0.2">
      <c r="P64556" s="230"/>
      <c r="Q64556" s="230"/>
      <c r="R64556" s="230"/>
      <c r="S64556" s="230"/>
    </row>
    <row r="64557" spans="16:19" x14ac:dyDescent="0.2">
      <c r="P64557" s="230"/>
      <c r="Q64557" s="230"/>
      <c r="R64557" s="230"/>
      <c r="S64557" s="230"/>
    </row>
    <row r="64558" spans="16:19" x14ac:dyDescent="0.2">
      <c r="P64558" s="230"/>
      <c r="Q64558" s="230"/>
      <c r="R64558" s="230"/>
      <c r="S64558" s="230"/>
    </row>
    <row r="64559" spans="16:19" x14ac:dyDescent="0.2">
      <c r="P64559" s="230"/>
      <c r="Q64559" s="230"/>
      <c r="R64559" s="230"/>
      <c r="S64559" s="230"/>
    </row>
    <row r="64560" spans="16:19" x14ac:dyDescent="0.2">
      <c r="P64560" s="230"/>
      <c r="Q64560" s="230"/>
      <c r="R64560" s="230"/>
      <c r="S64560" s="230"/>
    </row>
    <row r="64561" spans="16:19" x14ac:dyDescent="0.2">
      <c r="P64561" s="230"/>
      <c r="Q64561" s="230"/>
      <c r="R64561" s="230"/>
      <c r="S64561" s="230"/>
    </row>
    <row r="64562" spans="16:19" x14ac:dyDescent="0.2">
      <c r="P64562" s="230"/>
      <c r="Q64562" s="230"/>
      <c r="R64562" s="230"/>
      <c r="S64562" s="230"/>
    </row>
    <row r="64563" spans="16:19" x14ac:dyDescent="0.2">
      <c r="P64563" s="230"/>
      <c r="Q64563" s="230"/>
      <c r="R64563" s="230"/>
      <c r="S64563" s="230"/>
    </row>
    <row r="64564" spans="16:19" x14ac:dyDescent="0.2">
      <c r="P64564" s="230"/>
      <c r="Q64564" s="230"/>
      <c r="R64564" s="230"/>
      <c r="S64564" s="230"/>
    </row>
    <row r="64565" spans="16:19" x14ac:dyDescent="0.2">
      <c r="P64565" s="230"/>
      <c r="Q64565" s="230"/>
      <c r="R64565" s="230"/>
      <c r="S64565" s="230"/>
    </row>
    <row r="64566" spans="16:19" x14ac:dyDescent="0.2">
      <c r="P64566" s="230"/>
      <c r="Q64566" s="230"/>
      <c r="R64566" s="230"/>
      <c r="S64566" s="230"/>
    </row>
    <row r="64567" spans="16:19" x14ac:dyDescent="0.2">
      <c r="P64567" s="230"/>
      <c r="Q64567" s="230"/>
      <c r="R64567" s="230"/>
      <c r="S64567" s="230"/>
    </row>
    <row r="64568" spans="16:19" x14ac:dyDescent="0.2">
      <c r="P64568" s="230"/>
      <c r="Q64568" s="230"/>
      <c r="R64568" s="230"/>
      <c r="S64568" s="230"/>
    </row>
    <row r="64569" spans="16:19" x14ac:dyDescent="0.2">
      <c r="P64569" s="230"/>
      <c r="Q64569" s="230"/>
      <c r="R64569" s="230"/>
      <c r="S64569" s="230"/>
    </row>
    <row r="64570" spans="16:19" x14ac:dyDescent="0.2">
      <c r="P64570" s="230"/>
      <c r="Q64570" s="230"/>
      <c r="R64570" s="230"/>
      <c r="S64570" s="230"/>
    </row>
    <row r="64571" spans="16:19" x14ac:dyDescent="0.2">
      <c r="P64571" s="230"/>
      <c r="Q64571" s="230"/>
      <c r="R64571" s="230"/>
      <c r="S64571" s="230"/>
    </row>
    <row r="64572" spans="16:19" x14ac:dyDescent="0.2">
      <c r="P64572" s="230"/>
      <c r="Q64572" s="230"/>
      <c r="R64572" s="230"/>
      <c r="S64572" s="230"/>
    </row>
    <row r="64573" spans="16:19" x14ac:dyDescent="0.2">
      <c r="P64573" s="230"/>
      <c r="Q64573" s="230"/>
      <c r="R64573" s="230"/>
      <c r="S64573" s="230"/>
    </row>
    <row r="64574" spans="16:19" x14ac:dyDescent="0.2">
      <c r="P64574" s="230"/>
      <c r="Q64574" s="230"/>
      <c r="R64574" s="230"/>
      <c r="S64574" s="230"/>
    </row>
    <row r="64575" spans="16:19" x14ac:dyDescent="0.2">
      <c r="P64575" s="230"/>
      <c r="Q64575" s="230"/>
      <c r="R64575" s="230"/>
      <c r="S64575" s="230"/>
    </row>
    <row r="64576" spans="16:19" x14ac:dyDescent="0.2">
      <c r="P64576" s="230"/>
      <c r="Q64576" s="230"/>
      <c r="R64576" s="230"/>
      <c r="S64576" s="230"/>
    </row>
    <row r="64577" spans="16:19" x14ac:dyDescent="0.2">
      <c r="P64577" s="230"/>
      <c r="Q64577" s="230"/>
      <c r="R64577" s="230"/>
      <c r="S64577" s="230"/>
    </row>
    <row r="64578" spans="16:19" x14ac:dyDescent="0.2">
      <c r="P64578" s="230"/>
      <c r="Q64578" s="230"/>
      <c r="R64578" s="230"/>
      <c r="S64578" s="230"/>
    </row>
    <row r="64579" spans="16:19" x14ac:dyDescent="0.2">
      <c r="P64579" s="230"/>
      <c r="Q64579" s="230"/>
      <c r="R64579" s="230"/>
      <c r="S64579" s="230"/>
    </row>
    <row r="64580" spans="16:19" x14ac:dyDescent="0.2">
      <c r="P64580" s="230"/>
      <c r="Q64580" s="230"/>
      <c r="R64580" s="230"/>
      <c r="S64580" s="230"/>
    </row>
    <row r="64581" spans="16:19" x14ac:dyDescent="0.2">
      <c r="P64581" s="230"/>
      <c r="Q64581" s="230"/>
      <c r="R64581" s="230"/>
      <c r="S64581" s="230"/>
    </row>
    <row r="64582" spans="16:19" x14ac:dyDescent="0.2">
      <c r="P64582" s="230"/>
      <c r="Q64582" s="230"/>
      <c r="R64582" s="230"/>
      <c r="S64582" s="230"/>
    </row>
    <row r="64583" spans="16:19" x14ac:dyDescent="0.2">
      <c r="P64583" s="230"/>
      <c r="Q64583" s="230"/>
      <c r="R64583" s="230"/>
      <c r="S64583" s="230"/>
    </row>
    <row r="64584" spans="16:19" x14ac:dyDescent="0.2">
      <c r="P64584" s="230"/>
      <c r="Q64584" s="230"/>
      <c r="R64584" s="230"/>
      <c r="S64584" s="230"/>
    </row>
    <row r="64585" spans="16:19" x14ac:dyDescent="0.2">
      <c r="P64585" s="230"/>
      <c r="Q64585" s="230"/>
      <c r="R64585" s="230"/>
      <c r="S64585" s="230"/>
    </row>
    <row r="64586" spans="16:19" x14ac:dyDescent="0.2">
      <c r="P64586" s="230"/>
      <c r="Q64586" s="230"/>
      <c r="R64586" s="230"/>
      <c r="S64586" s="230"/>
    </row>
    <row r="64587" spans="16:19" x14ac:dyDescent="0.2">
      <c r="P64587" s="230"/>
      <c r="Q64587" s="230"/>
      <c r="R64587" s="230"/>
      <c r="S64587" s="230"/>
    </row>
    <row r="64588" spans="16:19" x14ac:dyDescent="0.2">
      <c r="P64588" s="230"/>
      <c r="Q64588" s="230"/>
      <c r="R64588" s="230"/>
      <c r="S64588" s="230"/>
    </row>
    <row r="64589" spans="16:19" x14ac:dyDescent="0.2">
      <c r="P64589" s="230"/>
      <c r="Q64589" s="230"/>
      <c r="R64589" s="230"/>
      <c r="S64589" s="230"/>
    </row>
    <row r="64590" spans="16:19" x14ac:dyDescent="0.2">
      <c r="P64590" s="230"/>
      <c r="Q64590" s="230"/>
      <c r="R64590" s="230"/>
      <c r="S64590" s="230"/>
    </row>
    <row r="64591" spans="16:19" x14ac:dyDescent="0.2">
      <c r="P64591" s="230"/>
      <c r="Q64591" s="230"/>
      <c r="R64591" s="230"/>
      <c r="S64591" s="230"/>
    </row>
    <row r="64592" spans="16:19" x14ac:dyDescent="0.2">
      <c r="P64592" s="230"/>
      <c r="Q64592" s="230"/>
      <c r="R64592" s="230"/>
      <c r="S64592" s="230"/>
    </row>
    <row r="64593" spans="16:19" x14ac:dyDescent="0.2">
      <c r="P64593" s="230"/>
      <c r="Q64593" s="230"/>
      <c r="R64593" s="230"/>
      <c r="S64593" s="230"/>
    </row>
    <row r="64594" spans="16:19" x14ac:dyDescent="0.2">
      <c r="P64594" s="230"/>
      <c r="Q64594" s="230"/>
      <c r="R64594" s="230"/>
      <c r="S64594" s="230"/>
    </row>
    <row r="64595" spans="16:19" x14ac:dyDescent="0.2">
      <c r="P64595" s="230"/>
      <c r="Q64595" s="230"/>
      <c r="R64595" s="230"/>
      <c r="S64595" s="230"/>
    </row>
    <row r="64596" spans="16:19" x14ac:dyDescent="0.2">
      <c r="P64596" s="230"/>
      <c r="Q64596" s="230"/>
      <c r="R64596" s="230"/>
      <c r="S64596" s="230"/>
    </row>
    <row r="64597" spans="16:19" x14ac:dyDescent="0.2">
      <c r="P64597" s="230"/>
      <c r="Q64597" s="230"/>
      <c r="R64597" s="230"/>
      <c r="S64597" s="230"/>
    </row>
    <row r="64598" spans="16:19" x14ac:dyDescent="0.2">
      <c r="P64598" s="230"/>
      <c r="Q64598" s="230"/>
      <c r="R64598" s="230"/>
      <c r="S64598" s="230"/>
    </row>
    <row r="64599" spans="16:19" x14ac:dyDescent="0.2">
      <c r="P64599" s="230"/>
      <c r="Q64599" s="230"/>
      <c r="R64599" s="230"/>
      <c r="S64599" s="230"/>
    </row>
    <row r="64600" spans="16:19" x14ac:dyDescent="0.2">
      <c r="P64600" s="230"/>
      <c r="Q64600" s="230"/>
      <c r="R64600" s="230"/>
      <c r="S64600" s="230"/>
    </row>
    <row r="64601" spans="16:19" x14ac:dyDescent="0.2">
      <c r="P64601" s="230"/>
      <c r="Q64601" s="230"/>
      <c r="R64601" s="230"/>
      <c r="S64601" s="230"/>
    </row>
    <row r="64602" spans="16:19" x14ac:dyDescent="0.2">
      <c r="P64602" s="230"/>
      <c r="Q64602" s="230"/>
      <c r="R64602" s="230"/>
      <c r="S64602" s="230"/>
    </row>
    <row r="64603" spans="16:19" x14ac:dyDescent="0.2">
      <c r="P64603" s="230"/>
      <c r="Q64603" s="230"/>
      <c r="R64603" s="230"/>
      <c r="S64603" s="230"/>
    </row>
    <row r="64604" spans="16:19" x14ac:dyDescent="0.2">
      <c r="P64604" s="230"/>
      <c r="Q64604" s="230"/>
      <c r="R64604" s="230"/>
      <c r="S64604" s="230"/>
    </row>
    <row r="64605" spans="16:19" x14ac:dyDescent="0.2">
      <c r="P64605" s="230"/>
      <c r="Q64605" s="230"/>
      <c r="R64605" s="230"/>
      <c r="S64605" s="230"/>
    </row>
    <row r="64606" spans="16:19" x14ac:dyDescent="0.2">
      <c r="P64606" s="230"/>
      <c r="Q64606" s="230"/>
      <c r="R64606" s="230"/>
      <c r="S64606" s="230"/>
    </row>
    <row r="64607" spans="16:19" x14ac:dyDescent="0.2">
      <c r="P64607" s="230"/>
      <c r="Q64607" s="230"/>
      <c r="R64607" s="230"/>
      <c r="S64607" s="230"/>
    </row>
    <row r="64608" spans="16:19" x14ac:dyDescent="0.2">
      <c r="P64608" s="230"/>
      <c r="Q64608" s="230"/>
      <c r="R64608" s="230"/>
      <c r="S64608" s="230"/>
    </row>
    <row r="64609" spans="16:19" x14ac:dyDescent="0.2">
      <c r="P64609" s="230"/>
      <c r="Q64609" s="230"/>
      <c r="R64609" s="230"/>
      <c r="S64609" s="230"/>
    </row>
    <row r="64610" spans="16:19" x14ac:dyDescent="0.2">
      <c r="P64610" s="230"/>
      <c r="Q64610" s="230"/>
      <c r="R64610" s="230"/>
      <c r="S64610" s="230"/>
    </row>
    <row r="64611" spans="16:19" x14ac:dyDescent="0.2">
      <c r="P64611" s="230"/>
      <c r="Q64611" s="230"/>
      <c r="R64611" s="230"/>
      <c r="S64611" s="230"/>
    </row>
    <row r="64612" spans="16:19" x14ac:dyDescent="0.2">
      <c r="P64612" s="230"/>
      <c r="Q64612" s="230"/>
      <c r="R64612" s="230"/>
      <c r="S64612" s="230"/>
    </row>
    <row r="64613" spans="16:19" x14ac:dyDescent="0.2">
      <c r="P64613" s="230"/>
      <c r="Q64613" s="230"/>
      <c r="R64613" s="230"/>
      <c r="S64613" s="230"/>
    </row>
    <row r="64614" spans="16:19" x14ac:dyDescent="0.2">
      <c r="P64614" s="230"/>
      <c r="Q64614" s="230"/>
      <c r="R64614" s="230"/>
      <c r="S64614" s="230"/>
    </row>
    <row r="64615" spans="16:19" x14ac:dyDescent="0.2">
      <c r="P64615" s="230"/>
      <c r="Q64615" s="230"/>
      <c r="R64615" s="230"/>
      <c r="S64615" s="230"/>
    </row>
    <row r="64616" spans="16:19" x14ac:dyDescent="0.2">
      <c r="P64616" s="230"/>
      <c r="Q64616" s="230"/>
      <c r="R64616" s="230"/>
      <c r="S64616" s="230"/>
    </row>
    <row r="64617" spans="16:19" x14ac:dyDescent="0.2">
      <c r="P64617" s="230"/>
      <c r="Q64617" s="230"/>
      <c r="R64617" s="230"/>
      <c r="S64617" s="230"/>
    </row>
    <row r="64618" spans="16:19" x14ac:dyDescent="0.2">
      <c r="P64618" s="230"/>
      <c r="Q64618" s="230"/>
      <c r="R64618" s="230"/>
      <c r="S64618" s="230"/>
    </row>
    <row r="64619" spans="16:19" x14ac:dyDescent="0.2">
      <c r="P64619" s="230"/>
      <c r="Q64619" s="230"/>
      <c r="R64619" s="230"/>
      <c r="S64619" s="230"/>
    </row>
    <row r="64620" spans="16:19" x14ac:dyDescent="0.2">
      <c r="P64620" s="230"/>
      <c r="Q64620" s="230"/>
      <c r="R64620" s="230"/>
      <c r="S64620" s="230"/>
    </row>
    <row r="64621" spans="16:19" x14ac:dyDescent="0.2">
      <c r="P64621" s="230"/>
      <c r="Q64621" s="230"/>
      <c r="R64621" s="230"/>
      <c r="S64621" s="230"/>
    </row>
    <row r="64622" spans="16:19" x14ac:dyDescent="0.2">
      <c r="P64622" s="230"/>
      <c r="Q64622" s="230"/>
      <c r="R64622" s="230"/>
      <c r="S64622" s="230"/>
    </row>
    <row r="64623" spans="16:19" x14ac:dyDescent="0.2">
      <c r="P64623" s="230"/>
      <c r="Q64623" s="230"/>
      <c r="R64623" s="230"/>
      <c r="S64623" s="230"/>
    </row>
    <row r="64624" spans="16:19" x14ac:dyDescent="0.2">
      <c r="P64624" s="230"/>
      <c r="Q64624" s="230"/>
      <c r="R64624" s="230"/>
      <c r="S64624" s="230"/>
    </row>
    <row r="64625" spans="16:19" x14ac:dyDescent="0.2">
      <c r="P64625" s="230"/>
      <c r="Q64625" s="230"/>
      <c r="R64625" s="230"/>
      <c r="S64625" s="230"/>
    </row>
    <row r="64626" spans="16:19" x14ac:dyDescent="0.2">
      <c r="P64626" s="230"/>
      <c r="Q64626" s="230"/>
      <c r="R64626" s="230"/>
      <c r="S64626" s="230"/>
    </row>
    <row r="64627" spans="16:19" x14ac:dyDescent="0.2">
      <c r="P64627" s="230"/>
      <c r="Q64627" s="230"/>
      <c r="R64627" s="230"/>
      <c r="S64627" s="230"/>
    </row>
    <row r="64628" spans="16:19" x14ac:dyDescent="0.2">
      <c r="P64628" s="230"/>
      <c r="Q64628" s="230"/>
      <c r="R64628" s="230"/>
      <c r="S64628" s="230"/>
    </row>
    <row r="64629" spans="16:19" x14ac:dyDescent="0.2">
      <c r="P64629" s="230"/>
      <c r="Q64629" s="230"/>
      <c r="R64629" s="230"/>
      <c r="S64629" s="230"/>
    </row>
    <row r="64630" spans="16:19" x14ac:dyDescent="0.2">
      <c r="P64630" s="230"/>
      <c r="Q64630" s="230"/>
      <c r="R64630" s="230"/>
      <c r="S64630" s="230"/>
    </row>
    <row r="64631" spans="16:19" x14ac:dyDescent="0.2">
      <c r="P64631" s="230"/>
      <c r="Q64631" s="230"/>
      <c r="R64631" s="230"/>
      <c r="S64631" s="230"/>
    </row>
    <row r="64632" spans="16:19" x14ac:dyDescent="0.2">
      <c r="P64632" s="230"/>
      <c r="Q64632" s="230"/>
      <c r="R64632" s="230"/>
      <c r="S64632" s="230"/>
    </row>
    <row r="64633" spans="16:19" x14ac:dyDescent="0.2">
      <c r="P64633" s="230"/>
      <c r="Q64633" s="230"/>
      <c r="R64633" s="230"/>
      <c r="S64633" s="230"/>
    </row>
    <row r="64634" spans="16:19" x14ac:dyDescent="0.2">
      <c r="P64634" s="230"/>
      <c r="Q64634" s="230"/>
      <c r="R64634" s="230"/>
      <c r="S64634" s="230"/>
    </row>
    <row r="64635" spans="16:19" x14ac:dyDescent="0.2">
      <c r="P64635" s="230"/>
      <c r="Q64635" s="230"/>
      <c r="R64635" s="230"/>
      <c r="S64635" s="230"/>
    </row>
    <row r="64636" spans="16:19" x14ac:dyDescent="0.2">
      <c r="P64636" s="230"/>
      <c r="Q64636" s="230"/>
      <c r="R64636" s="230"/>
      <c r="S64636" s="230"/>
    </row>
    <row r="64637" spans="16:19" x14ac:dyDescent="0.2">
      <c r="P64637" s="230"/>
      <c r="Q64637" s="230"/>
      <c r="R64637" s="230"/>
      <c r="S64637" s="230"/>
    </row>
    <row r="64638" spans="16:19" x14ac:dyDescent="0.2">
      <c r="P64638" s="230"/>
      <c r="Q64638" s="230"/>
      <c r="R64638" s="230"/>
      <c r="S64638" s="230"/>
    </row>
    <row r="64639" spans="16:19" x14ac:dyDescent="0.2">
      <c r="P64639" s="230"/>
      <c r="Q64639" s="230"/>
      <c r="R64639" s="230"/>
      <c r="S64639" s="230"/>
    </row>
    <row r="64640" spans="16:19" x14ac:dyDescent="0.2">
      <c r="P64640" s="230"/>
      <c r="Q64640" s="230"/>
      <c r="R64640" s="230"/>
      <c r="S64640" s="230"/>
    </row>
    <row r="64641" spans="16:19" x14ac:dyDescent="0.2">
      <c r="P64641" s="230"/>
      <c r="Q64641" s="230"/>
      <c r="R64641" s="230"/>
      <c r="S64641" s="230"/>
    </row>
    <row r="64642" spans="16:19" x14ac:dyDescent="0.2">
      <c r="P64642" s="230"/>
      <c r="Q64642" s="230"/>
      <c r="R64642" s="230"/>
      <c r="S64642" s="230"/>
    </row>
    <row r="64643" spans="16:19" x14ac:dyDescent="0.2">
      <c r="P64643" s="230"/>
      <c r="Q64643" s="230"/>
      <c r="R64643" s="230"/>
      <c r="S64643" s="230"/>
    </row>
    <row r="64644" spans="16:19" x14ac:dyDescent="0.2">
      <c r="P64644" s="230"/>
      <c r="Q64644" s="230"/>
      <c r="R64644" s="230"/>
      <c r="S64644" s="230"/>
    </row>
    <row r="64645" spans="16:19" x14ac:dyDescent="0.2">
      <c r="P64645" s="230"/>
      <c r="Q64645" s="230"/>
      <c r="R64645" s="230"/>
      <c r="S64645" s="230"/>
    </row>
    <row r="64646" spans="16:19" x14ac:dyDescent="0.2">
      <c r="P64646" s="230"/>
      <c r="Q64646" s="230"/>
      <c r="R64646" s="230"/>
      <c r="S64646" s="230"/>
    </row>
    <row r="64647" spans="16:19" x14ac:dyDescent="0.2">
      <c r="P64647" s="230"/>
      <c r="Q64647" s="230"/>
      <c r="R64647" s="230"/>
      <c r="S64647" s="230"/>
    </row>
    <row r="64648" spans="16:19" x14ac:dyDescent="0.2">
      <c r="P64648" s="230"/>
      <c r="Q64648" s="230"/>
      <c r="R64648" s="230"/>
      <c r="S64648" s="230"/>
    </row>
    <row r="64649" spans="16:19" x14ac:dyDescent="0.2">
      <c r="P64649" s="230"/>
      <c r="Q64649" s="230"/>
      <c r="R64649" s="230"/>
      <c r="S64649" s="230"/>
    </row>
    <row r="64650" spans="16:19" x14ac:dyDescent="0.2">
      <c r="P64650" s="230"/>
      <c r="Q64650" s="230"/>
      <c r="R64650" s="230"/>
      <c r="S64650" s="230"/>
    </row>
    <row r="64651" spans="16:19" x14ac:dyDescent="0.2">
      <c r="P64651" s="230"/>
      <c r="Q64651" s="230"/>
      <c r="R64651" s="230"/>
      <c r="S64651" s="230"/>
    </row>
    <row r="64652" spans="16:19" x14ac:dyDescent="0.2">
      <c r="P64652" s="230"/>
      <c r="Q64652" s="230"/>
      <c r="R64652" s="230"/>
      <c r="S64652" s="230"/>
    </row>
    <row r="64653" spans="16:19" x14ac:dyDescent="0.2">
      <c r="P64653" s="230"/>
      <c r="Q64653" s="230"/>
      <c r="R64653" s="230"/>
      <c r="S64653" s="230"/>
    </row>
    <row r="64654" spans="16:19" x14ac:dyDescent="0.2">
      <c r="P64654" s="230"/>
      <c r="Q64654" s="230"/>
      <c r="R64654" s="230"/>
      <c r="S64654" s="230"/>
    </row>
    <row r="64655" spans="16:19" x14ac:dyDescent="0.2">
      <c r="P64655" s="230"/>
      <c r="Q64655" s="230"/>
      <c r="R64655" s="230"/>
      <c r="S64655" s="230"/>
    </row>
    <row r="64656" spans="16:19" x14ac:dyDescent="0.2">
      <c r="P64656" s="230"/>
      <c r="Q64656" s="230"/>
      <c r="R64656" s="230"/>
      <c r="S64656" s="230"/>
    </row>
    <row r="64657" spans="16:19" x14ac:dyDescent="0.2">
      <c r="P64657" s="230"/>
      <c r="Q64657" s="230"/>
      <c r="R64657" s="230"/>
      <c r="S64657" s="230"/>
    </row>
    <row r="64658" spans="16:19" x14ac:dyDescent="0.2">
      <c r="P64658" s="230"/>
      <c r="Q64658" s="230"/>
      <c r="R64658" s="230"/>
      <c r="S64658" s="230"/>
    </row>
    <row r="64659" spans="16:19" x14ac:dyDescent="0.2">
      <c r="P64659" s="230"/>
      <c r="Q64659" s="230"/>
      <c r="R64659" s="230"/>
      <c r="S64659" s="230"/>
    </row>
    <row r="64660" spans="16:19" x14ac:dyDescent="0.2">
      <c r="P64660" s="230"/>
      <c r="Q64660" s="230"/>
      <c r="R64660" s="230"/>
      <c r="S64660" s="230"/>
    </row>
    <row r="64661" spans="16:19" x14ac:dyDescent="0.2">
      <c r="P64661" s="230"/>
      <c r="Q64661" s="230"/>
      <c r="R64661" s="230"/>
      <c r="S64661" s="230"/>
    </row>
    <row r="64662" spans="16:19" x14ac:dyDescent="0.2">
      <c r="P64662" s="230"/>
      <c r="Q64662" s="230"/>
      <c r="R64662" s="230"/>
      <c r="S64662" s="230"/>
    </row>
    <row r="64663" spans="16:19" x14ac:dyDescent="0.2">
      <c r="P64663" s="230"/>
      <c r="Q64663" s="230"/>
      <c r="R64663" s="230"/>
      <c r="S64663" s="230"/>
    </row>
    <row r="64664" spans="16:19" x14ac:dyDescent="0.2">
      <c r="P64664" s="230"/>
      <c r="Q64664" s="230"/>
      <c r="R64664" s="230"/>
      <c r="S64664" s="230"/>
    </row>
    <row r="64665" spans="16:19" x14ac:dyDescent="0.2">
      <c r="P64665" s="230"/>
      <c r="Q64665" s="230"/>
      <c r="R64665" s="230"/>
      <c r="S64665" s="230"/>
    </row>
    <row r="64666" spans="16:19" x14ac:dyDescent="0.2">
      <c r="P64666" s="230"/>
      <c r="Q64666" s="230"/>
      <c r="R64666" s="230"/>
      <c r="S64666" s="230"/>
    </row>
    <row r="64667" spans="16:19" x14ac:dyDescent="0.2">
      <c r="P64667" s="230"/>
      <c r="Q64667" s="230"/>
      <c r="R64667" s="230"/>
      <c r="S64667" s="230"/>
    </row>
    <row r="64668" spans="16:19" x14ac:dyDescent="0.2">
      <c r="P64668" s="230"/>
      <c r="Q64668" s="230"/>
      <c r="R64668" s="230"/>
      <c r="S64668" s="230"/>
    </row>
    <row r="64669" spans="16:19" x14ac:dyDescent="0.2">
      <c r="P64669" s="230"/>
      <c r="Q64669" s="230"/>
      <c r="R64669" s="230"/>
      <c r="S64669" s="230"/>
    </row>
    <row r="64670" spans="16:19" x14ac:dyDescent="0.2">
      <c r="P64670" s="230"/>
      <c r="Q64670" s="230"/>
      <c r="R64670" s="230"/>
      <c r="S64670" s="230"/>
    </row>
    <row r="64671" spans="16:19" x14ac:dyDescent="0.2">
      <c r="P64671" s="230"/>
      <c r="Q64671" s="230"/>
      <c r="R64671" s="230"/>
      <c r="S64671" s="230"/>
    </row>
    <row r="64672" spans="16:19" x14ac:dyDescent="0.2">
      <c r="P64672" s="230"/>
      <c r="Q64672" s="230"/>
      <c r="R64672" s="230"/>
      <c r="S64672" s="230"/>
    </row>
    <row r="64673" spans="16:19" x14ac:dyDescent="0.2">
      <c r="P64673" s="230"/>
      <c r="Q64673" s="230"/>
      <c r="R64673" s="230"/>
      <c r="S64673" s="230"/>
    </row>
    <row r="64674" spans="16:19" x14ac:dyDescent="0.2">
      <c r="P64674" s="230"/>
      <c r="Q64674" s="230"/>
      <c r="R64674" s="230"/>
      <c r="S64674" s="230"/>
    </row>
    <row r="64675" spans="16:19" x14ac:dyDescent="0.2">
      <c r="P64675" s="230"/>
      <c r="Q64675" s="230"/>
      <c r="R64675" s="230"/>
      <c r="S64675" s="230"/>
    </row>
    <row r="64676" spans="16:19" x14ac:dyDescent="0.2">
      <c r="P64676" s="230"/>
      <c r="Q64676" s="230"/>
      <c r="R64676" s="230"/>
      <c r="S64676" s="230"/>
    </row>
    <row r="64677" spans="16:19" x14ac:dyDescent="0.2">
      <c r="P64677" s="230"/>
      <c r="Q64677" s="230"/>
      <c r="R64677" s="230"/>
      <c r="S64677" s="230"/>
    </row>
    <row r="64678" spans="16:19" x14ac:dyDescent="0.2">
      <c r="P64678" s="230"/>
      <c r="Q64678" s="230"/>
      <c r="R64678" s="230"/>
      <c r="S64678" s="230"/>
    </row>
    <row r="64679" spans="16:19" x14ac:dyDescent="0.2">
      <c r="P64679" s="230"/>
      <c r="Q64679" s="230"/>
      <c r="R64679" s="230"/>
      <c r="S64679" s="230"/>
    </row>
    <row r="64680" spans="16:19" x14ac:dyDescent="0.2">
      <c r="P64680" s="230"/>
      <c r="Q64680" s="230"/>
      <c r="R64680" s="230"/>
      <c r="S64680" s="230"/>
    </row>
    <row r="64681" spans="16:19" x14ac:dyDescent="0.2">
      <c r="P64681" s="230"/>
      <c r="Q64681" s="230"/>
      <c r="R64681" s="230"/>
      <c r="S64681" s="230"/>
    </row>
    <row r="64682" spans="16:19" x14ac:dyDescent="0.2">
      <c r="P64682" s="230"/>
      <c r="Q64682" s="230"/>
      <c r="R64682" s="230"/>
      <c r="S64682" s="230"/>
    </row>
    <row r="64683" spans="16:19" x14ac:dyDescent="0.2">
      <c r="P64683" s="230"/>
      <c r="Q64683" s="230"/>
      <c r="R64683" s="230"/>
      <c r="S64683" s="230"/>
    </row>
    <row r="64684" spans="16:19" x14ac:dyDescent="0.2">
      <c r="P64684" s="230"/>
      <c r="Q64684" s="230"/>
      <c r="R64684" s="230"/>
      <c r="S64684" s="230"/>
    </row>
    <row r="64685" spans="16:19" x14ac:dyDescent="0.2">
      <c r="P64685" s="230"/>
      <c r="Q64685" s="230"/>
      <c r="R64685" s="230"/>
      <c r="S64685" s="230"/>
    </row>
    <row r="64686" spans="16:19" x14ac:dyDescent="0.2">
      <c r="P64686" s="230"/>
      <c r="Q64686" s="230"/>
      <c r="R64686" s="230"/>
      <c r="S64686" s="230"/>
    </row>
    <row r="64687" spans="16:19" x14ac:dyDescent="0.2">
      <c r="P64687" s="230"/>
      <c r="Q64687" s="230"/>
      <c r="R64687" s="230"/>
      <c r="S64687" s="230"/>
    </row>
    <row r="64688" spans="16:19" x14ac:dyDescent="0.2">
      <c r="P64688" s="230"/>
      <c r="Q64688" s="230"/>
      <c r="R64688" s="230"/>
      <c r="S64688" s="230"/>
    </row>
    <row r="64689" spans="16:19" x14ac:dyDescent="0.2">
      <c r="P64689" s="230"/>
      <c r="Q64689" s="230"/>
      <c r="R64689" s="230"/>
      <c r="S64689" s="230"/>
    </row>
    <row r="64690" spans="16:19" x14ac:dyDescent="0.2">
      <c r="P64690" s="230"/>
      <c r="Q64690" s="230"/>
      <c r="R64690" s="230"/>
      <c r="S64690" s="230"/>
    </row>
    <row r="64691" spans="16:19" x14ac:dyDescent="0.2">
      <c r="P64691" s="230"/>
      <c r="Q64691" s="230"/>
      <c r="R64691" s="230"/>
      <c r="S64691" s="230"/>
    </row>
    <row r="64692" spans="16:19" x14ac:dyDescent="0.2">
      <c r="P64692" s="230"/>
      <c r="Q64692" s="230"/>
      <c r="R64692" s="230"/>
      <c r="S64692" s="230"/>
    </row>
    <row r="64693" spans="16:19" x14ac:dyDescent="0.2">
      <c r="P64693" s="230"/>
      <c r="Q64693" s="230"/>
      <c r="R64693" s="230"/>
      <c r="S64693" s="230"/>
    </row>
    <row r="64694" spans="16:19" x14ac:dyDescent="0.2">
      <c r="P64694" s="230"/>
      <c r="Q64694" s="230"/>
      <c r="R64694" s="230"/>
      <c r="S64694" s="230"/>
    </row>
    <row r="64695" spans="16:19" x14ac:dyDescent="0.2">
      <c r="P64695" s="230"/>
      <c r="Q64695" s="230"/>
      <c r="R64695" s="230"/>
      <c r="S64695" s="230"/>
    </row>
    <row r="64696" spans="16:19" x14ac:dyDescent="0.2">
      <c r="P64696" s="230"/>
      <c r="Q64696" s="230"/>
      <c r="R64696" s="230"/>
      <c r="S64696" s="230"/>
    </row>
    <row r="64697" spans="16:19" x14ac:dyDescent="0.2">
      <c r="P64697" s="230"/>
      <c r="Q64697" s="230"/>
      <c r="R64697" s="230"/>
      <c r="S64697" s="230"/>
    </row>
    <row r="64698" spans="16:19" x14ac:dyDescent="0.2">
      <c r="P64698" s="230"/>
      <c r="Q64698" s="230"/>
      <c r="R64698" s="230"/>
      <c r="S64698" s="230"/>
    </row>
    <row r="64699" spans="16:19" x14ac:dyDescent="0.2">
      <c r="P64699" s="230"/>
      <c r="Q64699" s="230"/>
      <c r="R64699" s="230"/>
      <c r="S64699" s="230"/>
    </row>
    <row r="64700" spans="16:19" x14ac:dyDescent="0.2">
      <c r="P64700" s="230"/>
      <c r="Q64700" s="230"/>
      <c r="R64700" s="230"/>
      <c r="S64700" s="230"/>
    </row>
    <row r="64701" spans="16:19" x14ac:dyDescent="0.2">
      <c r="P64701" s="230"/>
      <c r="Q64701" s="230"/>
      <c r="R64701" s="230"/>
      <c r="S64701" s="230"/>
    </row>
    <row r="64702" spans="16:19" x14ac:dyDescent="0.2">
      <c r="P64702" s="230"/>
      <c r="Q64702" s="230"/>
      <c r="R64702" s="230"/>
      <c r="S64702" s="230"/>
    </row>
    <row r="64703" spans="16:19" x14ac:dyDescent="0.2">
      <c r="P64703" s="230"/>
      <c r="Q64703" s="230"/>
      <c r="R64703" s="230"/>
      <c r="S64703" s="230"/>
    </row>
    <row r="64704" spans="16:19" x14ac:dyDescent="0.2">
      <c r="P64704" s="230"/>
      <c r="Q64704" s="230"/>
      <c r="R64704" s="230"/>
      <c r="S64704" s="230"/>
    </row>
    <row r="64705" spans="16:19" x14ac:dyDescent="0.2">
      <c r="P64705" s="230"/>
      <c r="Q64705" s="230"/>
      <c r="R64705" s="230"/>
      <c r="S64705" s="230"/>
    </row>
    <row r="64706" spans="16:19" x14ac:dyDescent="0.2">
      <c r="P64706" s="230"/>
      <c r="Q64706" s="230"/>
      <c r="R64706" s="230"/>
      <c r="S64706" s="230"/>
    </row>
    <row r="64707" spans="16:19" x14ac:dyDescent="0.2">
      <c r="P64707" s="230"/>
      <c r="Q64707" s="230"/>
      <c r="R64707" s="230"/>
      <c r="S64707" s="230"/>
    </row>
    <row r="64708" spans="16:19" x14ac:dyDescent="0.2">
      <c r="P64708" s="230"/>
      <c r="Q64708" s="230"/>
      <c r="R64708" s="230"/>
      <c r="S64708" s="230"/>
    </row>
    <row r="64709" spans="16:19" x14ac:dyDescent="0.2">
      <c r="P64709" s="230"/>
      <c r="Q64709" s="230"/>
      <c r="R64709" s="230"/>
      <c r="S64709" s="230"/>
    </row>
    <row r="64710" spans="16:19" x14ac:dyDescent="0.2">
      <c r="P64710" s="230"/>
      <c r="Q64710" s="230"/>
      <c r="R64710" s="230"/>
      <c r="S64710" s="230"/>
    </row>
    <row r="64711" spans="16:19" x14ac:dyDescent="0.2">
      <c r="P64711" s="230"/>
      <c r="Q64711" s="230"/>
      <c r="R64711" s="230"/>
      <c r="S64711" s="230"/>
    </row>
    <row r="64712" spans="16:19" x14ac:dyDescent="0.2">
      <c r="P64712" s="230"/>
      <c r="Q64712" s="230"/>
      <c r="R64712" s="230"/>
      <c r="S64712" s="230"/>
    </row>
    <row r="64713" spans="16:19" x14ac:dyDescent="0.2">
      <c r="P64713" s="230"/>
      <c r="Q64713" s="230"/>
      <c r="R64713" s="230"/>
      <c r="S64713" s="230"/>
    </row>
    <row r="64714" spans="16:19" x14ac:dyDescent="0.2">
      <c r="P64714" s="230"/>
      <c r="Q64714" s="230"/>
      <c r="R64714" s="230"/>
      <c r="S64714" s="230"/>
    </row>
    <row r="64715" spans="16:19" x14ac:dyDescent="0.2">
      <c r="P64715" s="230"/>
      <c r="Q64715" s="230"/>
      <c r="R64715" s="230"/>
      <c r="S64715" s="230"/>
    </row>
    <row r="64716" spans="16:19" x14ac:dyDescent="0.2">
      <c r="P64716" s="230"/>
      <c r="Q64716" s="230"/>
      <c r="R64716" s="230"/>
      <c r="S64716" s="230"/>
    </row>
    <row r="64717" spans="16:19" x14ac:dyDescent="0.2">
      <c r="P64717" s="230"/>
      <c r="Q64717" s="230"/>
      <c r="R64717" s="230"/>
      <c r="S64717" s="230"/>
    </row>
    <row r="64718" spans="16:19" x14ac:dyDescent="0.2">
      <c r="P64718" s="230"/>
      <c r="Q64718" s="230"/>
      <c r="R64718" s="230"/>
      <c r="S64718" s="230"/>
    </row>
    <row r="64719" spans="16:19" x14ac:dyDescent="0.2">
      <c r="P64719" s="230"/>
      <c r="Q64719" s="230"/>
      <c r="R64719" s="230"/>
      <c r="S64719" s="230"/>
    </row>
    <row r="64720" spans="16:19" x14ac:dyDescent="0.2">
      <c r="P64720" s="230"/>
      <c r="Q64720" s="230"/>
      <c r="R64720" s="230"/>
      <c r="S64720" s="230"/>
    </row>
    <row r="64721" spans="16:19" x14ac:dyDescent="0.2">
      <c r="P64721" s="230"/>
      <c r="Q64721" s="230"/>
      <c r="R64721" s="230"/>
      <c r="S64721" s="230"/>
    </row>
    <row r="64722" spans="16:19" x14ac:dyDescent="0.2">
      <c r="P64722" s="230"/>
      <c r="Q64722" s="230"/>
      <c r="R64722" s="230"/>
      <c r="S64722" s="230"/>
    </row>
    <row r="64723" spans="16:19" x14ac:dyDescent="0.2">
      <c r="P64723" s="230"/>
      <c r="Q64723" s="230"/>
      <c r="R64723" s="230"/>
      <c r="S64723" s="230"/>
    </row>
    <row r="64724" spans="16:19" x14ac:dyDescent="0.2">
      <c r="P64724" s="230"/>
      <c r="Q64724" s="230"/>
      <c r="R64724" s="230"/>
      <c r="S64724" s="230"/>
    </row>
    <row r="64725" spans="16:19" x14ac:dyDescent="0.2">
      <c r="P64725" s="230"/>
      <c r="Q64725" s="230"/>
      <c r="R64725" s="230"/>
      <c r="S64725" s="230"/>
    </row>
    <row r="64726" spans="16:19" x14ac:dyDescent="0.2">
      <c r="P64726" s="230"/>
      <c r="Q64726" s="230"/>
      <c r="R64726" s="230"/>
      <c r="S64726" s="230"/>
    </row>
    <row r="64727" spans="16:19" x14ac:dyDescent="0.2">
      <c r="P64727" s="230"/>
      <c r="Q64727" s="230"/>
      <c r="R64727" s="230"/>
      <c r="S64727" s="230"/>
    </row>
    <row r="64728" spans="16:19" x14ac:dyDescent="0.2">
      <c r="P64728" s="230"/>
      <c r="Q64728" s="230"/>
      <c r="R64728" s="230"/>
      <c r="S64728" s="230"/>
    </row>
    <row r="64729" spans="16:19" x14ac:dyDescent="0.2">
      <c r="P64729" s="230"/>
      <c r="Q64729" s="230"/>
      <c r="R64729" s="230"/>
      <c r="S64729" s="230"/>
    </row>
    <row r="64730" spans="16:19" x14ac:dyDescent="0.2">
      <c r="P64730" s="230"/>
      <c r="Q64730" s="230"/>
      <c r="R64730" s="230"/>
      <c r="S64730" s="230"/>
    </row>
    <row r="64731" spans="16:19" x14ac:dyDescent="0.2">
      <c r="P64731" s="230"/>
      <c r="Q64731" s="230"/>
      <c r="R64731" s="230"/>
      <c r="S64731" s="230"/>
    </row>
    <row r="64732" spans="16:19" x14ac:dyDescent="0.2">
      <c r="P64732" s="230"/>
      <c r="Q64732" s="230"/>
      <c r="R64732" s="230"/>
      <c r="S64732" s="230"/>
    </row>
    <row r="64733" spans="16:19" x14ac:dyDescent="0.2">
      <c r="P64733" s="230"/>
      <c r="Q64733" s="230"/>
      <c r="R64733" s="230"/>
      <c r="S64733" s="230"/>
    </row>
    <row r="64734" spans="16:19" x14ac:dyDescent="0.2">
      <c r="P64734" s="230"/>
      <c r="Q64734" s="230"/>
      <c r="R64734" s="230"/>
      <c r="S64734" s="230"/>
    </row>
    <row r="64735" spans="16:19" x14ac:dyDescent="0.2">
      <c r="P64735" s="230"/>
      <c r="Q64735" s="230"/>
      <c r="R64735" s="230"/>
      <c r="S64735" s="230"/>
    </row>
    <row r="64736" spans="16:19" x14ac:dyDescent="0.2">
      <c r="P64736" s="230"/>
      <c r="Q64736" s="230"/>
      <c r="R64736" s="230"/>
      <c r="S64736" s="230"/>
    </row>
    <row r="64737" spans="16:19" x14ac:dyDescent="0.2">
      <c r="P64737" s="230"/>
      <c r="Q64737" s="230"/>
      <c r="R64737" s="230"/>
      <c r="S64737" s="230"/>
    </row>
    <row r="64738" spans="16:19" x14ac:dyDescent="0.2">
      <c r="P64738" s="230"/>
      <c r="Q64738" s="230"/>
      <c r="R64738" s="230"/>
      <c r="S64738" s="230"/>
    </row>
    <row r="64739" spans="16:19" x14ac:dyDescent="0.2">
      <c r="P64739" s="230"/>
      <c r="Q64739" s="230"/>
      <c r="R64739" s="230"/>
      <c r="S64739" s="230"/>
    </row>
    <row r="64740" spans="16:19" x14ac:dyDescent="0.2">
      <c r="P64740" s="230"/>
      <c r="Q64740" s="230"/>
      <c r="R64740" s="230"/>
      <c r="S64740" s="230"/>
    </row>
    <row r="64741" spans="16:19" x14ac:dyDescent="0.2">
      <c r="P64741" s="230"/>
      <c r="Q64741" s="230"/>
      <c r="R64741" s="230"/>
      <c r="S64741" s="230"/>
    </row>
    <row r="64742" spans="16:19" x14ac:dyDescent="0.2">
      <c r="P64742" s="230"/>
      <c r="Q64742" s="230"/>
      <c r="R64742" s="230"/>
      <c r="S64742" s="230"/>
    </row>
    <row r="64743" spans="16:19" x14ac:dyDescent="0.2">
      <c r="P64743" s="230"/>
      <c r="Q64743" s="230"/>
      <c r="R64743" s="230"/>
      <c r="S64743" s="230"/>
    </row>
    <row r="64744" spans="16:19" x14ac:dyDescent="0.2">
      <c r="P64744" s="230"/>
      <c r="Q64744" s="230"/>
      <c r="R64744" s="230"/>
      <c r="S64744" s="230"/>
    </row>
    <row r="64745" spans="16:19" x14ac:dyDescent="0.2">
      <c r="P64745" s="230"/>
      <c r="Q64745" s="230"/>
      <c r="R64745" s="230"/>
      <c r="S64745" s="230"/>
    </row>
    <row r="64746" spans="16:19" x14ac:dyDescent="0.2">
      <c r="P64746" s="230"/>
      <c r="Q64746" s="230"/>
      <c r="R64746" s="230"/>
      <c r="S64746" s="230"/>
    </row>
    <row r="64747" spans="16:19" x14ac:dyDescent="0.2">
      <c r="P64747" s="230"/>
      <c r="Q64747" s="230"/>
      <c r="R64747" s="230"/>
      <c r="S64747" s="230"/>
    </row>
    <row r="64748" spans="16:19" x14ac:dyDescent="0.2">
      <c r="P64748" s="230"/>
      <c r="Q64748" s="230"/>
      <c r="R64748" s="230"/>
      <c r="S64748" s="230"/>
    </row>
    <row r="64749" spans="16:19" x14ac:dyDescent="0.2">
      <c r="P64749" s="230"/>
      <c r="Q64749" s="230"/>
      <c r="R64749" s="230"/>
      <c r="S64749" s="230"/>
    </row>
    <row r="64750" spans="16:19" x14ac:dyDescent="0.2">
      <c r="P64750" s="230"/>
      <c r="Q64750" s="230"/>
      <c r="R64750" s="230"/>
      <c r="S64750" s="230"/>
    </row>
    <row r="64751" spans="16:19" x14ac:dyDescent="0.2">
      <c r="P64751" s="230"/>
      <c r="Q64751" s="230"/>
      <c r="R64751" s="230"/>
      <c r="S64751" s="230"/>
    </row>
    <row r="64752" spans="16:19" x14ac:dyDescent="0.2">
      <c r="P64752" s="230"/>
      <c r="Q64752" s="230"/>
      <c r="R64752" s="230"/>
      <c r="S64752" s="230"/>
    </row>
    <row r="64753" spans="16:19" x14ac:dyDescent="0.2">
      <c r="P64753" s="230"/>
      <c r="Q64753" s="230"/>
      <c r="R64753" s="230"/>
      <c r="S64753" s="230"/>
    </row>
    <row r="64754" spans="16:19" x14ac:dyDescent="0.2">
      <c r="P64754" s="230"/>
      <c r="Q64754" s="230"/>
      <c r="R64754" s="230"/>
      <c r="S64754" s="230"/>
    </row>
    <row r="64755" spans="16:19" x14ac:dyDescent="0.2">
      <c r="P64755" s="230"/>
      <c r="Q64755" s="230"/>
      <c r="R64755" s="230"/>
      <c r="S64755" s="230"/>
    </row>
    <row r="64756" spans="16:19" x14ac:dyDescent="0.2">
      <c r="P64756" s="230"/>
      <c r="Q64756" s="230"/>
      <c r="R64756" s="230"/>
      <c r="S64756" s="230"/>
    </row>
    <row r="64757" spans="16:19" x14ac:dyDescent="0.2">
      <c r="P64757" s="230"/>
      <c r="Q64757" s="230"/>
      <c r="R64757" s="230"/>
      <c r="S64757" s="230"/>
    </row>
    <row r="64758" spans="16:19" x14ac:dyDescent="0.2">
      <c r="P64758" s="230"/>
      <c r="Q64758" s="230"/>
      <c r="R64758" s="230"/>
      <c r="S64758" s="230"/>
    </row>
    <row r="64759" spans="16:19" x14ac:dyDescent="0.2">
      <c r="P64759" s="230"/>
      <c r="Q64759" s="230"/>
      <c r="R64759" s="230"/>
      <c r="S64759" s="230"/>
    </row>
    <row r="64760" spans="16:19" x14ac:dyDescent="0.2">
      <c r="P64760" s="230"/>
      <c r="Q64760" s="230"/>
      <c r="R64760" s="230"/>
      <c r="S64760" s="230"/>
    </row>
    <row r="64761" spans="16:19" x14ac:dyDescent="0.2">
      <c r="P64761" s="230"/>
      <c r="Q64761" s="230"/>
      <c r="R64761" s="230"/>
      <c r="S64761" s="230"/>
    </row>
    <row r="64762" spans="16:19" x14ac:dyDescent="0.2">
      <c r="P64762" s="230"/>
      <c r="Q64762" s="230"/>
      <c r="R64762" s="230"/>
      <c r="S64762" s="230"/>
    </row>
    <row r="64763" spans="16:19" x14ac:dyDescent="0.2">
      <c r="P64763" s="230"/>
      <c r="Q64763" s="230"/>
      <c r="R64763" s="230"/>
      <c r="S64763" s="230"/>
    </row>
    <row r="64764" spans="16:19" x14ac:dyDescent="0.2">
      <c r="P64764" s="230"/>
      <c r="Q64764" s="230"/>
      <c r="R64764" s="230"/>
      <c r="S64764" s="230"/>
    </row>
    <row r="64765" spans="16:19" x14ac:dyDescent="0.2">
      <c r="P64765" s="230"/>
      <c r="Q64765" s="230"/>
      <c r="R64765" s="230"/>
      <c r="S64765" s="230"/>
    </row>
    <row r="64766" spans="16:19" x14ac:dyDescent="0.2">
      <c r="P64766" s="230"/>
      <c r="Q64766" s="230"/>
      <c r="R64766" s="230"/>
      <c r="S64766" s="230"/>
    </row>
    <row r="64767" spans="16:19" x14ac:dyDescent="0.2">
      <c r="P64767" s="230"/>
      <c r="Q64767" s="230"/>
      <c r="R64767" s="230"/>
      <c r="S64767" s="230"/>
    </row>
    <row r="64768" spans="16:19" x14ac:dyDescent="0.2">
      <c r="P64768" s="230"/>
      <c r="Q64768" s="230"/>
      <c r="R64768" s="230"/>
      <c r="S64768" s="230"/>
    </row>
    <row r="64769" spans="16:19" x14ac:dyDescent="0.2">
      <c r="P64769" s="230"/>
      <c r="Q64769" s="230"/>
      <c r="R64769" s="230"/>
      <c r="S64769" s="230"/>
    </row>
    <row r="64770" spans="16:19" x14ac:dyDescent="0.2">
      <c r="P64770" s="230"/>
      <c r="Q64770" s="230"/>
      <c r="R64770" s="230"/>
      <c r="S64770" s="230"/>
    </row>
    <row r="64771" spans="16:19" x14ac:dyDescent="0.2">
      <c r="P64771" s="230"/>
      <c r="Q64771" s="230"/>
      <c r="R64771" s="230"/>
      <c r="S64771" s="230"/>
    </row>
    <row r="64772" spans="16:19" x14ac:dyDescent="0.2">
      <c r="P64772" s="230"/>
      <c r="Q64772" s="230"/>
      <c r="R64772" s="230"/>
      <c r="S64772" s="230"/>
    </row>
    <row r="64773" spans="16:19" x14ac:dyDescent="0.2">
      <c r="P64773" s="230"/>
      <c r="Q64773" s="230"/>
      <c r="R64773" s="230"/>
      <c r="S64773" s="230"/>
    </row>
    <row r="64774" spans="16:19" x14ac:dyDescent="0.2">
      <c r="P64774" s="230"/>
      <c r="Q64774" s="230"/>
      <c r="R64774" s="230"/>
      <c r="S64774" s="230"/>
    </row>
    <row r="64775" spans="16:19" x14ac:dyDescent="0.2">
      <c r="P64775" s="230"/>
      <c r="Q64775" s="230"/>
      <c r="R64775" s="230"/>
      <c r="S64775" s="230"/>
    </row>
    <row r="64776" spans="16:19" x14ac:dyDescent="0.2">
      <c r="P64776" s="230"/>
      <c r="Q64776" s="230"/>
      <c r="R64776" s="230"/>
      <c r="S64776" s="230"/>
    </row>
    <row r="64777" spans="16:19" x14ac:dyDescent="0.2">
      <c r="P64777" s="230"/>
      <c r="Q64777" s="230"/>
      <c r="R64777" s="230"/>
      <c r="S64777" s="230"/>
    </row>
    <row r="64778" spans="16:19" x14ac:dyDescent="0.2">
      <c r="P64778" s="230"/>
      <c r="Q64778" s="230"/>
      <c r="R64778" s="230"/>
      <c r="S64778" s="230"/>
    </row>
    <row r="64779" spans="16:19" x14ac:dyDescent="0.2">
      <c r="P64779" s="230"/>
      <c r="Q64779" s="230"/>
      <c r="R64779" s="230"/>
      <c r="S64779" s="230"/>
    </row>
    <row r="64780" spans="16:19" x14ac:dyDescent="0.2">
      <c r="P64780" s="230"/>
      <c r="Q64780" s="230"/>
      <c r="R64780" s="230"/>
      <c r="S64780" s="230"/>
    </row>
    <row r="64781" spans="16:19" x14ac:dyDescent="0.2">
      <c r="P64781" s="230"/>
      <c r="Q64781" s="230"/>
      <c r="R64781" s="230"/>
      <c r="S64781" s="230"/>
    </row>
    <row r="64782" spans="16:19" x14ac:dyDescent="0.2">
      <c r="P64782" s="230"/>
      <c r="Q64782" s="230"/>
      <c r="R64782" s="230"/>
      <c r="S64782" s="230"/>
    </row>
    <row r="64783" spans="16:19" x14ac:dyDescent="0.2">
      <c r="P64783" s="230"/>
      <c r="Q64783" s="230"/>
      <c r="R64783" s="230"/>
      <c r="S64783" s="230"/>
    </row>
    <row r="64784" spans="16:19" x14ac:dyDescent="0.2">
      <c r="P64784" s="230"/>
      <c r="Q64784" s="230"/>
      <c r="R64784" s="230"/>
      <c r="S64784" s="230"/>
    </row>
    <row r="64785" spans="16:19" x14ac:dyDescent="0.2">
      <c r="P64785" s="230"/>
      <c r="Q64785" s="230"/>
      <c r="R64785" s="230"/>
      <c r="S64785" s="230"/>
    </row>
    <row r="64786" spans="16:19" x14ac:dyDescent="0.2">
      <c r="P64786" s="230"/>
      <c r="Q64786" s="230"/>
      <c r="R64786" s="230"/>
      <c r="S64786" s="230"/>
    </row>
    <row r="64787" spans="16:19" x14ac:dyDescent="0.2">
      <c r="P64787" s="230"/>
      <c r="Q64787" s="230"/>
      <c r="R64787" s="230"/>
      <c r="S64787" s="230"/>
    </row>
    <row r="64788" spans="16:19" x14ac:dyDescent="0.2">
      <c r="P64788" s="230"/>
      <c r="Q64788" s="230"/>
      <c r="R64788" s="230"/>
      <c r="S64788" s="230"/>
    </row>
    <row r="64789" spans="16:19" x14ac:dyDescent="0.2">
      <c r="P64789" s="230"/>
      <c r="Q64789" s="230"/>
      <c r="R64789" s="230"/>
      <c r="S64789" s="230"/>
    </row>
    <row r="64790" spans="16:19" x14ac:dyDescent="0.2">
      <c r="P64790" s="230"/>
      <c r="Q64790" s="230"/>
      <c r="R64790" s="230"/>
      <c r="S64790" s="230"/>
    </row>
    <row r="64791" spans="16:19" x14ac:dyDescent="0.2">
      <c r="P64791" s="230"/>
      <c r="Q64791" s="230"/>
      <c r="R64791" s="230"/>
      <c r="S64791" s="230"/>
    </row>
    <row r="64792" spans="16:19" x14ac:dyDescent="0.2">
      <c r="P64792" s="230"/>
      <c r="Q64792" s="230"/>
      <c r="R64792" s="230"/>
      <c r="S64792" s="230"/>
    </row>
    <row r="64793" spans="16:19" x14ac:dyDescent="0.2">
      <c r="P64793" s="230"/>
      <c r="Q64793" s="230"/>
      <c r="R64793" s="230"/>
      <c r="S64793" s="230"/>
    </row>
    <row r="64794" spans="16:19" x14ac:dyDescent="0.2">
      <c r="P64794" s="230"/>
      <c r="Q64794" s="230"/>
      <c r="R64794" s="230"/>
      <c r="S64794" s="230"/>
    </row>
    <row r="64795" spans="16:19" x14ac:dyDescent="0.2">
      <c r="P64795" s="230"/>
      <c r="Q64795" s="230"/>
      <c r="R64795" s="230"/>
      <c r="S64795" s="230"/>
    </row>
    <row r="64796" spans="16:19" x14ac:dyDescent="0.2">
      <c r="P64796" s="230"/>
      <c r="Q64796" s="230"/>
      <c r="R64796" s="230"/>
      <c r="S64796" s="230"/>
    </row>
    <row r="64797" spans="16:19" x14ac:dyDescent="0.2">
      <c r="P64797" s="230"/>
      <c r="Q64797" s="230"/>
      <c r="R64797" s="230"/>
      <c r="S64797" s="230"/>
    </row>
    <row r="64798" spans="16:19" x14ac:dyDescent="0.2">
      <c r="P64798" s="230"/>
      <c r="Q64798" s="230"/>
      <c r="R64798" s="230"/>
      <c r="S64798" s="230"/>
    </row>
    <row r="64799" spans="16:19" x14ac:dyDescent="0.2">
      <c r="P64799" s="230"/>
      <c r="Q64799" s="230"/>
      <c r="R64799" s="230"/>
      <c r="S64799" s="230"/>
    </row>
    <row r="64800" spans="16:19" x14ac:dyDescent="0.2">
      <c r="P64800" s="230"/>
      <c r="Q64800" s="230"/>
      <c r="R64800" s="230"/>
      <c r="S64800" s="230"/>
    </row>
    <row r="64801" spans="16:19" x14ac:dyDescent="0.2">
      <c r="P64801" s="230"/>
      <c r="Q64801" s="230"/>
      <c r="R64801" s="230"/>
      <c r="S64801" s="230"/>
    </row>
    <row r="64802" spans="16:19" x14ac:dyDescent="0.2">
      <c r="P64802" s="230"/>
      <c r="Q64802" s="230"/>
      <c r="R64802" s="230"/>
      <c r="S64802" s="230"/>
    </row>
    <row r="64803" spans="16:19" x14ac:dyDescent="0.2">
      <c r="P64803" s="230"/>
      <c r="Q64803" s="230"/>
      <c r="R64803" s="230"/>
      <c r="S64803" s="230"/>
    </row>
    <row r="64804" spans="16:19" x14ac:dyDescent="0.2">
      <c r="P64804" s="230"/>
      <c r="Q64804" s="230"/>
      <c r="R64804" s="230"/>
      <c r="S64804" s="230"/>
    </row>
    <row r="64805" spans="16:19" x14ac:dyDescent="0.2">
      <c r="P64805" s="230"/>
      <c r="Q64805" s="230"/>
      <c r="R64805" s="230"/>
      <c r="S64805" s="230"/>
    </row>
    <row r="64806" spans="16:19" x14ac:dyDescent="0.2">
      <c r="P64806" s="230"/>
      <c r="Q64806" s="230"/>
      <c r="R64806" s="230"/>
      <c r="S64806" s="230"/>
    </row>
    <row r="64807" spans="16:19" x14ac:dyDescent="0.2">
      <c r="P64807" s="230"/>
      <c r="Q64807" s="230"/>
      <c r="R64807" s="230"/>
      <c r="S64807" s="230"/>
    </row>
    <row r="64808" spans="16:19" x14ac:dyDescent="0.2">
      <c r="P64808" s="230"/>
      <c r="Q64808" s="230"/>
      <c r="R64808" s="230"/>
      <c r="S64808" s="230"/>
    </row>
    <row r="64809" spans="16:19" x14ac:dyDescent="0.2">
      <c r="P64809" s="230"/>
      <c r="Q64809" s="230"/>
      <c r="R64809" s="230"/>
      <c r="S64809" s="230"/>
    </row>
    <row r="64810" spans="16:19" x14ac:dyDescent="0.2">
      <c r="P64810" s="230"/>
      <c r="Q64810" s="230"/>
      <c r="R64810" s="230"/>
      <c r="S64810" s="230"/>
    </row>
    <row r="64811" spans="16:19" x14ac:dyDescent="0.2">
      <c r="P64811" s="230"/>
      <c r="Q64811" s="230"/>
      <c r="R64811" s="230"/>
      <c r="S64811" s="230"/>
    </row>
    <row r="64812" spans="16:19" x14ac:dyDescent="0.2">
      <c r="P64812" s="230"/>
      <c r="Q64812" s="230"/>
      <c r="R64812" s="230"/>
      <c r="S64812" s="230"/>
    </row>
    <row r="64813" spans="16:19" x14ac:dyDescent="0.2">
      <c r="P64813" s="230"/>
      <c r="Q64813" s="230"/>
      <c r="R64813" s="230"/>
      <c r="S64813" s="230"/>
    </row>
    <row r="64814" spans="16:19" x14ac:dyDescent="0.2">
      <c r="P64814" s="230"/>
      <c r="Q64814" s="230"/>
      <c r="R64814" s="230"/>
      <c r="S64814" s="230"/>
    </row>
    <row r="64815" spans="16:19" x14ac:dyDescent="0.2">
      <c r="P64815" s="230"/>
      <c r="Q64815" s="230"/>
      <c r="R64815" s="230"/>
      <c r="S64815" s="230"/>
    </row>
    <row r="64816" spans="16:19" x14ac:dyDescent="0.2">
      <c r="P64816" s="230"/>
      <c r="Q64816" s="230"/>
      <c r="R64816" s="230"/>
      <c r="S64816" s="230"/>
    </row>
    <row r="64817" spans="16:19" x14ac:dyDescent="0.2">
      <c r="P64817" s="230"/>
      <c r="Q64817" s="230"/>
      <c r="R64817" s="230"/>
      <c r="S64817" s="230"/>
    </row>
    <row r="64818" spans="16:19" x14ac:dyDescent="0.2">
      <c r="P64818" s="230"/>
      <c r="Q64818" s="230"/>
      <c r="R64818" s="230"/>
      <c r="S64818" s="230"/>
    </row>
    <row r="64819" spans="16:19" x14ac:dyDescent="0.2">
      <c r="P64819" s="230"/>
      <c r="Q64819" s="230"/>
      <c r="R64819" s="230"/>
      <c r="S64819" s="230"/>
    </row>
    <row r="64820" spans="16:19" x14ac:dyDescent="0.2">
      <c r="P64820" s="230"/>
      <c r="Q64820" s="230"/>
      <c r="R64820" s="230"/>
      <c r="S64820" s="230"/>
    </row>
    <row r="64821" spans="16:19" x14ac:dyDescent="0.2">
      <c r="P64821" s="230"/>
      <c r="Q64821" s="230"/>
      <c r="R64821" s="230"/>
      <c r="S64821" s="230"/>
    </row>
    <row r="64822" spans="16:19" x14ac:dyDescent="0.2">
      <c r="P64822" s="230"/>
      <c r="Q64822" s="230"/>
      <c r="R64822" s="230"/>
      <c r="S64822" s="230"/>
    </row>
    <row r="64823" spans="16:19" x14ac:dyDescent="0.2">
      <c r="P64823" s="230"/>
      <c r="Q64823" s="230"/>
      <c r="R64823" s="230"/>
      <c r="S64823" s="230"/>
    </row>
    <row r="64824" spans="16:19" x14ac:dyDescent="0.2">
      <c r="P64824" s="230"/>
      <c r="Q64824" s="230"/>
      <c r="R64824" s="230"/>
      <c r="S64824" s="230"/>
    </row>
    <row r="64825" spans="16:19" x14ac:dyDescent="0.2">
      <c r="P64825" s="230"/>
      <c r="Q64825" s="230"/>
      <c r="R64825" s="230"/>
      <c r="S64825" s="230"/>
    </row>
    <row r="64826" spans="16:19" x14ac:dyDescent="0.2">
      <c r="P64826" s="230"/>
      <c r="Q64826" s="230"/>
      <c r="R64826" s="230"/>
      <c r="S64826" s="230"/>
    </row>
    <row r="64827" spans="16:19" x14ac:dyDescent="0.2">
      <c r="P64827" s="230"/>
      <c r="Q64827" s="230"/>
      <c r="R64827" s="230"/>
      <c r="S64827" s="230"/>
    </row>
    <row r="64828" spans="16:19" x14ac:dyDescent="0.2">
      <c r="P64828" s="230"/>
      <c r="Q64828" s="230"/>
      <c r="R64828" s="230"/>
      <c r="S64828" s="230"/>
    </row>
    <row r="64829" spans="16:19" x14ac:dyDescent="0.2">
      <c r="P64829" s="230"/>
      <c r="Q64829" s="230"/>
      <c r="R64829" s="230"/>
      <c r="S64829" s="230"/>
    </row>
    <row r="64830" spans="16:19" x14ac:dyDescent="0.2">
      <c r="P64830" s="230"/>
      <c r="Q64830" s="230"/>
      <c r="R64830" s="230"/>
      <c r="S64830" s="230"/>
    </row>
    <row r="64831" spans="16:19" x14ac:dyDescent="0.2">
      <c r="P64831" s="230"/>
      <c r="Q64831" s="230"/>
      <c r="R64831" s="230"/>
      <c r="S64831" s="230"/>
    </row>
    <row r="64832" spans="16:19" x14ac:dyDescent="0.2">
      <c r="P64832" s="230"/>
      <c r="Q64832" s="230"/>
      <c r="R64832" s="230"/>
      <c r="S64832" s="230"/>
    </row>
    <row r="64833" spans="16:19" x14ac:dyDescent="0.2">
      <c r="P64833" s="230"/>
      <c r="Q64833" s="230"/>
      <c r="R64833" s="230"/>
      <c r="S64833" s="230"/>
    </row>
    <row r="64834" spans="16:19" x14ac:dyDescent="0.2">
      <c r="P64834" s="230"/>
      <c r="Q64834" s="230"/>
      <c r="R64834" s="230"/>
      <c r="S64834" s="230"/>
    </row>
    <row r="64835" spans="16:19" x14ac:dyDescent="0.2">
      <c r="P64835" s="230"/>
      <c r="Q64835" s="230"/>
      <c r="R64835" s="230"/>
      <c r="S64835" s="230"/>
    </row>
    <row r="64836" spans="16:19" x14ac:dyDescent="0.2">
      <c r="P64836" s="230"/>
      <c r="Q64836" s="230"/>
      <c r="R64836" s="230"/>
      <c r="S64836" s="230"/>
    </row>
    <row r="64837" spans="16:19" x14ac:dyDescent="0.2">
      <c r="P64837" s="230"/>
      <c r="Q64837" s="230"/>
      <c r="R64837" s="230"/>
      <c r="S64837" s="230"/>
    </row>
    <row r="64838" spans="16:19" x14ac:dyDescent="0.2">
      <c r="P64838" s="230"/>
      <c r="Q64838" s="230"/>
      <c r="R64838" s="230"/>
      <c r="S64838" s="230"/>
    </row>
    <row r="64839" spans="16:19" x14ac:dyDescent="0.2">
      <c r="P64839" s="230"/>
      <c r="Q64839" s="230"/>
      <c r="R64839" s="230"/>
      <c r="S64839" s="230"/>
    </row>
    <row r="64840" spans="16:19" x14ac:dyDescent="0.2">
      <c r="P64840" s="230"/>
      <c r="Q64840" s="230"/>
      <c r="R64840" s="230"/>
      <c r="S64840" s="230"/>
    </row>
    <row r="64841" spans="16:19" x14ac:dyDescent="0.2">
      <c r="P64841" s="230"/>
      <c r="Q64841" s="230"/>
      <c r="R64841" s="230"/>
      <c r="S64841" s="230"/>
    </row>
    <row r="64842" spans="16:19" x14ac:dyDescent="0.2">
      <c r="P64842" s="230"/>
      <c r="Q64842" s="230"/>
      <c r="R64842" s="230"/>
      <c r="S64842" s="230"/>
    </row>
    <row r="64843" spans="16:19" x14ac:dyDescent="0.2">
      <c r="P64843" s="230"/>
      <c r="Q64843" s="230"/>
      <c r="R64843" s="230"/>
      <c r="S64843" s="230"/>
    </row>
    <row r="64844" spans="16:19" x14ac:dyDescent="0.2">
      <c r="P64844" s="230"/>
      <c r="Q64844" s="230"/>
      <c r="R64844" s="230"/>
      <c r="S64844" s="230"/>
    </row>
    <row r="64845" spans="16:19" x14ac:dyDescent="0.2">
      <c r="P64845" s="230"/>
      <c r="Q64845" s="230"/>
      <c r="R64845" s="230"/>
      <c r="S64845" s="230"/>
    </row>
    <row r="64846" spans="16:19" x14ac:dyDescent="0.2">
      <c r="P64846" s="230"/>
      <c r="Q64846" s="230"/>
      <c r="R64846" s="230"/>
      <c r="S64846" s="230"/>
    </row>
    <row r="64847" spans="16:19" x14ac:dyDescent="0.2">
      <c r="P64847" s="230"/>
      <c r="Q64847" s="230"/>
      <c r="R64847" s="230"/>
      <c r="S64847" s="230"/>
    </row>
    <row r="64848" spans="16:19" x14ac:dyDescent="0.2">
      <c r="P64848" s="230"/>
      <c r="Q64848" s="230"/>
      <c r="R64848" s="230"/>
      <c r="S64848" s="230"/>
    </row>
    <row r="64849" spans="16:19" x14ac:dyDescent="0.2">
      <c r="P64849" s="230"/>
      <c r="Q64849" s="230"/>
      <c r="R64849" s="230"/>
      <c r="S64849" s="230"/>
    </row>
    <row r="64850" spans="16:19" x14ac:dyDescent="0.2">
      <c r="P64850" s="230"/>
      <c r="Q64850" s="230"/>
      <c r="R64850" s="230"/>
      <c r="S64850" s="230"/>
    </row>
    <row r="64851" spans="16:19" x14ac:dyDescent="0.2">
      <c r="P64851" s="230"/>
      <c r="Q64851" s="230"/>
      <c r="R64851" s="230"/>
      <c r="S64851" s="230"/>
    </row>
    <row r="64852" spans="16:19" x14ac:dyDescent="0.2">
      <c r="P64852" s="230"/>
      <c r="Q64852" s="230"/>
      <c r="R64852" s="230"/>
      <c r="S64852" s="230"/>
    </row>
    <row r="64853" spans="16:19" x14ac:dyDescent="0.2">
      <c r="P64853" s="230"/>
      <c r="Q64853" s="230"/>
      <c r="R64853" s="230"/>
      <c r="S64853" s="230"/>
    </row>
    <row r="64854" spans="16:19" x14ac:dyDescent="0.2">
      <c r="P64854" s="230"/>
      <c r="Q64854" s="230"/>
      <c r="R64854" s="230"/>
      <c r="S64854" s="230"/>
    </row>
    <row r="64855" spans="16:19" x14ac:dyDescent="0.2">
      <c r="P64855" s="230"/>
      <c r="Q64855" s="230"/>
      <c r="R64855" s="230"/>
      <c r="S64855" s="230"/>
    </row>
    <row r="64856" spans="16:19" x14ac:dyDescent="0.2">
      <c r="P64856" s="230"/>
      <c r="Q64856" s="230"/>
      <c r="R64856" s="230"/>
      <c r="S64856" s="230"/>
    </row>
    <row r="64857" spans="16:19" x14ac:dyDescent="0.2">
      <c r="P64857" s="230"/>
      <c r="Q64857" s="230"/>
      <c r="R64857" s="230"/>
      <c r="S64857" s="230"/>
    </row>
    <row r="64858" spans="16:19" x14ac:dyDescent="0.2">
      <c r="P64858" s="230"/>
      <c r="Q64858" s="230"/>
      <c r="R64858" s="230"/>
      <c r="S64858" s="230"/>
    </row>
    <row r="64859" spans="16:19" x14ac:dyDescent="0.2">
      <c r="P64859" s="230"/>
      <c r="Q64859" s="230"/>
      <c r="R64859" s="230"/>
      <c r="S64859" s="230"/>
    </row>
    <row r="64860" spans="16:19" x14ac:dyDescent="0.2">
      <c r="P64860" s="230"/>
      <c r="Q64860" s="230"/>
      <c r="R64860" s="230"/>
      <c r="S64860" s="230"/>
    </row>
    <row r="64861" spans="16:19" x14ac:dyDescent="0.2">
      <c r="P64861" s="230"/>
      <c r="Q64861" s="230"/>
      <c r="R64861" s="230"/>
      <c r="S64861" s="230"/>
    </row>
    <row r="64862" spans="16:19" x14ac:dyDescent="0.2">
      <c r="P64862" s="230"/>
      <c r="Q64862" s="230"/>
      <c r="R64862" s="230"/>
      <c r="S64862" s="230"/>
    </row>
    <row r="64863" spans="16:19" x14ac:dyDescent="0.2">
      <c r="P64863" s="230"/>
      <c r="Q64863" s="230"/>
      <c r="R64863" s="230"/>
      <c r="S64863" s="230"/>
    </row>
    <row r="64864" spans="16:19" x14ac:dyDescent="0.2">
      <c r="P64864" s="230"/>
      <c r="Q64864" s="230"/>
      <c r="R64864" s="230"/>
      <c r="S64864" s="230"/>
    </row>
    <row r="64865" spans="16:19" x14ac:dyDescent="0.2">
      <c r="P64865" s="230"/>
      <c r="Q64865" s="230"/>
      <c r="R64865" s="230"/>
      <c r="S64865" s="230"/>
    </row>
    <row r="64866" spans="16:19" x14ac:dyDescent="0.2">
      <c r="P64866" s="230"/>
      <c r="Q64866" s="230"/>
      <c r="R64866" s="230"/>
      <c r="S64866" s="230"/>
    </row>
    <row r="64867" spans="16:19" x14ac:dyDescent="0.2">
      <c r="P64867" s="230"/>
      <c r="Q64867" s="230"/>
      <c r="R64867" s="230"/>
      <c r="S64867" s="230"/>
    </row>
    <row r="64868" spans="16:19" x14ac:dyDescent="0.2">
      <c r="P64868" s="230"/>
      <c r="Q64868" s="230"/>
      <c r="R64868" s="230"/>
      <c r="S64868" s="230"/>
    </row>
    <row r="64869" spans="16:19" x14ac:dyDescent="0.2">
      <c r="P64869" s="230"/>
      <c r="Q64869" s="230"/>
      <c r="R64869" s="230"/>
      <c r="S64869" s="230"/>
    </row>
    <row r="64870" spans="16:19" x14ac:dyDescent="0.2">
      <c r="P64870" s="230"/>
      <c r="Q64870" s="230"/>
      <c r="R64870" s="230"/>
      <c r="S64870" s="230"/>
    </row>
    <row r="64871" spans="16:19" x14ac:dyDescent="0.2">
      <c r="P64871" s="230"/>
      <c r="Q64871" s="230"/>
      <c r="R64871" s="230"/>
      <c r="S64871" s="230"/>
    </row>
    <row r="64872" spans="16:19" x14ac:dyDescent="0.2">
      <c r="P64872" s="230"/>
      <c r="Q64872" s="230"/>
      <c r="R64872" s="230"/>
      <c r="S64872" s="230"/>
    </row>
    <row r="64873" spans="16:19" x14ac:dyDescent="0.2">
      <c r="P64873" s="230"/>
      <c r="Q64873" s="230"/>
      <c r="R64873" s="230"/>
      <c r="S64873" s="230"/>
    </row>
    <row r="64874" spans="16:19" x14ac:dyDescent="0.2">
      <c r="P64874" s="230"/>
      <c r="Q64874" s="230"/>
      <c r="R64874" s="230"/>
      <c r="S64874" s="230"/>
    </row>
    <row r="64875" spans="16:19" x14ac:dyDescent="0.2">
      <c r="P64875" s="230"/>
      <c r="Q64875" s="230"/>
      <c r="R64875" s="230"/>
      <c r="S64875" s="230"/>
    </row>
    <row r="64876" spans="16:19" x14ac:dyDescent="0.2">
      <c r="P64876" s="230"/>
      <c r="Q64876" s="230"/>
      <c r="R64876" s="230"/>
      <c r="S64876" s="230"/>
    </row>
    <row r="64877" spans="16:19" x14ac:dyDescent="0.2">
      <c r="P64877" s="230"/>
      <c r="Q64877" s="230"/>
      <c r="R64877" s="230"/>
      <c r="S64877" s="230"/>
    </row>
    <row r="64878" spans="16:19" x14ac:dyDescent="0.2">
      <c r="P64878" s="230"/>
      <c r="Q64878" s="230"/>
      <c r="R64878" s="230"/>
      <c r="S64878" s="230"/>
    </row>
    <row r="64879" spans="16:19" x14ac:dyDescent="0.2">
      <c r="P64879" s="230"/>
      <c r="Q64879" s="230"/>
      <c r="R64879" s="230"/>
      <c r="S64879" s="230"/>
    </row>
    <row r="64880" spans="16:19" x14ac:dyDescent="0.2">
      <c r="P64880" s="230"/>
      <c r="Q64880" s="230"/>
      <c r="R64880" s="230"/>
      <c r="S64880" s="230"/>
    </row>
    <row r="64881" spans="16:19" x14ac:dyDescent="0.2">
      <c r="P64881" s="230"/>
      <c r="Q64881" s="230"/>
      <c r="R64881" s="230"/>
      <c r="S64881" s="230"/>
    </row>
    <row r="64882" spans="16:19" x14ac:dyDescent="0.2">
      <c r="P64882" s="230"/>
      <c r="Q64882" s="230"/>
      <c r="R64882" s="230"/>
      <c r="S64882" s="230"/>
    </row>
    <row r="64883" spans="16:19" x14ac:dyDescent="0.2">
      <c r="P64883" s="230"/>
      <c r="Q64883" s="230"/>
      <c r="R64883" s="230"/>
      <c r="S64883" s="230"/>
    </row>
    <row r="64884" spans="16:19" x14ac:dyDescent="0.2">
      <c r="P64884" s="230"/>
      <c r="Q64884" s="230"/>
      <c r="R64884" s="230"/>
      <c r="S64884" s="230"/>
    </row>
    <row r="64885" spans="16:19" x14ac:dyDescent="0.2">
      <c r="P64885" s="230"/>
      <c r="Q64885" s="230"/>
      <c r="R64885" s="230"/>
      <c r="S64885" s="230"/>
    </row>
    <row r="64886" spans="16:19" x14ac:dyDescent="0.2">
      <c r="P64886" s="230"/>
      <c r="Q64886" s="230"/>
      <c r="R64886" s="230"/>
      <c r="S64886" s="230"/>
    </row>
    <row r="64887" spans="16:19" x14ac:dyDescent="0.2">
      <c r="P64887" s="230"/>
      <c r="Q64887" s="230"/>
      <c r="R64887" s="230"/>
      <c r="S64887" s="230"/>
    </row>
    <row r="64888" spans="16:19" x14ac:dyDescent="0.2">
      <c r="P64888" s="230"/>
      <c r="Q64888" s="230"/>
      <c r="R64888" s="230"/>
      <c r="S64888" s="230"/>
    </row>
    <row r="64889" spans="16:19" x14ac:dyDescent="0.2">
      <c r="P64889" s="230"/>
      <c r="Q64889" s="230"/>
      <c r="R64889" s="230"/>
      <c r="S64889" s="230"/>
    </row>
    <row r="64890" spans="16:19" x14ac:dyDescent="0.2">
      <c r="P64890" s="230"/>
      <c r="Q64890" s="230"/>
      <c r="R64890" s="230"/>
      <c r="S64890" s="230"/>
    </row>
    <row r="64891" spans="16:19" x14ac:dyDescent="0.2">
      <c r="P64891" s="230"/>
      <c r="Q64891" s="230"/>
      <c r="R64891" s="230"/>
      <c r="S64891" s="230"/>
    </row>
    <row r="64892" spans="16:19" x14ac:dyDescent="0.2">
      <c r="P64892" s="230"/>
      <c r="Q64892" s="230"/>
      <c r="R64892" s="230"/>
      <c r="S64892" s="230"/>
    </row>
    <row r="64893" spans="16:19" x14ac:dyDescent="0.2">
      <c r="P64893" s="230"/>
      <c r="Q64893" s="230"/>
      <c r="R64893" s="230"/>
      <c r="S64893" s="230"/>
    </row>
    <row r="64894" spans="16:19" x14ac:dyDescent="0.2">
      <c r="P64894" s="230"/>
      <c r="Q64894" s="230"/>
      <c r="R64894" s="230"/>
      <c r="S64894" s="230"/>
    </row>
    <row r="64895" spans="16:19" x14ac:dyDescent="0.2">
      <c r="P64895" s="230"/>
      <c r="Q64895" s="230"/>
      <c r="R64895" s="230"/>
      <c r="S64895" s="230"/>
    </row>
    <row r="64896" spans="16:19" x14ac:dyDescent="0.2">
      <c r="P64896" s="230"/>
      <c r="Q64896" s="230"/>
      <c r="R64896" s="230"/>
      <c r="S64896" s="230"/>
    </row>
    <row r="64897" spans="16:19" x14ac:dyDescent="0.2">
      <c r="P64897" s="230"/>
      <c r="Q64897" s="230"/>
      <c r="R64897" s="230"/>
      <c r="S64897" s="230"/>
    </row>
    <row r="64898" spans="16:19" x14ac:dyDescent="0.2">
      <c r="P64898" s="230"/>
      <c r="Q64898" s="230"/>
      <c r="R64898" s="230"/>
      <c r="S64898" s="230"/>
    </row>
    <row r="64899" spans="16:19" x14ac:dyDescent="0.2">
      <c r="P64899" s="230"/>
      <c r="Q64899" s="230"/>
      <c r="R64899" s="230"/>
      <c r="S64899" s="230"/>
    </row>
    <row r="64900" spans="16:19" x14ac:dyDescent="0.2">
      <c r="P64900" s="230"/>
      <c r="Q64900" s="230"/>
      <c r="R64900" s="230"/>
      <c r="S64900" s="230"/>
    </row>
    <row r="64901" spans="16:19" x14ac:dyDescent="0.2">
      <c r="P64901" s="230"/>
      <c r="Q64901" s="230"/>
      <c r="R64901" s="230"/>
      <c r="S64901" s="230"/>
    </row>
    <row r="64902" spans="16:19" x14ac:dyDescent="0.2">
      <c r="P64902" s="230"/>
      <c r="Q64902" s="230"/>
      <c r="R64902" s="230"/>
      <c r="S64902" s="230"/>
    </row>
    <row r="64903" spans="16:19" x14ac:dyDescent="0.2">
      <c r="P64903" s="230"/>
      <c r="Q64903" s="230"/>
      <c r="R64903" s="230"/>
      <c r="S64903" s="230"/>
    </row>
    <row r="64904" spans="16:19" x14ac:dyDescent="0.2">
      <c r="P64904" s="230"/>
      <c r="Q64904" s="230"/>
      <c r="R64904" s="230"/>
      <c r="S64904" s="230"/>
    </row>
    <row r="64905" spans="16:19" x14ac:dyDescent="0.2">
      <c r="P64905" s="230"/>
      <c r="Q64905" s="230"/>
      <c r="R64905" s="230"/>
      <c r="S64905" s="230"/>
    </row>
    <row r="64906" spans="16:19" x14ac:dyDescent="0.2">
      <c r="P64906" s="230"/>
      <c r="Q64906" s="230"/>
      <c r="R64906" s="230"/>
      <c r="S64906" s="230"/>
    </row>
    <row r="64907" spans="16:19" x14ac:dyDescent="0.2">
      <c r="P64907" s="230"/>
      <c r="Q64907" s="230"/>
      <c r="R64907" s="230"/>
      <c r="S64907" s="230"/>
    </row>
    <row r="64908" spans="16:19" x14ac:dyDescent="0.2">
      <c r="P64908" s="230"/>
      <c r="Q64908" s="230"/>
      <c r="R64908" s="230"/>
      <c r="S64908" s="230"/>
    </row>
    <row r="64909" spans="16:19" x14ac:dyDescent="0.2">
      <c r="P64909" s="230"/>
      <c r="Q64909" s="230"/>
      <c r="R64909" s="230"/>
      <c r="S64909" s="230"/>
    </row>
    <row r="64910" spans="16:19" x14ac:dyDescent="0.2">
      <c r="P64910" s="230"/>
      <c r="Q64910" s="230"/>
      <c r="R64910" s="230"/>
      <c r="S64910" s="230"/>
    </row>
    <row r="64911" spans="16:19" x14ac:dyDescent="0.2">
      <c r="P64911" s="230"/>
      <c r="Q64911" s="230"/>
      <c r="R64911" s="230"/>
      <c r="S64911" s="230"/>
    </row>
    <row r="64912" spans="16:19" x14ac:dyDescent="0.2">
      <c r="P64912" s="230"/>
      <c r="Q64912" s="230"/>
      <c r="R64912" s="230"/>
      <c r="S64912" s="230"/>
    </row>
    <row r="64913" spans="16:19" x14ac:dyDescent="0.2">
      <c r="P64913" s="230"/>
      <c r="Q64913" s="230"/>
      <c r="R64913" s="230"/>
      <c r="S64913" s="230"/>
    </row>
    <row r="64914" spans="16:19" x14ac:dyDescent="0.2">
      <c r="P64914" s="230"/>
      <c r="Q64914" s="230"/>
      <c r="R64914" s="230"/>
      <c r="S64914" s="230"/>
    </row>
    <row r="64915" spans="16:19" x14ac:dyDescent="0.2">
      <c r="P64915" s="230"/>
      <c r="Q64915" s="230"/>
      <c r="R64915" s="230"/>
      <c r="S64915" s="230"/>
    </row>
    <row r="64916" spans="16:19" x14ac:dyDescent="0.2">
      <c r="P64916" s="230"/>
      <c r="Q64916" s="230"/>
      <c r="R64916" s="230"/>
      <c r="S64916" s="230"/>
    </row>
    <row r="64917" spans="16:19" x14ac:dyDescent="0.2">
      <c r="P64917" s="230"/>
      <c r="Q64917" s="230"/>
      <c r="R64917" s="230"/>
      <c r="S64917" s="230"/>
    </row>
    <row r="64918" spans="16:19" x14ac:dyDescent="0.2">
      <c r="P64918" s="230"/>
      <c r="Q64918" s="230"/>
      <c r="R64918" s="230"/>
      <c r="S64918" s="230"/>
    </row>
    <row r="64919" spans="16:19" x14ac:dyDescent="0.2">
      <c r="P64919" s="230"/>
      <c r="Q64919" s="230"/>
      <c r="R64919" s="230"/>
      <c r="S64919" s="230"/>
    </row>
    <row r="64920" spans="16:19" x14ac:dyDescent="0.2">
      <c r="P64920" s="230"/>
      <c r="Q64920" s="230"/>
      <c r="R64920" s="230"/>
      <c r="S64920" s="230"/>
    </row>
    <row r="64921" spans="16:19" x14ac:dyDescent="0.2">
      <c r="P64921" s="230"/>
      <c r="Q64921" s="230"/>
      <c r="R64921" s="230"/>
      <c r="S64921" s="230"/>
    </row>
    <row r="64922" spans="16:19" x14ac:dyDescent="0.2">
      <c r="P64922" s="230"/>
      <c r="Q64922" s="230"/>
      <c r="R64922" s="230"/>
      <c r="S64922" s="230"/>
    </row>
    <row r="64923" spans="16:19" x14ac:dyDescent="0.2">
      <c r="P64923" s="230"/>
      <c r="Q64923" s="230"/>
      <c r="R64923" s="230"/>
      <c r="S64923" s="230"/>
    </row>
    <row r="64924" spans="16:19" x14ac:dyDescent="0.2">
      <c r="P64924" s="230"/>
      <c r="Q64924" s="230"/>
      <c r="R64924" s="230"/>
      <c r="S64924" s="230"/>
    </row>
    <row r="64925" spans="16:19" x14ac:dyDescent="0.2">
      <c r="P64925" s="230"/>
      <c r="Q64925" s="230"/>
      <c r="R64925" s="230"/>
      <c r="S64925" s="230"/>
    </row>
    <row r="64926" spans="16:19" x14ac:dyDescent="0.2">
      <c r="P64926" s="230"/>
      <c r="Q64926" s="230"/>
      <c r="R64926" s="230"/>
      <c r="S64926" s="230"/>
    </row>
    <row r="64927" spans="16:19" x14ac:dyDescent="0.2">
      <c r="P64927" s="230"/>
      <c r="Q64927" s="230"/>
      <c r="R64927" s="230"/>
      <c r="S64927" s="230"/>
    </row>
    <row r="64928" spans="16:19" x14ac:dyDescent="0.2">
      <c r="P64928" s="230"/>
      <c r="Q64928" s="230"/>
      <c r="R64928" s="230"/>
      <c r="S64928" s="230"/>
    </row>
    <row r="64929" spans="16:19" x14ac:dyDescent="0.2">
      <c r="P64929" s="230"/>
      <c r="Q64929" s="230"/>
      <c r="R64929" s="230"/>
      <c r="S64929" s="230"/>
    </row>
    <row r="64930" spans="16:19" x14ac:dyDescent="0.2">
      <c r="P64930" s="230"/>
      <c r="Q64930" s="230"/>
      <c r="R64930" s="230"/>
      <c r="S64930" s="230"/>
    </row>
    <row r="64931" spans="16:19" x14ac:dyDescent="0.2">
      <c r="P64931" s="230"/>
      <c r="Q64931" s="230"/>
      <c r="R64931" s="230"/>
      <c r="S64931" s="230"/>
    </row>
    <row r="64932" spans="16:19" x14ac:dyDescent="0.2">
      <c r="P64932" s="230"/>
      <c r="Q64932" s="230"/>
      <c r="R64932" s="230"/>
      <c r="S64932" s="230"/>
    </row>
    <row r="64933" spans="16:19" x14ac:dyDescent="0.2">
      <c r="P64933" s="230"/>
      <c r="Q64933" s="230"/>
      <c r="R64933" s="230"/>
      <c r="S64933" s="230"/>
    </row>
    <row r="64934" spans="16:19" x14ac:dyDescent="0.2">
      <c r="P64934" s="230"/>
      <c r="Q64934" s="230"/>
      <c r="R64934" s="230"/>
      <c r="S64934" s="230"/>
    </row>
    <row r="64935" spans="16:19" x14ac:dyDescent="0.2">
      <c r="P64935" s="230"/>
      <c r="Q64935" s="230"/>
      <c r="R64935" s="230"/>
      <c r="S64935" s="230"/>
    </row>
    <row r="64936" spans="16:19" x14ac:dyDescent="0.2">
      <c r="P64936" s="230"/>
      <c r="Q64936" s="230"/>
      <c r="R64936" s="230"/>
      <c r="S64936" s="230"/>
    </row>
    <row r="64937" spans="16:19" x14ac:dyDescent="0.2">
      <c r="P64937" s="230"/>
      <c r="Q64937" s="230"/>
      <c r="R64937" s="230"/>
      <c r="S64937" s="230"/>
    </row>
    <row r="64938" spans="16:19" x14ac:dyDescent="0.2">
      <c r="P64938" s="230"/>
      <c r="Q64938" s="230"/>
      <c r="R64938" s="230"/>
      <c r="S64938" s="230"/>
    </row>
    <row r="64939" spans="16:19" x14ac:dyDescent="0.2">
      <c r="P64939" s="230"/>
      <c r="Q64939" s="230"/>
      <c r="R64939" s="230"/>
      <c r="S64939" s="230"/>
    </row>
    <row r="64940" spans="16:19" x14ac:dyDescent="0.2">
      <c r="P64940" s="230"/>
      <c r="Q64940" s="230"/>
      <c r="R64940" s="230"/>
      <c r="S64940" s="230"/>
    </row>
    <row r="64941" spans="16:19" x14ac:dyDescent="0.2">
      <c r="P64941" s="230"/>
      <c r="Q64941" s="230"/>
      <c r="R64941" s="230"/>
      <c r="S64941" s="230"/>
    </row>
    <row r="64942" spans="16:19" x14ac:dyDescent="0.2">
      <c r="P64942" s="230"/>
      <c r="Q64942" s="230"/>
      <c r="R64942" s="230"/>
      <c r="S64942" s="230"/>
    </row>
    <row r="64943" spans="16:19" x14ac:dyDescent="0.2">
      <c r="P64943" s="230"/>
      <c r="Q64943" s="230"/>
      <c r="R64943" s="230"/>
      <c r="S64943" s="230"/>
    </row>
    <row r="64944" spans="16:19" x14ac:dyDescent="0.2">
      <c r="P64944" s="230"/>
      <c r="Q64944" s="230"/>
      <c r="R64944" s="230"/>
      <c r="S64944" s="230"/>
    </row>
    <row r="64945" spans="16:19" x14ac:dyDescent="0.2">
      <c r="P64945" s="230"/>
      <c r="Q64945" s="230"/>
      <c r="R64945" s="230"/>
      <c r="S64945" s="230"/>
    </row>
    <row r="64946" spans="16:19" x14ac:dyDescent="0.2">
      <c r="P64946" s="230"/>
      <c r="Q64946" s="230"/>
      <c r="R64946" s="230"/>
      <c r="S64946" s="230"/>
    </row>
    <row r="64947" spans="16:19" x14ac:dyDescent="0.2">
      <c r="P64947" s="230"/>
      <c r="Q64947" s="230"/>
      <c r="R64947" s="230"/>
      <c r="S64947" s="230"/>
    </row>
    <row r="64948" spans="16:19" x14ac:dyDescent="0.2">
      <c r="P64948" s="230"/>
      <c r="Q64948" s="230"/>
      <c r="R64948" s="230"/>
      <c r="S64948" s="230"/>
    </row>
    <row r="64949" spans="16:19" x14ac:dyDescent="0.2">
      <c r="P64949" s="230"/>
      <c r="Q64949" s="230"/>
      <c r="R64949" s="230"/>
      <c r="S64949" s="230"/>
    </row>
    <row r="64950" spans="16:19" x14ac:dyDescent="0.2">
      <c r="P64950" s="230"/>
      <c r="Q64950" s="230"/>
      <c r="R64950" s="230"/>
      <c r="S64950" s="230"/>
    </row>
    <row r="64951" spans="16:19" x14ac:dyDescent="0.2">
      <c r="P64951" s="230"/>
      <c r="Q64951" s="230"/>
      <c r="R64951" s="230"/>
      <c r="S64951" s="230"/>
    </row>
    <row r="64952" spans="16:19" x14ac:dyDescent="0.2">
      <c r="P64952" s="230"/>
      <c r="Q64952" s="230"/>
      <c r="R64952" s="230"/>
      <c r="S64952" s="230"/>
    </row>
    <row r="64953" spans="16:19" x14ac:dyDescent="0.2">
      <c r="P64953" s="230"/>
      <c r="Q64953" s="230"/>
      <c r="R64953" s="230"/>
      <c r="S64953" s="230"/>
    </row>
    <row r="64954" spans="16:19" x14ac:dyDescent="0.2">
      <c r="P64954" s="230"/>
      <c r="Q64954" s="230"/>
      <c r="R64954" s="230"/>
      <c r="S64954" s="230"/>
    </row>
    <row r="64955" spans="16:19" x14ac:dyDescent="0.2">
      <c r="P64955" s="230"/>
      <c r="Q64955" s="230"/>
      <c r="R64955" s="230"/>
      <c r="S64955" s="230"/>
    </row>
    <row r="64956" spans="16:19" x14ac:dyDescent="0.2">
      <c r="P64956" s="230"/>
      <c r="Q64956" s="230"/>
      <c r="R64956" s="230"/>
      <c r="S64956" s="230"/>
    </row>
    <row r="64957" spans="16:19" x14ac:dyDescent="0.2">
      <c r="P64957" s="230"/>
      <c r="Q64957" s="230"/>
      <c r="R64957" s="230"/>
      <c r="S64957" s="230"/>
    </row>
    <row r="64958" spans="16:19" x14ac:dyDescent="0.2">
      <c r="P64958" s="230"/>
      <c r="Q64958" s="230"/>
      <c r="R64958" s="230"/>
      <c r="S64958" s="230"/>
    </row>
    <row r="64959" spans="16:19" x14ac:dyDescent="0.2">
      <c r="P64959" s="230"/>
      <c r="Q64959" s="230"/>
      <c r="R64959" s="230"/>
      <c r="S64959" s="230"/>
    </row>
    <row r="64960" spans="16:19" x14ac:dyDescent="0.2">
      <c r="P64960" s="230"/>
      <c r="Q64960" s="230"/>
      <c r="R64960" s="230"/>
      <c r="S64960" s="230"/>
    </row>
    <row r="64961" spans="16:19" x14ac:dyDescent="0.2">
      <c r="P64961" s="230"/>
      <c r="Q64961" s="230"/>
      <c r="R64961" s="230"/>
      <c r="S64961" s="230"/>
    </row>
    <row r="64962" spans="16:19" x14ac:dyDescent="0.2">
      <c r="P64962" s="230"/>
      <c r="Q64962" s="230"/>
      <c r="R64962" s="230"/>
      <c r="S64962" s="230"/>
    </row>
    <row r="64963" spans="16:19" x14ac:dyDescent="0.2">
      <c r="P64963" s="230"/>
      <c r="Q64963" s="230"/>
      <c r="R64963" s="230"/>
      <c r="S64963" s="230"/>
    </row>
    <row r="64964" spans="16:19" x14ac:dyDescent="0.2">
      <c r="P64964" s="230"/>
      <c r="Q64964" s="230"/>
      <c r="R64964" s="230"/>
      <c r="S64964" s="230"/>
    </row>
    <row r="64965" spans="16:19" x14ac:dyDescent="0.2">
      <c r="P64965" s="230"/>
      <c r="Q64965" s="230"/>
      <c r="R64965" s="230"/>
      <c r="S64965" s="230"/>
    </row>
    <row r="64966" spans="16:19" x14ac:dyDescent="0.2">
      <c r="P64966" s="230"/>
      <c r="Q64966" s="230"/>
      <c r="R64966" s="230"/>
      <c r="S64966" s="230"/>
    </row>
    <row r="64967" spans="16:19" x14ac:dyDescent="0.2">
      <c r="P64967" s="230"/>
      <c r="Q64967" s="230"/>
      <c r="R64967" s="230"/>
      <c r="S64967" s="230"/>
    </row>
    <row r="64968" spans="16:19" x14ac:dyDescent="0.2">
      <c r="P64968" s="230"/>
      <c r="Q64968" s="230"/>
      <c r="R64968" s="230"/>
      <c r="S64968" s="230"/>
    </row>
    <row r="64969" spans="16:19" x14ac:dyDescent="0.2">
      <c r="P64969" s="230"/>
      <c r="Q64969" s="230"/>
      <c r="R64969" s="230"/>
      <c r="S64969" s="230"/>
    </row>
    <row r="64970" spans="16:19" x14ac:dyDescent="0.2">
      <c r="P64970" s="230"/>
      <c r="Q64970" s="230"/>
      <c r="R64970" s="230"/>
      <c r="S64970" s="230"/>
    </row>
    <row r="64971" spans="16:19" x14ac:dyDescent="0.2">
      <c r="P64971" s="230"/>
      <c r="Q64971" s="230"/>
      <c r="R64971" s="230"/>
      <c r="S64971" s="230"/>
    </row>
    <row r="64972" spans="16:19" x14ac:dyDescent="0.2">
      <c r="P64972" s="230"/>
      <c r="Q64972" s="230"/>
      <c r="R64972" s="230"/>
      <c r="S64972" s="230"/>
    </row>
    <row r="64973" spans="16:19" x14ac:dyDescent="0.2">
      <c r="P64973" s="230"/>
      <c r="Q64973" s="230"/>
      <c r="R64973" s="230"/>
      <c r="S64973" s="230"/>
    </row>
    <row r="64974" spans="16:19" x14ac:dyDescent="0.2">
      <c r="P64974" s="230"/>
      <c r="Q64974" s="230"/>
      <c r="R64974" s="230"/>
      <c r="S64974" s="230"/>
    </row>
    <row r="64975" spans="16:19" x14ac:dyDescent="0.2">
      <c r="P64975" s="230"/>
      <c r="Q64975" s="230"/>
      <c r="R64975" s="230"/>
      <c r="S64975" s="230"/>
    </row>
    <row r="64976" spans="16:19" x14ac:dyDescent="0.2">
      <c r="P64976" s="230"/>
      <c r="Q64976" s="230"/>
      <c r="R64976" s="230"/>
      <c r="S64976" s="230"/>
    </row>
    <row r="64977" spans="16:19" x14ac:dyDescent="0.2">
      <c r="P64977" s="230"/>
      <c r="Q64977" s="230"/>
      <c r="R64977" s="230"/>
      <c r="S64977" s="230"/>
    </row>
    <row r="64978" spans="16:19" x14ac:dyDescent="0.2">
      <c r="P64978" s="230"/>
      <c r="Q64978" s="230"/>
      <c r="R64978" s="230"/>
      <c r="S64978" s="230"/>
    </row>
    <row r="64979" spans="16:19" x14ac:dyDescent="0.2">
      <c r="P64979" s="230"/>
      <c r="Q64979" s="230"/>
      <c r="R64979" s="230"/>
      <c r="S64979" s="230"/>
    </row>
    <row r="64980" spans="16:19" x14ac:dyDescent="0.2">
      <c r="P64980" s="230"/>
      <c r="Q64980" s="230"/>
      <c r="R64980" s="230"/>
      <c r="S64980" s="230"/>
    </row>
    <row r="64981" spans="16:19" x14ac:dyDescent="0.2">
      <c r="P64981" s="230"/>
      <c r="Q64981" s="230"/>
      <c r="R64981" s="230"/>
      <c r="S64981" s="230"/>
    </row>
    <row r="64982" spans="16:19" x14ac:dyDescent="0.2">
      <c r="P64982" s="230"/>
      <c r="Q64982" s="230"/>
      <c r="R64982" s="230"/>
      <c r="S64982" s="230"/>
    </row>
    <row r="64983" spans="16:19" x14ac:dyDescent="0.2">
      <c r="P64983" s="230"/>
      <c r="Q64983" s="230"/>
      <c r="R64983" s="230"/>
      <c r="S64983" s="230"/>
    </row>
    <row r="64984" spans="16:19" x14ac:dyDescent="0.2">
      <c r="P64984" s="230"/>
      <c r="Q64984" s="230"/>
      <c r="R64984" s="230"/>
      <c r="S64984" s="230"/>
    </row>
    <row r="64985" spans="16:19" x14ac:dyDescent="0.2">
      <c r="P64985" s="230"/>
      <c r="Q64985" s="230"/>
      <c r="R64985" s="230"/>
      <c r="S64985" s="230"/>
    </row>
    <row r="64986" spans="16:19" x14ac:dyDescent="0.2">
      <c r="P64986" s="230"/>
      <c r="Q64986" s="230"/>
      <c r="R64986" s="230"/>
      <c r="S64986" s="230"/>
    </row>
    <row r="64987" spans="16:19" x14ac:dyDescent="0.2">
      <c r="P64987" s="230"/>
      <c r="Q64987" s="230"/>
      <c r="R64987" s="230"/>
      <c r="S64987" s="230"/>
    </row>
    <row r="64988" spans="16:19" x14ac:dyDescent="0.2">
      <c r="P64988" s="230"/>
      <c r="Q64988" s="230"/>
      <c r="R64988" s="230"/>
      <c r="S64988" s="230"/>
    </row>
    <row r="64989" spans="16:19" x14ac:dyDescent="0.2">
      <c r="P64989" s="230"/>
      <c r="Q64989" s="230"/>
      <c r="R64989" s="230"/>
      <c r="S64989" s="230"/>
    </row>
    <row r="64990" spans="16:19" x14ac:dyDescent="0.2">
      <c r="P64990" s="230"/>
      <c r="Q64990" s="230"/>
      <c r="R64990" s="230"/>
      <c r="S64990" s="230"/>
    </row>
    <row r="64991" spans="16:19" x14ac:dyDescent="0.2">
      <c r="P64991" s="230"/>
      <c r="Q64991" s="230"/>
      <c r="R64991" s="230"/>
      <c r="S64991" s="230"/>
    </row>
    <row r="64992" spans="16:19" x14ac:dyDescent="0.2">
      <c r="P64992" s="230"/>
      <c r="Q64992" s="230"/>
      <c r="R64992" s="230"/>
      <c r="S64992" s="230"/>
    </row>
    <row r="64993" spans="16:19" x14ac:dyDescent="0.2">
      <c r="P64993" s="230"/>
      <c r="Q64993" s="230"/>
      <c r="R64993" s="230"/>
      <c r="S64993" s="230"/>
    </row>
    <row r="64994" spans="16:19" x14ac:dyDescent="0.2">
      <c r="P64994" s="230"/>
      <c r="Q64994" s="230"/>
      <c r="R64994" s="230"/>
      <c r="S64994" s="230"/>
    </row>
    <row r="64995" spans="16:19" x14ac:dyDescent="0.2">
      <c r="P64995" s="230"/>
      <c r="Q64995" s="230"/>
      <c r="R64995" s="230"/>
      <c r="S64995" s="230"/>
    </row>
    <row r="64996" spans="16:19" x14ac:dyDescent="0.2">
      <c r="P64996" s="230"/>
      <c r="Q64996" s="230"/>
      <c r="R64996" s="230"/>
      <c r="S64996" s="230"/>
    </row>
    <row r="64997" spans="16:19" x14ac:dyDescent="0.2">
      <c r="P64997" s="230"/>
      <c r="Q64997" s="230"/>
      <c r="R64997" s="230"/>
      <c r="S64997" s="230"/>
    </row>
    <row r="64998" spans="16:19" x14ac:dyDescent="0.2">
      <c r="P64998" s="230"/>
      <c r="Q64998" s="230"/>
      <c r="R64998" s="230"/>
      <c r="S64998" s="230"/>
    </row>
    <row r="64999" spans="16:19" x14ac:dyDescent="0.2">
      <c r="P64999" s="230"/>
      <c r="Q64999" s="230"/>
      <c r="R64999" s="230"/>
      <c r="S64999" s="230"/>
    </row>
    <row r="65000" spans="16:19" x14ac:dyDescent="0.2">
      <c r="P65000" s="230"/>
      <c r="Q65000" s="230"/>
      <c r="R65000" s="230"/>
      <c r="S65000" s="230"/>
    </row>
    <row r="65001" spans="16:19" x14ac:dyDescent="0.2">
      <c r="P65001" s="230"/>
      <c r="Q65001" s="230"/>
      <c r="R65001" s="230"/>
      <c r="S65001" s="230"/>
    </row>
    <row r="65002" spans="16:19" x14ac:dyDescent="0.2">
      <c r="P65002" s="230"/>
      <c r="Q65002" s="230"/>
      <c r="R65002" s="230"/>
      <c r="S65002" s="230"/>
    </row>
    <row r="65003" spans="16:19" x14ac:dyDescent="0.2">
      <c r="P65003" s="230"/>
      <c r="Q65003" s="230"/>
      <c r="R65003" s="230"/>
      <c r="S65003" s="230"/>
    </row>
    <row r="65004" spans="16:19" x14ac:dyDescent="0.2">
      <c r="P65004" s="230"/>
      <c r="Q65004" s="230"/>
      <c r="R65004" s="230"/>
      <c r="S65004" s="230"/>
    </row>
    <row r="65005" spans="16:19" x14ac:dyDescent="0.2">
      <c r="P65005" s="230"/>
      <c r="Q65005" s="230"/>
      <c r="R65005" s="230"/>
      <c r="S65005" s="230"/>
    </row>
    <row r="65006" spans="16:19" x14ac:dyDescent="0.2">
      <c r="P65006" s="230"/>
      <c r="Q65006" s="230"/>
      <c r="R65006" s="230"/>
      <c r="S65006" s="230"/>
    </row>
    <row r="65007" spans="16:19" x14ac:dyDescent="0.2">
      <c r="P65007" s="230"/>
      <c r="Q65007" s="230"/>
      <c r="R65007" s="230"/>
      <c r="S65007" s="230"/>
    </row>
    <row r="65008" spans="16:19" x14ac:dyDescent="0.2">
      <c r="P65008" s="230"/>
      <c r="Q65008" s="230"/>
      <c r="R65008" s="230"/>
      <c r="S65008" s="230"/>
    </row>
    <row r="65009" spans="16:19" x14ac:dyDescent="0.2">
      <c r="P65009" s="230"/>
      <c r="Q65009" s="230"/>
      <c r="R65009" s="230"/>
      <c r="S65009" s="230"/>
    </row>
    <row r="65010" spans="16:19" x14ac:dyDescent="0.2">
      <c r="P65010" s="230"/>
      <c r="Q65010" s="230"/>
      <c r="R65010" s="230"/>
      <c r="S65010" s="230"/>
    </row>
    <row r="65011" spans="16:19" x14ac:dyDescent="0.2">
      <c r="P65011" s="230"/>
      <c r="Q65011" s="230"/>
      <c r="R65011" s="230"/>
      <c r="S65011" s="230"/>
    </row>
    <row r="65012" spans="16:19" x14ac:dyDescent="0.2">
      <c r="P65012" s="230"/>
      <c r="Q65012" s="230"/>
      <c r="R65012" s="230"/>
      <c r="S65012" s="230"/>
    </row>
    <row r="65013" spans="16:19" x14ac:dyDescent="0.2">
      <c r="P65013" s="230"/>
      <c r="Q65013" s="230"/>
      <c r="R65013" s="230"/>
      <c r="S65013" s="230"/>
    </row>
    <row r="65014" spans="16:19" x14ac:dyDescent="0.2">
      <c r="P65014" s="230"/>
      <c r="Q65014" s="230"/>
      <c r="R65014" s="230"/>
      <c r="S65014" s="230"/>
    </row>
    <row r="65015" spans="16:19" x14ac:dyDescent="0.2">
      <c r="P65015" s="230"/>
      <c r="Q65015" s="230"/>
      <c r="R65015" s="230"/>
      <c r="S65015" s="230"/>
    </row>
    <row r="65016" spans="16:19" x14ac:dyDescent="0.2">
      <c r="P65016" s="230"/>
      <c r="Q65016" s="230"/>
      <c r="R65016" s="230"/>
      <c r="S65016" s="230"/>
    </row>
    <row r="65017" spans="16:19" x14ac:dyDescent="0.2">
      <c r="P65017" s="230"/>
      <c r="Q65017" s="230"/>
      <c r="R65017" s="230"/>
      <c r="S65017" s="230"/>
    </row>
    <row r="65018" spans="16:19" x14ac:dyDescent="0.2">
      <c r="P65018" s="230"/>
      <c r="Q65018" s="230"/>
      <c r="R65018" s="230"/>
      <c r="S65018" s="230"/>
    </row>
    <row r="65019" spans="16:19" x14ac:dyDescent="0.2">
      <c r="P65019" s="230"/>
      <c r="Q65019" s="230"/>
      <c r="R65019" s="230"/>
      <c r="S65019" s="230"/>
    </row>
    <row r="65020" spans="16:19" x14ac:dyDescent="0.2">
      <c r="P65020" s="230"/>
      <c r="Q65020" s="230"/>
      <c r="R65020" s="230"/>
      <c r="S65020" s="230"/>
    </row>
    <row r="65021" spans="16:19" x14ac:dyDescent="0.2">
      <c r="P65021" s="230"/>
      <c r="Q65021" s="230"/>
      <c r="R65021" s="230"/>
      <c r="S65021" s="230"/>
    </row>
    <row r="65022" spans="16:19" x14ac:dyDescent="0.2">
      <c r="P65022" s="230"/>
      <c r="Q65022" s="230"/>
      <c r="R65022" s="230"/>
      <c r="S65022" s="230"/>
    </row>
    <row r="65023" spans="16:19" x14ac:dyDescent="0.2">
      <c r="P65023" s="230"/>
      <c r="Q65023" s="230"/>
      <c r="R65023" s="230"/>
      <c r="S65023" s="230"/>
    </row>
    <row r="65024" spans="16:19" x14ac:dyDescent="0.2">
      <c r="P65024" s="230"/>
      <c r="Q65024" s="230"/>
      <c r="R65024" s="230"/>
      <c r="S65024" s="230"/>
    </row>
    <row r="65025" spans="16:19" x14ac:dyDescent="0.2">
      <c r="P65025" s="230"/>
      <c r="Q65025" s="230"/>
      <c r="R65025" s="230"/>
      <c r="S65025" s="230"/>
    </row>
    <row r="65026" spans="16:19" x14ac:dyDescent="0.2">
      <c r="P65026" s="230"/>
      <c r="Q65026" s="230"/>
      <c r="R65026" s="230"/>
      <c r="S65026" s="230"/>
    </row>
    <row r="65027" spans="16:19" x14ac:dyDescent="0.2">
      <c r="P65027" s="230"/>
      <c r="Q65027" s="230"/>
      <c r="R65027" s="230"/>
      <c r="S65027" s="230"/>
    </row>
    <row r="65028" spans="16:19" x14ac:dyDescent="0.2">
      <c r="P65028" s="230"/>
      <c r="Q65028" s="230"/>
      <c r="R65028" s="230"/>
      <c r="S65028" s="230"/>
    </row>
    <row r="65029" spans="16:19" x14ac:dyDescent="0.2">
      <c r="P65029" s="230"/>
      <c r="Q65029" s="230"/>
      <c r="R65029" s="230"/>
      <c r="S65029" s="230"/>
    </row>
    <row r="65030" spans="16:19" x14ac:dyDescent="0.2">
      <c r="P65030" s="230"/>
      <c r="Q65030" s="230"/>
      <c r="R65030" s="230"/>
      <c r="S65030" s="230"/>
    </row>
    <row r="65031" spans="16:19" x14ac:dyDescent="0.2">
      <c r="P65031" s="230"/>
      <c r="Q65031" s="230"/>
      <c r="R65031" s="230"/>
      <c r="S65031" s="230"/>
    </row>
    <row r="65032" spans="16:19" x14ac:dyDescent="0.2">
      <c r="P65032" s="230"/>
      <c r="Q65032" s="230"/>
      <c r="R65032" s="230"/>
      <c r="S65032" s="230"/>
    </row>
    <row r="65033" spans="16:19" x14ac:dyDescent="0.2">
      <c r="P65033" s="230"/>
      <c r="Q65033" s="230"/>
      <c r="R65033" s="230"/>
      <c r="S65033" s="230"/>
    </row>
    <row r="65034" spans="16:19" x14ac:dyDescent="0.2">
      <c r="P65034" s="230"/>
      <c r="Q65034" s="230"/>
      <c r="R65034" s="230"/>
      <c r="S65034" s="230"/>
    </row>
    <row r="65035" spans="16:19" x14ac:dyDescent="0.2">
      <c r="P65035" s="230"/>
      <c r="Q65035" s="230"/>
      <c r="R65035" s="230"/>
      <c r="S65035" s="230"/>
    </row>
    <row r="65036" spans="16:19" x14ac:dyDescent="0.2">
      <c r="P65036" s="230"/>
      <c r="Q65036" s="230"/>
      <c r="R65036" s="230"/>
      <c r="S65036" s="230"/>
    </row>
    <row r="65037" spans="16:19" x14ac:dyDescent="0.2">
      <c r="P65037" s="230"/>
      <c r="Q65037" s="230"/>
      <c r="R65037" s="230"/>
      <c r="S65037" s="230"/>
    </row>
    <row r="65038" spans="16:19" x14ac:dyDescent="0.2">
      <c r="P65038" s="230"/>
      <c r="Q65038" s="230"/>
      <c r="R65038" s="230"/>
      <c r="S65038" s="230"/>
    </row>
    <row r="65039" spans="16:19" x14ac:dyDescent="0.2">
      <c r="P65039" s="230"/>
      <c r="Q65039" s="230"/>
      <c r="R65039" s="230"/>
      <c r="S65039" s="230"/>
    </row>
    <row r="65040" spans="16:19" x14ac:dyDescent="0.2">
      <c r="P65040" s="230"/>
      <c r="Q65040" s="230"/>
      <c r="R65040" s="230"/>
      <c r="S65040" s="230"/>
    </row>
    <row r="65041" spans="16:19" x14ac:dyDescent="0.2">
      <c r="P65041" s="230"/>
      <c r="Q65041" s="230"/>
      <c r="R65041" s="230"/>
      <c r="S65041" s="230"/>
    </row>
    <row r="65042" spans="16:19" x14ac:dyDescent="0.2">
      <c r="P65042" s="230"/>
      <c r="Q65042" s="230"/>
      <c r="R65042" s="230"/>
      <c r="S65042" s="230"/>
    </row>
    <row r="65043" spans="16:19" x14ac:dyDescent="0.2">
      <c r="P65043" s="230"/>
      <c r="Q65043" s="230"/>
      <c r="R65043" s="230"/>
      <c r="S65043" s="230"/>
    </row>
    <row r="65044" spans="16:19" x14ac:dyDescent="0.2">
      <c r="P65044" s="230"/>
      <c r="Q65044" s="230"/>
      <c r="R65044" s="230"/>
      <c r="S65044" s="230"/>
    </row>
    <row r="65045" spans="16:19" x14ac:dyDescent="0.2">
      <c r="P65045" s="230"/>
      <c r="Q65045" s="230"/>
      <c r="R65045" s="230"/>
      <c r="S65045" s="230"/>
    </row>
    <row r="65046" spans="16:19" x14ac:dyDescent="0.2">
      <c r="P65046" s="230"/>
      <c r="Q65046" s="230"/>
      <c r="R65046" s="230"/>
      <c r="S65046" s="230"/>
    </row>
    <row r="65047" spans="16:19" x14ac:dyDescent="0.2">
      <c r="P65047" s="230"/>
      <c r="Q65047" s="230"/>
      <c r="R65047" s="230"/>
      <c r="S65047" s="230"/>
    </row>
    <row r="65048" spans="16:19" x14ac:dyDescent="0.2">
      <c r="P65048" s="230"/>
      <c r="Q65048" s="230"/>
      <c r="R65048" s="230"/>
      <c r="S65048" s="230"/>
    </row>
    <row r="65049" spans="16:19" x14ac:dyDescent="0.2">
      <c r="P65049" s="230"/>
      <c r="Q65049" s="230"/>
      <c r="R65049" s="230"/>
      <c r="S65049" s="230"/>
    </row>
    <row r="65050" spans="16:19" x14ac:dyDescent="0.2">
      <c r="P65050" s="230"/>
      <c r="Q65050" s="230"/>
      <c r="R65050" s="230"/>
      <c r="S65050" s="230"/>
    </row>
    <row r="65051" spans="16:19" x14ac:dyDescent="0.2">
      <c r="P65051" s="230"/>
      <c r="Q65051" s="230"/>
      <c r="R65051" s="230"/>
      <c r="S65051" s="230"/>
    </row>
    <row r="65052" spans="16:19" x14ac:dyDescent="0.2">
      <c r="P65052" s="230"/>
      <c r="Q65052" s="230"/>
      <c r="R65052" s="230"/>
      <c r="S65052" s="230"/>
    </row>
    <row r="65053" spans="16:19" x14ac:dyDescent="0.2">
      <c r="P65053" s="230"/>
      <c r="Q65053" s="230"/>
      <c r="R65053" s="230"/>
      <c r="S65053" s="230"/>
    </row>
    <row r="65054" spans="16:19" x14ac:dyDescent="0.2">
      <c r="P65054" s="230"/>
      <c r="Q65054" s="230"/>
      <c r="R65054" s="230"/>
      <c r="S65054" s="230"/>
    </row>
    <row r="65055" spans="16:19" x14ac:dyDescent="0.2">
      <c r="P65055" s="230"/>
      <c r="Q65055" s="230"/>
      <c r="R65055" s="230"/>
      <c r="S65055" s="230"/>
    </row>
    <row r="65056" spans="16:19" x14ac:dyDescent="0.2">
      <c r="P65056" s="230"/>
      <c r="Q65056" s="230"/>
      <c r="R65056" s="230"/>
      <c r="S65056" s="230"/>
    </row>
    <row r="65057" spans="16:19" x14ac:dyDescent="0.2">
      <c r="P65057" s="230"/>
      <c r="Q65057" s="230"/>
      <c r="R65057" s="230"/>
      <c r="S65057" s="230"/>
    </row>
    <row r="65058" spans="16:19" x14ac:dyDescent="0.2">
      <c r="P65058" s="230"/>
      <c r="Q65058" s="230"/>
      <c r="R65058" s="230"/>
      <c r="S65058" s="230"/>
    </row>
    <row r="65059" spans="16:19" x14ac:dyDescent="0.2">
      <c r="P65059" s="230"/>
      <c r="Q65059" s="230"/>
      <c r="R65059" s="230"/>
      <c r="S65059" s="230"/>
    </row>
    <row r="65060" spans="16:19" x14ac:dyDescent="0.2">
      <c r="P65060" s="230"/>
      <c r="Q65060" s="230"/>
      <c r="R65060" s="230"/>
      <c r="S65060" s="230"/>
    </row>
    <row r="65061" spans="16:19" x14ac:dyDescent="0.2">
      <c r="P65061" s="230"/>
      <c r="Q65061" s="230"/>
      <c r="R65061" s="230"/>
      <c r="S65061" s="230"/>
    </row>
    <row r="65062" spans="16:19" x14ac:dyDescent="0.2">
      <c r="P65062" s="230"/>
      <c r="Q65062" s="230"/>
      <c r="R65062" s="230"/>
      <c r="S65062" s="230"/>
    </row>
    <row r="65063" spans="16:19" x14ac:dyDescent="0.2">
      <c r="P65063" s="230"/>
      <c r="Q65063" s="230"/>
      <c r="R65063" s="230"/>
      <c r="S65063" s="230"/>
    </row>
    <row r="65064" spans="16:19" x14ac:dyDescent="0.2">
      <c r="P65064" s="230"/>
      <c r="Q65064" s="230"/>
      <c r="R65064" s="230"/>
      <c r="S65064" s="230"/>
    </row>
    <row r="65065" spans="16:19" x14ac:dyDescent="0.2">
      <c r="P65065" s="230"/>
      <c r="Q65065" s="230"/>
      <c r="R65065" s="230"/>
      <c r="S65065" s="230"/>
    </row>
    <row r="65066" spans="16:19" x14ac:dyDescent="0.2">
      <c r="P65066" s="230"/>
      <c r="Q65066" s="230"/>
      <c r="R65066" s="230"/>
      <c r="S65066" s="230"/>
    </row>
    <row r="65067" spans="16:19" x14ac:dyDescent="0.2">
      <c r="P65067" s="230"/>
      <c r="Q65067" s="230"/>
      <c r="R65067" s="230"/>
      <c r="S65067" s="230"/>
    </row>
    <row r="65068" spans="16:19" x14ac:dyDescent="0.2">
      <c r="P65068" s="230"/>
      <c r="Q65068" s="230"/>
      <c r="R65068" s="230"/>
      <c r="S65068" s="230"/>
    </row>
    <row r="65069" spans="16:19" x14ac:dyDescent="0.2">
      <c r="P65069" s="230"/>
      <c r="Q65069" s="230"/>
      <c r="R65069" s="230"/>
      <c r="S65069" s="230"/>
    </row>
    <row r="65070" spans="16:19" x14ac:dyDescent="0.2">
      <c r="P65070" s="230"/>
      <c r="Q65070" s="230"/>
      <c r="R65070" s="230"/>
      <c r="S65070" s="230"/>
    </row>
    <row r="65071" spans="16:19" x14ac:dyDescent="0.2">
      <c r="P65071" s="230"/>
      <c r="Q65071" s="230"/>
      <c r="R65071" s="230"/>
      <c r="S65071" s="230"/>
    </row>
    <row r="65072" spans="16:19" x14ac:dyDescent="0.2">
      <c r="P65072" s="230"/>
      <c r="Q65072" s="230"/>
      <c r="R65072" s="230"/>
      <c r="S65072" s="230"/>
    </row>
    <row r="65073" spans="16:19" x14ac:dyDescent="0.2">
      <c r="P65073" s="230"/>
      <c r="Q65073" s="230"/>
      <c r="R65073" s="230"/>
      <c r="S65073" s="230"/>
    </row>
    <row r="65074" spans="16:19" x14ac:dyDescent="0.2">
      <c r="P65074" s="230"/>
      <c r="Q65074" s="230"/>
      <c r="R65074" s="230"/>
      <c r="S65074" s="230"/>
    </row>
    <row r="65075" spans="16:19" x14ac:dyDescent="0.2">
      <c r="P65075" s="230"/>
      <c r="Q65075" s="230"/>
      <c r="R65075" s="230"/>
      <c r="S65075" s="230"/>
    </row>
    <row r="65076" spans="16:19" x14ac:dyDescent="0.2">
      <c r="P65076" s="230"/>
      <c r="Q65076" s="230"/>
      <c r="R65076" s="230"/>
      <c r="S65076" s="230"/>
    </row>
    <row r="65077" spans="16:19" x14ac:dyDescent="0.2">
      <c r="P65077" s="230"/>
      <c r="Q65077" s="230"/>
      <c r="R65077" s="230"/>
      <c r="S65077" s="230"/>
    </row>
    <row r="65078" spans="16:19" x14ac:dyDescent="0.2">
      <c r="P65078" s="230"/>
      <c r="Q65078" s="230"/>
      <c r="R65078" s="230"/>
      <c r="S65078" s="230"/>
    </row>
    <row r="65079" spans="16:19" x14ac:dyDescent="0.2">
      <c r="P65079" s="230"/>
      <c r="Q65079" s="230"/>
      <c r="R65079" s="230"/>
      <c r="S65079" s="230"/>
    </row>
    <row r="65080" spans="16:19" x14ac:dyDescent="0.2">
      <c r="P65080" s="230"/>
      <c r="Q65080" s="230"/>
      <c r="R65080" s="230"/>
      <c r="S65080" s="230"/>
    </row>
    <row r="65081" spans="16:19" x14ac:dyDescent="0.2">
      <c r="P65081" s="230"/>
      <c r="Q65081" s="230"/>
      <c r="R65081" s="230"/>
      <c r="S65081" s="230"/>
    </row>
    <row r="65082" spans="16:19" x14ac:dyDescent="0.2">
      <c r="P65082" s="230"/>
      <c r="Q65082" s="230"/>
      <c r="R65082" s="230"/>
      <c r="S65082" s="230"/>
    </row>
    <row r="65083" spans="16:19" x14ac:dyDescent="0.2">
      <c r="P65083" s="230"/>
      <c r="Q65083" s="230"/>
      <c r="R65083" s="230"/>
      <c r="S65083" s="230"/>
    </row>
    <row r="65084" spans="16:19" x14ac:dyDescent="0.2">
      <c r="P65084" s="230"/>
      <c r="Q65084" s="230"/>
      <c r="R65084" s="230"/>
      <c r="S65084" s="230"/>
    </row>
    <row r="65085" spans="16:19" x14ac:dyDescent="0.2">
      <c r="P65085" s="230"/>
      <c r="Q65085" s="230"/>
      <c r="R65085" s="230"/>
      <c r="S65085" s="230"/>
    </row>
    <row r="65086" spans="16:19" x14ac:dyDescent="0.2">
      <c r="P65086" s="230"/>
      <c r="Q65086" s="230"/>
      <c r="R65086" s="230"/>
      <c r="S65086" s="230"/>
    </row>
    <row r="65087" spans="16:19" x14ac:dyDescent="0.2">
      <c r="P65087" s="230"/>
      <c r="Q65087" s="230"/>
      <c r="R65087" s="230"/>
      <c r="S65087" s="230"/>
    </row>
    <row r="65088" spans="16:19" x14ac:dyDescent="0.2">
      <c r="P65088" s="230"/>
      <c r="Q65088" s="230"/>
      <c r="R65088" s="230"/>
      <c r="S65088" s="230"/>
    </row>
    <row r="65089" spans="16:19" x14ac:dyDescent="0.2">
      <c r="P65089" s="230"/>
      <c r="Q65089" s="230"/>
      <c r="R65089" s="230"/>
      <c r="S65089" s="230"/>
    </row>
    <row r="65090" spans="16:19" x14ac:dyDescent="0.2">
      <c r="P65090" s="230"/>
      <c r="Q65090" s="230"/>
      <c r="R65090" s="230"/>
      <c r="S65090" s="230"/>
    </row>
    <row r="65091" spans="16:19" x14ac:dyDescent="0.2">
      <c r="P65091" s="230"/>
      <c r="Q65091" s="230"/>
      <c r="R65091" s="230"/>
      <c r="S65091" s="230"/>
    </row>
    <row r="65092" spans="16:19" x14ac:dyDescent="0.2">
      <c r="P65092" s="230"/>
      <c r="Q65092" s="230"/>
      <c r="R65092" s="230"/>
      <c r="S65092" s="230"/>
    </row>
    <row r="65093" spans="16:19" x14ac:dyDescent="0.2">
      <c r="P65093" s="230"/>
      <c r="Q65093" s="230"/>
      <c r="R65093" s="230"/>
      <c r="S65093" s="230"/>
    </row>
    <row r="65094" spans="16:19" x14ac:dyDescent="0.2">
      <c r="P65094" s="230"/>
      <c r="Q65094" s="230"/>
      <c r="R65094" s="230"/>
      <c r="S65094" s="230"/>
    </row>
    <row r="65095" spans="16:19" x14ac:dyDescent="0.2">
      <c r="P65095" s="230"/>
      <c r="Q65095" s="230"/>
      <c r="R65095" s="230"/>
      <c r="S65095" s="230"/>
    </row>
    <row r="65096" spans="16:19" x14ac:dyDescent="0.2">
      <c r="P65096" s="230"/>
      <c r="Q65096" s="230"/>
      <c r="R65096" s="230"/>
      <c r="S65096" s="230"/>
    </row>
    <row r="65097" spans="16:19" x14ac:dyDescent="0.2">
      <c r="P65097" s="230"/>
      <c r="Q65097" s="230"/>
      <c r="R65097" s="230"/>
      <c r="S65097" s="230"/>
    </row>
    <row r="65098" spans="16:19" x14ac:dyDescent="0.2">
      <c r="P65098" s="230"/>
      <c r="Q65098" s="230"/>
      <c r="R65098" s="230"/>
      <c r="S65098" s="230"/>
    </row>
    <row r="65099" spans="16:19" x14ac:dyDescent="0.2">
      <c r="P65099" s="230"/>
      <c r="Q65099" s="230"/>
      <c r="R65099" s="230"/>
      <c r="S65099" s="230"/>
    </row>
    <row r="65100" spans="16:19" x14ac:dyDescent="0.2">
      <c r="P65100" s="230"/>
      <c r="Q65100" s="230"/>
      <c r="R65100" s="230"/>
      <c r="S65100" s="230"/>
    </row>
    <row r="65101" spans="16:19" x14ac:dyDescent="0.2">
      <c r="P65101" s="230"/>
      <c r="Q65101" s="230"/>
      <c r="R65101" s="230"/>
      <c r="S65101" s="230"/>
    </row>
    <row r="65102" spans="16:19" x14ac:dyDescent="0.2">
      <c r="P65102" s="230"/>
      <c r="Q65102" s="230"/>
      <c r="R65102" s="230"/>
      <c r="S65102" s="230"/>
    </row>
    <row r="65103" spans="16:19" x14ac:dyDescent="0.2">
      <c r="P65103" s="230"/>
      <c r="Q65103" s="230"/>
      <c r="R65103" s="230"/>
      <c r="S65103" s="230"/>
    </row>
    <row r="65104" spans="16:19" x14ac:dyDescent="0.2">
      <c r="P65104" s="230"/>
      <c r="Q65104" s="230"/>
      <c r="R65104" s="230"/>
      <c r="S65104" s="230"/>
    </row>
    <row r="65105" spans="16:19" x14ac:dyDescent="0.2">
      <c r="P65105" s="230"/>
      <c r="Q65105" s="230"/>
      <c r="R65105" s="230"/>
      <c r="S65105" s="230"/>
    </row>
    <row r="65106" spans="16:19" x14ac:dyDescent="0.2">
      <c r="P65106" s="230"/>
      <c r="Q65106" s="230"/>
      <c r="R65106" s="230"/>
      <c r="S65106" s="230"/>
    </row>
    <row r="65107" spans="16:19" x14ac:dyDescent="0.2">
      <c r="P65107" s="230"/>
      <c r="Q65107" s="230"/>
      <c r="R65107" s="230"/>
      <c r="S65107" s="230"/>
    </row>
    <row r="65108" spans="16:19" x14ac:dyDescent="0.2">
      <c r="P65108" s="230"/>
      <c r="Q65108" s="230"/>
      <c r="R65108" s="230"/>
      <c r="S65108" s="230"/>
    </row>
    <row r="65109" spans="16:19" x14ac:dyDescent="0.2">
      <c r="P65109" s="230"/>
      <c r="Q65109" s="230"/>
      <c r="R65109" s="230"/>
      <c r="S65109" s="230"/>
    </row>
    <row r="65110" spans="16:19" x14ac:dyDescent="0.2">
      <c r="P65110" s="230"/>
      <c r="Q65110" s="230"/>
      <c r="R65110" s="230"/>
      <c r="S65110" s="230"/>
    </row>
    <row r="65111" spans="16:19" x14ac:dyDescent="0.2">
      <c r="P65111" s="230"/>
      <c r="Q65111" s="230"/>
      <c r="R65111" s="230"/>
      <c r="S65111" s="230"/>
    </row>
    <row r="65112" spans="16:19" x14ac:dyDescent="0.2">
      <c r="P65112" s="230"/>
      <c r="Q65112" s="230"/>
      <c r="R65112" s="230"/>
      <c r="S65112" s="230"/>
    </row>
    <row r="65113" spans="16:19" x14ac:dyDescent="0.2">
      <c r="P65113" s="230"/>
      <c r="Q65113" s="230"/>
      <c r="R65113" s="230"/>
      <c r="S65113" s="230"/>
    </row>
    <row r="65114" spans="16:19" x14ac:dyDescent="0.2">
      <c r="P65114" s="230"/>
      <c r="Q65114" s="230"/>
      <c r="R65114" s="230"/>
      <c r="S65114" s="230"/>
    </row>
    <row r="65115" spans="16:19" x14ac:dyDescent="0.2">
      <c r="P65115" s="230"/>
      <c r="Q65115" s="230"/>
      <c r="R65115" s="230"/>
      <c r="S65115" s="230"/>
    </row>
    <row r="65116" spans="16:19" x14ac:dyDescent="0.2">
      <c r="P65116" s="230"/>
      <c r="Q65116" s="230"/>
      <c r="R65116" s="230"/>
      <c r="S65116" s="230"/>
    </row>
    <row r="65117" spans="16:19" x14ac:dyDescent="0.2">
      <c r="P65117" s="230"/>
      <c r="Q65117" s="230"/>
      <c r="R65117" s="230"/>
      <c r="S65117" s="230"/>
    </row>
    <row r="65118" spans="16:19" x14ac:dyDescent="0.2">
      <c r="P65118" s="230"/>
      <c r="Q65118" s="230"/>
      <c r="R65118" s="230"/>
      <c r="S65118" s="230"/>
    </row>
    <row r="65119" spans="16:19" x14ac:dyDescent="0.2">
      <c r="P65119" s="230"/>
      <c r="Q65119" s="230"/>
      <c r="R65119" s="230"/>
      <c r="S65119" s="230"/>
    </row>
    <row r="65120" spans="16:19" x14ac:dyDescent="0.2">
      <c r="P65120" s="230"/>
      <c r="Q65120" s="230"/>
      <c r="R65120" s="230"/>
      <c r="S65120" s="230"/>
    </row>
    <row r="65121" spans="16:19" x14ac:dyDescent="0.2">
      <c r="P65121" s="230"/>
      <c r="Q65121" s="230"/>
      <c r="R65121" s="230"/>
      <c r="S65121" s="230"/>
    </row>
    <row r="65122" spans="16:19" x14ac:dyDescent="0.2">
      <c r="P65122" s="230"/>
      <c r="Q65122" s="230"/>
      <c r="R65122" s="230"/>
      <c r="S65122" s="230"/>
    </row>
    <row r="65123" spans="16:19" x14ac:dyDescent="0.2">
      <c r="P65123" s="230"/>
      <c r="Q65123" s="230"/>
      <c r="R65123" s="230"/>
      <c r="S65123" s="230"/>
    </row>
    <row r="65124" spans="16:19" x14ac:dyDescent="0.2">
      <c r="P65124" s="230"/>
      <c r="Q65124" s="230"/>
      <c r="R65124" s="230"/>
      <c r="S65124" s="230"/>
    </row>
    <row r="65125" spans="16:19" x14ac:dyDescent="0.2">
      <c r="P65125" s="230"/>
      <c r="Q65125" s="230"/>
      <c r="R65125" s="230"/>
      <c r="S65125" s="230"/>
    </row>
    <row r="65126" spans="16:19" x14ac:dyDescent="0.2">
      <c r="P65126" s="230"/>
      <c r="Q65126" s="230"/>
      <c r="R65126" s="230"/>
      <c r="S65126" s="230"/>
    </row>
    <row r="65127" spans="16:19" x14ac:dyDescent="0.2">
      <c r="P65127" s="230"/>
      <c r="Q65127" s="230"/>
      <c r="R65127" s="230"/>
      <c r="S65127" s="230"/>
    </row>
    <row r="65128" spans="16:19" x14ac:dyDescent="0.2">
      <c r="P65128" s="230"/>
      <c r="Q65128" s="230"/>
      <c r="R65128" s="230"/>
      <c r="S65128" s="230"/>
    </row>
    <row r="65129" spans="16:19" x14ac:dyDescent="0.2">
      <c r="P65129" s="230"/>
      <c r="Q65129" s="230"/>
      <c r="R65129" s="230"/>
      <c r="S65129" s="230"/>
    </row>
    <row r="65130" spans="16:19" x14ac:dyDescent="0.2">
      <c r="P65130" s="230"/>
      <c r="Q65130" s="230"/>
      <c r="R65130" s="230"/>
      <c r="S65130" s="230"/>
    </row>
    <row r="65131" spans="16:19" x14ac:dyDescent="0.2">
      <c r="P65131" s="230"/>
      <c r="Q65131" s="230"/>
      <c r="R65131" s="230"/>
      <c r="S65131" s="230"/>
    </row>
    <row r="65132" spans="16:19" x14ac:dyDescent="0.2">
      <c r="P65132" s="230"/>
      <c r="Q65132" s="230"/>
      <c r="R65132" s="230"/>
      <c r="S65132" s="230"/>
    </row>
    <row r="65133" spans="16:19" x14ac:dyDescent="0.2">
      <c r="P65133" s="230"/>
      <c r="Q65133" s="230"/>
      <c r="R65133" s="230"/>
      <c r="S65133" s="230"/>
    </row>
    <row r="65134" spans="16:19" x14ac:dyDescent="0.2">
      <c r="P65134" s="230"/>
      <c r="Q65134" s="230"/>
      <c r="R65134" s="230"/>
      <c r="S65134" s="230"/>
    </row>
    <row r="65135" spans="16:19" x14ac:dyDescent="0.2">
      <c r="P65135" s="230"/>
      <c r="Q65135" s="230"/>
      <c r="R65135" s="230"/>
      <c r="S65135" s="230"/>
    </row>
    <row r="65136" spans="16:19" x14ac:dyDescent="0.2">
      <c r="P65136" s="230"/>
      <c r="Q65136" s="230"/>
      <c r="R65136" s="230"/>
      <c r="S65136" s="230"/>
    </row>
    <row r="65137" spans="16:19" x14ac:dyDescent="0.2">
      <c r="P65137" s="230"/>
      <c r="Q65137" s="230"/>
      <c r="R65137" s="230"/>
      <c r="S65137" s="230"/>
    </row>
    <row r="65138" spans="16:19" x14ac:dyDescent="0.2">
      <c r="P65138" s="230"/>
      <c r="Q65138" s="230"/>
      <c r="R65138" s="230"/>
      <c r="S65138" s="230"/>
    </row>
    <row r="65139" spans="16:19" x14ac:dyDescent="0.2">
      <c r="P65139" s="230"/>
      <c r="Q65139" s="230"/>
      <c r="R65139" s="230"/>
      <c r="S65139" s="230"/>
    </row>
    <row r="65140" spans="16:19" x14ac:dyDescent="0.2">
      <c r="P65140" s="230"/>
      <c r="Q65140" s="230"/>
      <c r="R65140" s="230"/>
      <c r="S65140" s="230"/>
    </row>
    <row r="65141" spans="16:19" x14ac:dyDescent="0.2">
      <c r="P65141" s="230"/>
      <c r="Q65141" s="230"/>
      <c r="R65141" s="230"/>
      <c r="S65141" s="230"/>
    </row>
    <row r="65142" spans="16:19" x14ac:dyDescent="0.2">
      <c r="P65142" s="230"/>
      <c r="Q65142" s="230"/>
      <c r="R65142" s="230"/>
      <c r="S65142" s="230"/>
    </row>
    <row r="65143" spans="16:19" x14ac:dyDescent="0.2">
      <c r="P65143" s="230"/>
      <c r="Q65143" s="230"/>
      <c r="R65143" s="230"/>
      <c r="S65143" s="230"/>
    </row>
    <row r="65144" spans="16:19" x14ac:dyDescent="0.2">
      <c r="P65144" s="230"/>
      <c r="Q65144" s="230"/>
      <c r="R65144" s="230"/>
      <c r="S65144" s="230"/>
    </row>
    <row r="65145" spans="16:19" x14ac:dyDescent="0.2">
      <c r="P65145" s="230"/>
      <c r="Q65145" s="230"/>
      <c r="R65145" s="230"/>
      <c r="S65145" s="230"/>
    </row>
    <row r="65146" spans="16:19" x14ac:dyDescent="0.2">
      <c r="P65146" s="230"/>
      <c r="Q65146" s="230"/>
      <c r="R65146" s="230"/>
      <c r="S65146" s="230"/>
    </row>
    <row r="65147" spans="16:19" x14ac:dyDescent="0.2">
      <c r="P65147" s="230"/>
      <c r="Q65147" s="230"/>
      <c r="R65147" s="230"/>
      <c r="S65147" s="230"/>
    </row>
    <row r="65148" spans="16:19" x14ac:dyDescent="0.2">
      <c r="P65148" s="230"/>
      <c r="Q65148" s="230"/>
      <c r="R65148" s="230"/>
      <c r="S65148" s="230"/>
    </row>
    <row r="65149" spans="16:19" x14ac:dyDescent="0.2">
      <c r="P65149" s="230"/>
      <c r="Q65149" s="230"/>
      <c r="R65149" s="230"/>
      <c r="S65149" s="230"/>
    </row>
    <row r="65150" spans="16:19" x14ac:dyDescent="0.2">
      <c r="P65150" s="230"/>
      <c r="Q65150" s="230"/>
      <c r="R65150" s="230"/>
      <c r="S65150" s="230"/>
    </row>
    <row r="65151" spans="16:19" x14ac:dyDescent="0.2">
      <c r="P65151" s="230"/>
      <c r="Q65151" s="230"/>
      <c r="R65151" s="230"/>
      <c r="S65151" s="230"/>
    </row>
    <row r="65152" spans="16:19" x14ac:dyDescent="0.2">
      <c r="P65152" s="230"/>
      <c r="Q65152" s="230"/>
      <c r="R65152" s="230"/>
      <c r="S65152" s="230"/>
    </row>
    <row r="65153" spans="16:19" x14ac:dyDescent="0.2">
      <c r="P65153" s="230"/>
      <c r="Q65153" s="230"/>
      <c r="R65153" s="230"/>
      <c r="S65153" s="230"/>
    </row>
    <row r="65154" spans="16:19" x14ac:dyDescent="0.2">
      <c r="P65154" s="230"/>
      <c r="Q65154" s="230"/>
      <c r="R65154" s="230"/>
      <c r="S65154" s="230"/>
    </row>
    <row r="65155" spans="16:19" x14ac:dyDescent="0.2">
      <c r="P65155" s="230"/>
      <c r="Q65155" s="230"/>
      <c r="R65155" s="230"/>
      <c r="S65155" s="230"/>
    </row>
    <row r="65156" spans="16:19" x14ac:dyDescent="0.2">
      <c r="P65156" s="230"/>
      <c r="Q65156" s="230"/>
      <c r="R65156" s="230"/>
      <c r="S65156" s="230"/>
    </row>
    <row r="65157" spans="16:19" x14ac:dyDescent="0.2">
      <c r="P65157" s="230"/>
      <c r="Q65157" s="230"/>
      <c r="R65157" s="230"/>
      <c r="S65157" s="230"/>
    </row>
    <row r="65158" spans="16:19" x14ac:dyDescent="0.2">
      <c r="P65158" s="230"/>
      <c r="Q65158" s="230"/>
      <c r="R65158" s="230"/>
      <c r="S65158" s="230"/>
    </row>
    <row r="65159" spans="16:19" x14ac:dyDescent="0.2">
      <c r="P65159" s="230"/>
      <c r="Q65159" s="230"/>
      <c r="R65159" s="230"/>
      <c r="S65159" s="230"/>
    </row>
    <row r="65160" spans="16:19" x14ac:dyDescent="0.2">
      <c r="P65160" s="230"/>
      <c r="Q65160" s="230"/>
      <c r="R65160" s="230"/>
      <c r="S65160" s="230"/>
    </row>
    <row r="65161" spans="16:19" x14ac:dyDescent="0.2">
      <c r="P65161" s="230"/>
      <c r="Q65161" s="230"/>
      <c r="R65161" s="230"/>
      <c r="S65161" s="230"/>
    </row>
    <row r="65162" spans="16:19" x14ac:dyDescent="0.2">
      <c r="P65162" s="230"/>
      <c r="Q65162" s="230"/>
      <c r="R65162" s="230"/>
      <c r="S65162" s="230"/>
    </row>
    <row r="65163" spans="16:19" x14ac:dyDescent="0.2">
      <c r="P65163" s="230"/>
      <c r="Q65163" s="230"/>
      <c r="R65163" s="230"/>
      <c r="S65163" s="230"/>
    </row>
    <row r="65164" spans="16:19" x14ac:dyDescent="0.2">
      <c r="P65164" s="230"/>
      <c r="Q65164" s="230"/>
      <c r="R65164" s="230"/>
      <c r="S65164" s="230"/>
    </row>
    <row r="65165" spans="16:19" x14ac:dyDescent="0.2">
      <c r="P65165" s="230"/>
      <c r="Q65165" s="230"/>
      <c r="R65165" s="230"/>
      <c r="S65165" s="230"/>
    </row>
    <row r="65166" spans="16:19" x14ac:dyDescent="0.2">
      <c r="P65166" s="230"/>
      <c r="Q65166" s="230"/>
      <c r="R65166" s="230"/>
      <c r="S65166" s="230"/>
    </row>
    <row r="65167" spans="16:19" x14ac:dyDescent="0.2">
      <c r="P65167" s="230"/>
      <c r="Q65167" s="230"/>
      <c r="R65167" s="230"/>
      <c r="S65167" s="230"/>
    </row>
    <row r="65168" spans="16:19" x14ac:dyDescent="0.2">
      <c r="P65168" s="230"/>
      <c r="Q65168" s="230"/>
      <c r="R65168" s="230"/>
      <c r="S65168" s="230"/>
    </row>
    <row r="65169" spans="16:19" x14ac:dyDescent="0.2">
      <c r="P65169" s="230"/>
      <c r="Q65169" s="230"/>
      <c r="R65169" s="230"/>
      <c r="S65169" s="230"/>
    </row>
    <row r="65170" spans="16:19" x14ac:dyDescent="0.2">
      <c r="P65170" s="230"/>
      <c r="Q65170" s="230"/>
      <c r="R65170" s="230"/>
      <c r="S65170" s="230"/>
    </row>
    <row r="65171" spans="16:19" x14ac:dyDescent="0.2">
      <c r="P65171" s="230"/>
      <c r="Q65171" s="230"/>
      <c r="R65171" s="230"/>
      <c r="S65171" s="230"/>
    </row>
    <row r="65172" spans="16:19" x14ac:dyDescent="0.2">
      <c r="P65172" s="230"/>
      <c r="Q65172" s="230"/>
      <c r="R65172" s="230"/>
      <c r="S65172" s="230"/>
    </row>
    <row r="65173" spans="16:19" x14ac:dyDescent="0.2">
      <c r="P65173" s="230"/>
      <c r="Q65173" s="230"/>
      <c r="R65173" s="230"/>
      <c r="S65173" s="230"/>
    </row>
    <row r="65174" spans="16:19" x14ac:dyDescent="0.2">
      <c r="P65174" s="230"/>
      <c r="Q65174" s="230"/>
      <c r="R65174" s="230"/>
      <c r="S65174" s="230"/>
    </row>
    <row r="65175" spans="16:19" x14ac:dyDescent="0.2">
      <c r="P65175" s="230"/>
      <c r="Q65175" s="230"/>
      <c r="R65175" s="230"/>
      <c r="S65175" s="230"/>
    </row>
    <row r="65176" spans="16:19" x14ac:dyDescent="0.2">
      <c r="P65176" s="230"/>
      <c r="Q65176" s="230"/>
      <c r="R65176" s="230"/>
      <c r="S65176" s="230"/>
    </row>
    <row r="65177" spans="16:19" x14ac:dyDescent="0.2">
      <c r="P65177" s="230"/>
      <c r="Q65177" s="230"/>
      <c r="R65177" s="230"/>
      <c r="S65177" s="230"/>
    </row>
    <row r="65178" spans="16:19" x14ac:dyDescent="0.2">
      <c r="P65178" s="230"/>
      <c r="Q65178" s="230"/>
      <c r="R65178" s="230"/>
      <c r="S65178" s="230"/>
    </row>
    <row r="65179" spans="16:19" x14ac:dyDescent="0.2">
      <c r="P65179" s="230"/>
      <c r="Q65179" s="230"/>
      <c r="R65179" s="230"/>
      <c r="S65179" s="230"/>
    </row>
    <row r="65180" spans="16:19" x14ac:dyDescent="0.2">
      <c r="P65180" s="230"/>
      <c r="Q65180" s="230"/>
      <c r="R65180" s="230"/>
      <c r="S65180" s="230"/>
    </row>
    <row r="65181" spans="16:19" x14ac:dyDescent="0.2">
      <c r="P65181" s="230"/>
      <c r="Q65181" s="230"/>
      <c r="R65181" s="230"/>
      <c r="S65181" s="230"/>
    </row>
    <row r="65182" spans="16:19" x14ac:dyDescent="0.2">
      <c r="P65182" s="230"/>
      <c r="Q65182" s="230"/>
      <c r="R65182" s="230"/>
      <c r="S65182" s="230"/>
    </row>
    <row r="65183" spans="16:19" x14ac:dyDescent="0.2">
      <c r="P65183" s="230"/>
      <c r="Q65183" s="230"/>
      <c r="R65183" s="230"/>
      <c r="S65183" s="230"/>
    </row>
    <row r="65184" spans="16:19" x14ac:dyDescent="0.2">
      <c r="P65184" s="230"/>
      <c r="Q65184" s="230"/>
      <c r="R65184" s="230"/>
      <c r="S65184" s="230"/>
    </row>
    <row r="65185" spans="16:19" x14ac:dyDescent="0.2">
      <c r="P65185" s="230"/>
      <c r="Q65185" s="230"/>
      <c r="R65185" s="230"/>
      <c r="S65185" s="230"/>
    </row>
    <row r="65186" spans="16:19" x14ac:dyDescent="0.2">
      <c r="P65186" s="230"/>
      <c r="Q65186" s="230"/>
      <c r="R65186" s="230"/>
      <c r="S65186" s="230"/>
    </row>
    <row r="65187" spans="16:19" x14ac:dyDescent="0.2">
      <c r="P65187" s="230"/>
      <c r="Q65187" s="230"/>
      <c r="R65187" s="230"/>
      <c r="S65187" s="230"/>
    </row>
    <row r="65188" spans="16:19" x14ac:dyDescent="0.2">
      <c r="P65188" s="230"/>
      <c r="Q65188" s="230"/>
      <c r="R65188" s="230"/>
      <c r="S65188" s="230"/>
    </row>
    <row r="65189" spans="16:19" x14ac:dyDescent="0.2">
      <c r="P65189" s="230"/>
      <c r="Q65189" s="230"/>
      <c r="R65189" s="230"/>
      <c r="S65189" s="230"/>
    </row>
    <row r="65190" spans="16:19" x14ac:dyDescent="0.2">
      <c r="P65190" s="230"/>
      <c r="Q65190" s="230"/>
      <c r="R65190" s="230"/>
      <c r="S65190" s="230"/>
    </row>
    <row r="65191" spans="16:19" x14ac:dyDescent="0.2">
      <c r="P65191" s="230"/>
      <c r="Q65191" s="230"/>
      <c r="R65191" s="230"/>
      <c r="S65191" s="230"/>
    </row>
    <row r="65192" spans="16:19" x14ac:dyDescent="0.2">
      <c r="P65192" s="230"/>
      <c r="Q65192" s="230"/>
      <c r="R65192" s="230"/>
      <c r="S65192" s="230"/>
    </row>
    <row r="65193" spans="16:19" x14ac:dyDescent="0.2">
      <c r="P65193" s="230"/>
      <c r="Q65193" s="230"/>
      <c r="R65193" s="230"/>
      <c r="S65193" s="230"/>
    </row>
    <row r="65194" spans="16:19" x14ac:dyDescent="0.2">
      <c r="P65194" s="230"/>
      <c r="Q65194" s="230"/>
      <c r="R65194" s="230"/>
      <c r="S65194" s="230"/>
    </row>
    <row r="65195" spans="16:19" x14ac:dyDescent="0.2">
      <c r="P65195" s="230"/>
      <c r="Q65195" s="230"/>
      <c r="R65195" s="230"/>
      <c r="S65195" s="230"/>
    </row>
    <row r="65196" spans="16:19" x14ac:dyDescent="0.2">
      <c r="P65196" s="230"/>
      <c r="Q65196" s="230"/>
      <c r="R65196" s="230"/>
      <c r="S65196" s="230"/>
    </row>
    <row r="65197" spans="16:19" x14ac:dyDescent="0.2">
      <c r="P65197" s="230"/>
      <c r="Q65197" s="230"/>
      <c r="R65197" s="230"/>
      <c r="S65197" s="230"/>
    </row>
    <row r="65198" spans="16:19" x14ac:dyDescent="0.2">
      <c r="P65198" s="230"/>
      <c r="Q65198" s="230"/>
      <c r="R65198" s="230"/>
      <c r="S65198" s="230"/>
    </row>
    <row r="65199" spans="16:19" x14ac:dyDescent="0.2">
      <c r="P65199" s="230"/>
      <c r="Q65199" s="230"/>
      <c r="R65199" s="230"/>
      <c r="S65199" s="230"/>
    </row>
    <row r="65200" spans="16:19" x14ac:dyDescent="0.2">
      <c r="P65200" s="230"/>
      <c r="Q65200" s="230"/>
      <c r="R65200" s="230"/>
      <c r="S65200" s="230"/>
    </row>
    <row r="65201" spans="16:19" x14ac:dyDescent="0.2">
      <c r="P65201" s="230"/>
      <c r="Q65201" s="230"/>
      <c r="R65201" s="230"/>
      <c r="S65201" s="230"/>
    </row>
    <row r="65202" spans="16:19" x14ac:dyDescent="0.2">
      <c r="P65202" s="230"/>
      <c r="Q65202" s="230"/>
      <c r="R65202" s="230"/>
      <c r="S65202" s="230"/>
    </row>
    <row r="65203" spans="16:19" x14ac:dyDescent="0.2">
      <c r="P65203" s="230"/>
      <c r="Q65203" s="230"/>
      <c r="R65203" s="230"/>
      <c r="S65203" s="230"/>
    </row>
    <row r="65204" spans="16:19" x14ac:dyDescent="0.2">
      <c r="P65204" s="230"/>
      <c r="Q65204" s="230"/>
      <c r="R65204" s="230"/>
      <c r="S65204" s="230"/>
    </row>
    <row r="65205" spans="16:19" x14ac:dyDescent="0.2">
      <c r="P65205" s="230"/>
      <c r="Q65205" s="230"/>
      <c r="R65205" s="230"/>
      <c r="S65205" s="230"/>
    </row>
    <row r="65206" spans="16:19" x14ac:dyDescent="0.2">
      <c r="P65206" s="230"/>
      <c r="Q65206" s="230"/>
      <c r="R65206" s="230"/>
      <c r="S65206" s="230"/>
    </row>
    <row r="65207" spans="16:19" x14ac:dyDescent="0.2">
      <c r="P65207" s="230"/>
      <c r="Q65207" s="230"/>
      <c r="R65207" s="230"/>
      <c r="S65207" s="230"/>
    </row>
    <row r="65208" spans="16:19" x14ac:dyDescent="0.2">
      <c r="P65208" s="230"/>
      <c r="Q65208" s="230"/>
      <c r="R65208" s="230"/>
      <c r="S65208" s="230"/>
    </row>
    <row r="65209" spans="16:19" x14ac:dyDescent="0.2">
      <c r="P65209" s="230"/>
      <c r="Q65209" s="230"/>
      <c r="R65209" s="230"/>
      <c r="S65209" s="230"/>
    </row>
    <row r="65210" spans="16:19" x14ac:dyDescent="0.2">
      <c r="P65210" s="230"/>
      <c r="Q65210" s="230"/>
      <c r="R65210" s="230"/>
      <c r="S65210" s="230"/>
    </row>
    <row r="65211" spans="16:19" x14ac:dyDescent="0.2">
      <c r="P65211" s="230"/>
      <c r="Q65211" s="230"/>
      <c r="R65211" s="230"/>
      <c r="S65211" s="230"/>
    </row>
    <row r="65212" spans="16:19" x14ac:dyDescent="0.2">
      <c r="P65212" s="230"/>
      <c r="Q65212" s="230"/>
      <c r="R65212" s="230"/>
      <c r="S65212" s="230"/>
    </row>
    <row r="65213" spans="16:19" x14ac:dyDescent="0.2">
      <c r="P65213" s="230"/>
      <c r="Q65213" s="230"/>
      <c r="R65213" s="230"/>
      <c r="S65213" s="230"/>
    </row>
    <row r="65214" spans="16:19" x14ac:dyDescent="0.2">
      <c r="P65214" s="230"/>
      <c r="Q65214" s="230"/>
      <c r="R65214" s="230"/>
      <c r="S65214" s="230"/>
    </row>
    <row r="65215" spans="16:19" x14ac:dyDescent="0.2">
      <c r="P65215" s="230"/>
      <c r="Q65215" s="230"/>
      <c r="R65215" s="230"/>
      <c r="S65215" s="230"/>
    </row>
    <row r="65216" spans="16:19" x14ac:dyDescent="0.2">
      <c r="P65216" s="230"/>
      <c r="Q65216" s="230"/>
      <c r="R65216" s="230"/>
      <c r="S65216" s="230"/>
    </row>
    <row r="65217" spans="16:19" x14ac:dyDescent="0.2">
      <c r="P65217" s="230"/>
      <c r="Q65217" s="230"/>
      <c r="R65217" s="230"/>
      <c r="S65217" s="230"/>
    </row>
    <row r="65218" spans="16:19" x14ac:dyDescent="0.2">
      <c r="P65218" s="230"/>
      <c r="Q65218" s="230"/>
      <c r="R65218" s="230"/>
      <c r="S65218" s="230"/>
    </row>
    <row r="65219" spans="16:19" x14ac:dyDescent="0.2">
      <c r="P65219" s="230"/>
      <c r="Q65219" s="230"/>
      <c r="R65219" s="230"/>
      <c r="S65219" s="230"/>
    </row>
    <row r="65220" spans="16:19" x14ac:dyDescent="0.2">
      <c r="P65220" s="230"/>
      <c r="Q65220" s="230"/>
      <c r="R65220" s="230"/>
      <c r="S65220" s="230"/>
    </row>
    <row r="65221" spans="16:19" x14ac:dyDescent="0.2">
      <c r="P65221" s="230"/>
      <c r="Q65221" s="230"/>
      <c r="R65221" s="230"/>
      <c r="S65221" s="230"/>
    </row>
    <row r="65222" spans="16:19" x14ac:dyDescent="0.2">
      <c r="P65222" s="230"/>
      <c r="Q65222" s="230"/>
      <c r="R65222" s="230"/>
      <c r="S65222" s="230"/>
    </row>
    <row r="65223" spans="16:19" x14ac:dyDescent="0.2">
      <c r="P65223" s="230"/>
      <c r="Q65223" s="230"/>
      <c r="R65223" s="230"/>
      <c r="S65223" s="230"/>
    </row>
    <row r="65224" spans="16:19" x14ac:dyDescent="0.2">
      <c r="P65224" s="230"/>
      <c r="Q65224" s="230"/>
      <c r="R65224" s="230"/>
      <c r="S65224" s="230"/>
    </row>
    <row r="65225" spans="16:19" x14ac:dyDescent="0.2">
      <c r="P65225" s="230"/>
      <c r="Q65225" s="230"/>
      <c r="R65225" s="230"/>
      <c r="S65225" s="230"/>
    </row>
    <row r="65226" spans="16:19" x14ac:dyDescent="0.2">
      <c r="P65226" s="230"/>
      <c r="Q65226" s="230"/>
      <c r="R65226" s="230"/>
      <c r="S65226" s="230"/>
    </row>
    <row r="65227" spans="16:19" x14ac:dyDescent="0.2">
      <c r="P65227" s="230"/>
      <c r="Q65227" s="230"/>
      <c r="R65227" s="230"/>
      <c r="S65227" s="230"/>
    </row>
    <row r="65228" spans="16:19" x14ac:dyDescent="0.2">
      <c r="P65228" s="230"/>
      <c r="Q65228" s="230"/>
      <c r="R65228" s="230"/>
      <c r="S65228" s="230"/>
    </row>
    <row r="65229" spans="16:19" x14ac:dyDescent="0.2">
      <c r="P65229" s="230"/>
      <c r="Q65229" s="230"/>
      <c r="R65229" s="230"/>
      <c r="S65229" s="230"/>
    </row>
    <row r="65230" spans="16:19" x14ac:dyDescent="0.2">
      <c r="P65230" s="230"/>
      <c r="Q65230" s="230"/>
      <c r="R65230" s="230"/>
      <c r="S65230" s="230"/>
    </row>
    <row r="65231" spans="16:19" x14ac:dyDescent="0.2">
      <c r="P65231" s="230"/>
      <c r="Q65231" s="230"/>
      <c r="R65231" s="230"/>
      <c r="S65231" s="230"/>
    </row>
    <row r="65232" spans="16:19" x14ac:dyDescent="0.2">
      <c r="P65232" s="230"/>
      <c r="Q65232" s="230"/>
      <c r="R65232" s="230"/>
      <c r="S65232" s="230"/>
    </row>
    <row r="65233" spans="16:19" x14ac:dyDescent="0.2">
      <c r="P65233" s="230"/>
      <c r="Q65233" s="230"/>
      <c r="R65233" s="230"/>
      <c r="S65233" s="230"/>
    </row>
    <row r="65234" spans="16:19" x14ac:dyDescent="0.2">
      <c r="P65234" s="230"/>
      <c r="Q65234" s="230"/>
      <c r="R65234" s="230"/>
      <c r="S65234" s="230"/>
    </row>
    <row r="65235" spans="16:19" x14ac:dyDescent="0.2">
      <c r="P65235" s="230"/>
      <c r="Q65235" s="230"/>
      <c r="R65235" s="230"/>
      <c r="S65235" s="230"/>
    </row>
    <row r="65236" spans="16:19" x14ac:dyDescent="0.2">
      <c r="P65236" s="230"/>
      <c r="Q65236" s="230"/>
      <c r="R65236" s="230"/>
      <c r="S65236" s="230"/>
    </row>
    <row r="65237" spans="16:19" x14ac:dyDescent="0.2">
      <c r="P65237" s="230"/>
      <c r="Q65237" s="230"/>
      <c r="R65237" s="230"/>
      <c r="S65237" s="230"/>
    </row>
    <row r="65238" spans="16:19" x14ac:dyDescent="0.2">
      <c r="P65238" s="230"/>
      <c r="Q65238" s="230"/>
      <c r="R65238" s="230"/>
      <c r="S65238" s="230"/>
    </row>
    <row r="65239" spans="16:19" x14ac:dyDescent="0.2">
      <c r="P65239" s="230"/>
      <c r="Q65239" s="230"/>
      <c r="R65239" s="230"/>
      <c r="S65239" s="230"/>
    </row>
    <row r="65240" spans="16:19" x14ac:dyDescent="0.2">
      <c r="P65240" s="230"/>
      <c r="Q65240" s="230"/>
      <c r="R65240" s="230"/>
      <c r="S65240" s="230"/>
    </row>
    <row r="65241" spans="16:19" x14ac:dyDescent="0.2">
      <c r="P65241" s="230"/>
      <c r="Q65241" s="230"/>
      <c r="R65241" s="230"/>
      <c r="S65241" s="230"/>
    </row>
    <row r="65242" spans="16:19" x14ac:dyDescent="0.2">
      <c r="P65242" s="230"/>
      <c r="Q65242" s="230"/>
      <c r="R65242" s="230"/>
      <c r="S65242" s="230"/>
    </row>
    <row r="65243" spans="16:19" x14ac:dyDescent="0.2">
      <c r="P65243" s="230"/>
      <c r="Q65243" s="230"/>
      <c r="R65243" s="230"/>
      <c r="S65243" s="230"/>
    </row>
    <row r="65244" spans="16:19" x14ac:dyDescent="0.2">
      <c r="P65244" s="230"/>
      <c r="Q65244" s="230"/>
      <c r="R65244" s="230"/>
      <c r="S65244" s="230"/>
    </row>
    <row r="65245" spans="16:19" x14ac:dyDescent="0.2">
      <c r="P65245" s="230"/>
      <c r="Q65245" s="230"/>
      <c r="R65245" s="230"/>
      <c r="S65245" s="230"/>
    </row>
    <row r="65246" spans="16:19" x14ac:dyDescent="0.2">
      <c r="P65246" s="230"/>
      <c r="Q65246" s="230"/>
      <c r="R65246" s="230"/>
      <c r="S65246" s="230"/>
    </row>
    <row r="65247" spans="16:19" x14ac:dyDescent="0.2">
      <c r="P65247" s="230"/>
      <c r="Q65247" s="230"/>
      <c r="R65247" s="230"/>
      <c r="S65247" s="230"/>
    </row>
    <row r="65248" spans="16:19" x14ac:dyDescent="0.2">
      <c r="P65248" s="230"/>
      <c r="Q65248" s="230"/>
      <c r="R65248" s="230"/>
      <c r="S65248" s="230"/>
    </row>
    <row r="65249" spans="16:19" x14ac:dyDescent="0.2">
      <c r="P65249" s="230"/>
      <c r="Q65249" s="230"/>
      <c r="R65249" s="230"/>
      <c r="S65249" s="230"/>
    </row>
    <row r="65250" spans="16:19" x14ac:dyDescent="0.2">
      <c r="P65250" s="230"/>
      <c r="Q65250" s="230"/>
      <c r="R65250" s="230"/>
      <c r="S65250" s="230"/>
    </row>
    <row r="65251" spans="16:19" x14ac:dyDescent="0.2">
      <c r="P65251" s="230"/>
      <c r="Q65251" s="230"/>
      <c r="R65251" s="230"/>
      <c r="S65251" s="230"/>
    </row>
    <row r="65252" spans="16:19" x14ac:dyDescent="0.2">
      <c r="P65252" s="230"/>
      <c r="Q65252" s="230"/>
      <c r="R65252" s="230"/>
      <c r="S65252" s="230"/>
    </row>
    <row r="65253" spans="16:19" x14ac:dyDescent="0.2">
      <c r="P65253" s="230"/>
      <c r="Q65253" s="230"/>
      <c r="R65253" s="230"/>
      <c r="S65253" s="230"/>
    </row>
    <row r="65254" spans="16:19" x14ac:dyDescent="0.2">
      <c r="P65254" s="230"/>
      <c r="Q65254" s="230"/>
      <c r="R65254" s="230"/>
      <c r="S65254" s="230"/>
    </row>
    <row r="65255" spans="16:19" x14ac:dyDescent="0.2">
      <c r="P65255" s="230"/>
      <c r="Q65255" s="230"/>
      <c r="R65255" s="230"/>
      <c r="S65255" s="230"/>
    </row>
    <row r="65256" spans="16:19" x14ac:dyDescent="0.2">
      <c r="P65256" s="230"/>
      <c r="Q65256" s="230"/>
      <c r="R65256" s="230"/>
      <c r="S65256" s="230"/>
    </row>
    <row r="65257" spans="16:19" x14ac:dyDescent="0.2">
      <c r="P65257" s="230"/>
      <c r="Q65257" s="230"/>
      <c r="R65257" s="230"/>
      <c r="S65257" s="230"/>
    </row>
    <row r="65258" spans="16:19" x14ac:dyDescent="0.2">
      <c r="P65258" s="230"/>
      <c r="Q65258" s="230"/>
      <c r="R65258" s="230"/>
      <c r="S65258" s="230"/>
    </row>
    <row r="65259" spans="16:19" x14ac:dyDescent="0.2">
      <c r="P65259" s="230"/>
      <c r="Q65259" s="230"/>
      <c r="R65259" s="230"/>
      <c r="S65259" s="230"/>
    </row>
    <row r="65260" spans="16:19" x14ac:dyDescent="0.2">
      <c r="P65260" s="230"/>
      <c r="Q65260" s="230"/>
      <c r="R65260" s="230"/>
      <c r="S65260" s="230"/>
    </row>
    <row r="65261" spans="16:19" x14ac:dyDescent="0.2">
      <c r="P65261" s="230"/>
      <c r="Q65261" s="230"/>
      <c r="R65261" s="230"/>
      <c r="S65261" s="230"/>
    </row>
    <row r="65262" spans="16:19" x14ac:dyDescent="0.2">
      <c r="P65262" s="230"/>
      <c r="Q65262" s="230"/>
      <c r="R65262" s="230"/>
      <c r="S65262" s="230"/>
    </row>
    <row r="65263" spans="16:19" x14ac:dyDescent="0.2">
      <c r="P65263" s="230"/>
      <c r="Q65263" s="230"/>
      <c r="R65263" s="230"/>
      <c r="S65263" s="230"/>
    </row>
    <row r="65264" spans="16:19" x14ac:dyDescent="0.2">
      <c r="P65264" s="230"/>
      <c r="Q65264" s="230"/>
      <c r="R65264" s="230"/>
      <c r="S65264" s="230"/>
    </row>
    <row r="65265" spans="16:19" x14ac:dyDescent="0.2">
      <c r="P65265" s="230"/>
      <c r="Q65265" s="230"/>
      <c r="R65265" s="230"/>
      <c r="S65265" s="230"/>
    </row>
    <row r="65266" spans="16:19" x14ac:dyDescent="0.2">
      <c r="P65266" s="230"/>
      <c r="Q65266" s="230"/>
      <c r="R65266" s="230"/>
      <c r="S65266" s="230"/>
    </row>
    <row r="65267" spans="16:19" x14ac:dyDescent="0.2">
      <c r="P65267" s="230"/>
      <c r="Q65267" s="230"/>
      <c r="R65267" s="230"/>
      <c r="S65267" s="230"/>
    </row>
    <row r="65268" spans="16:19" x14ac:dyDescent="0.2">
      <c r="P65268" s="230"/>
      <c r="Q65268" s="230"/>
      <c r="R65268" s="230"/>
      <c r="S65268" s="230"/>
    </row>
    <row r="65269" spans="16:19" x14ac:dyDescent="0.2">
      <c r="P65269" s="230"/>
      <c r="Q65269" s="230"/>
      <c r="R65269" s="230"/>
      <c r="S65269" s="230"/>
    </row>
    <row r="65270" spans="16:19" x14ac:dyDescent="0.2">
      <c r="P65270" s="230"/>
      <c r="Q65270" s="230"/>
      <c r="R65270" s="230"/>
      <c r="S65270" s="230"/>
    </row>
    <row r="65271" spans="16:19" x14ac:dyDescent="0.2">
      <c r="P65271" s="230"/>
      <c r="Q65271" s="230"/>
      <c r="R65271" s="230"/>
      <c r="S65271" s="230"/>
    </row>
    <row r="65272" spans="16:19" x14ac:dyDescent="0.2">
      <c r="P65272" s="230"/>
      <c r="Q65272" s="230"/>
      <c r="R65272" s="230"/>
      <c r="S65272" s="230"/>
    </row>
    <row r="65273" spans="16:19" x14ac:dyDescent="0.2">
      <c r="P65273" s="230"/>
      <c r="Q65273" s="230"/>
      <c r="R65273" s="230"/>
      <c r="S65273" s="230"/>
    </row>
    <row r="65274" spans="16:19" x14ac:dyDescent="0.2">
      <c r="P65274" s="230"/>
      <c r="Q65274" s="230"/>
      <c r="R65274" s="230"/>
      <c r="S65274" s="230"/>
    </row>
    <row r="65275" spans="16:19" x14ac:dyDescent="0.2">
      <c r="P65275" s="230"/>
      <c r="Q65275" s="230"/>
      <c r="R65275" s="230"/>
      <c r="S65275" s="230"/>
    </row>
    <row r="65276" spans="16:19" x14ac:dyDescent="0.2">
      <c r="P65276" s="230"/>
      <c r="Q65276" s="230"/>
      <c r="R65276" s="230"/>
      <c r="S65276" s="230"/>
    </row>
    <row r="65277" spans="16:19" x14ac:dyDescent="0.2">
      <c r="P65277" s="230"/>
      <c r="Q65277" s="230"/>
      <c r="R65277" s="230"/>
      <c r="S65277" s="230"/>
    </row>
    <row r="65278" spans="16:19" x14ac:dyDescent="0.2">
      <c r="P65278" s="230"/>
      <c r="Q65278" s="230"/>
      <c r="R65278" s="230"/>
      <c r="S65278" s="230"/>
    </row>
    <row r="65279" spans="16:19" x14ac:dyDescent="0.2">
      <c r="P65279" s="230"/>
      <c r="Q65279" s="230"/>
      <c r="R65279" s="230"/>
      <c r="S65279" s="230"/>
    </row>
    <row r="65280" spans="16:19" x14ac:dyDescent="0.2">
      <c r="P65280" s="230"/>
      <c r="Q65280" s="230"/>
      <c r="R65280" s="230"/>
      <c r="S65280" s="230"/>
    </row>
    <row r="65281" spans="16:19" x14ac:dyDescent="0.2">
      <c r="P65281" s="230"/>
      <c r="Q65281" s="230"/>
      <c r="R65281" s="230"/>
      <c r="S65281" s="230"/>
    </row>
    <row r="65282" spans="16:19" x14ac:dyDescent="0.2">
      <c r="P65282" s="230"/>
      <c r="Q65282" s="230"/>
      <c r="R65282" s="230"/>
      <c r="S65282" s="230"/>
    </row>
    <row r="65283" spans="16:19" x14ac:dyDescent="0.2">
      <c r="P65283" s="230"/>
      <c r="Q65283" s="230"/>
      <c r="R65283" s="230"/>
      <c r="S65283" s="230"/>
    </row>
    <row r="65284" spans="16:19" x14ac:dyDescent="0.2">
      <c r="P65284" s="230"/>
      <c r="Q65284" s="230"/>
      <c r="R65284" s="230"/>
      <c r="S65284" s="230"/>
    </row>
    <row r="65285" spans="16:19" x14ac:dyDescent="0.2">
      <c r="P65285" s="230"/>
      <c r="Q65285" s="230"/>
      <c r="R65285" s="230"/>
      <c r="S65285" s="230"/>
    </row>
    <row r="65286" spans="16:19" x14ac:dyDescent="0.2">
      <c r="P65286" s="230"/>
      <c r="Q65286" s="230"/>
      <c r="R65286" s="230"/>
      <c r="S65286" s="230"/>
    </row>
    <row r="65287" spans="16:19" x14ac:dyDescent="0.2">
      <c r="P65287" s="230"/>
      <c r="Q65287" s="230"/>
      <c r="R65287" s="230"/>
      <c r="S65287" s="230"/>
    </row>
    <row r="65288" spans="16:19" x14ac:dyDescent="0.2">
      <c r="P65288" s="230"/>
      <c r="Q65288" s="230"/>
      <c r="R65288" s="230"/>
      <c r="S65288" s="230"/>
    </row>
    <row r="65289" spans="16:19" x14ac:dyDescent="0.2">
      <c r="P65289" s="230"/>
      <c r="Q65289" s="230"/>
      <c r="R65289" s="230"/>
      <c r="S65289" s="230"/>
    </row>
    <row r="65290" spans="16:19" x14ac:dyDescent="0.2">
      <c r="P65290" s="230"/>
      <c r="Q65290" s="230"/>
      <c r="R65290" s="230"/>
      <c r="S65290" s="230"/>
    </row>
    <row r="65291" spans="16:19" x14ac:dyDescent="0.2">
      <c r="P65291" s="230"/>
      <c r="Q65291" s="230"/>
      <c r="R65291" s="230"/>
      <c r="S65291" s="230"/>
    </row>
    <row r="65292" spans="16:19" x14ac:dyDescent="0.2">
      <c r="P65292" s="230"/>
      <c r="Q65292" s="230"/>
      <c r="R65292" s="230"/>
      <c r="S65292" s="230"/>
    </row>
    <row r="65293" spans="16:19" x14ac:dyDescent="0.2">
      <c r="P65293" s="230"/>
      <c r="Q65293" s="230"/>
      <c r="R65293" s="230"/>
      <c r="S65293" s="230"/>
    </row>
    <row r="65294" spans="16:19" x14ac:dyDescent="0.2">
      <c r="P65294" s="230"/>
      <c r="Q65294" s="230"/>
      <c r="R65294" s="230"/>
      <c r="S65294" s="230"/>
    </row>
    <row r="65295" spans="16:19" x14ac:dyDescent="0.2">
      <c r="P65295" s="230"/>
      <c r="Q65295" s="230"/>
      <c r="R65295" s="230"/>
      <c r="S65295" s="230"/>
    </row>
    <row r="65296" spans="16:19" x14ac:dyDescent="0.2">
      <c r="P65296" s="230"/>
      <c r="Q65296" s="230"/>
      <c r="R65296" s="230"/>
      <c r="S65296" s="230"/>
    </row>
    <row r="65297" spans="16:19" x14ac:dyDescent="0.2">
      <c r="P65297" s="230"/>
      <c r="Q65297" s="230"/>
      <c r="R65297" s="230"/>
      <c r="S65297" s="230"/>
    </row>
    <row r="65298" spans="16:19" x14ac:dyDescent="0.2">
      <c r="P65298" s="230"/>
      <c r="Q65298" s="230"/>
      <c r="R65298" s="230"/>
      <c r="S65298" s="230"/>
    </row>
    <row r="65299" spans="16:19" x14ac:dyDescent="0.2">
      <c r="P65299" s="230"/>
      <c r="Q65299" s="230"/>
      <c r="R65299" s="230"/>
      <c r="S65299" s="230"/>
    </row>
    <row r="65300" spans="16:19" x14ac:dyDescent="0.2">
      <c r="P65300" s="230"/>
      <c r="Q65300" s="230"/>
      <c r="R65300" s="230"/>
      <c r="S65300" s="230"/>
    </row>
    <row r="65301" spans="16:19" x14ac:dyDescent="0.2">
      <c r="P65301" s="230"/>
      <c r="Q65301" s="230"/>
      <c r="R65301" s="230"/>
      <c r="S65301" s="230"/>
    </row>
    <row r="65302" spans="16:19" x14ac:dyDescent="0.2">
      <c r="P65302" s="230"/>
      <c r="Q65302" s="230"/>
      <c r="R65302" s="230"/>
      <c r="S65302" s="230"/>
    </row>
    <row r="65303" spans="16:19" x14ac:dyDescent="0.2">
      <c r="P65303" s="230"/>
      <c r="Q65303" s="230"/>
      <c r="R65303" s="230"/>
      <c r="S65303" s="230"/>
    </row>
    <row r="65304" spans="16:19" x14ac:dyDescent="0.2">
      <c r="P65304" s="230"/>
      <c r="Q65304" s="230"/>
      <c r="R65304" s="230"/>
      <c r="S65304" s="230"/>
    </row>
    <row r="65305" spans="16:19" x14ac:dyDescent="0.2">
      <c r="P65305" s="230"/>
      <c r="Q65305" s="230"/>
      <c r="R65305" s="230"/>
      <c r="S65305" s="230"/>
    </row>
    <row r="65306" spans="16:19" x14ac:dyDescent="0.2">
      <c r="P65306" s="230"/>
      <c r="Q65306" s="230"/>
      <c r="R65306" s="230"/>
      <c r="S65306" s="230"/>
    </row>
    <row r="65307" spans="16:19" x14ac:dyDescent="0.2">
      <c r="P65307" s="230"/>
      <c r="Q65307" s="230"/>
      <c r="R65307" s="230"/>
      <c r="S65307" s="230"/>
    </row>
    <row r="65308" spans="16:19" x14ac:dyDescent="0.2">
      <c r="P65308" s="230"/>
      <c r="Q65308" s="230"/>
      <c r="R65308" s="230"/>
      <c r="S65308" s="230"/>
    </row>
    <row r="65309" spans="16:19" x14ac:dyDescent="0.2">
      <c r="P65309" s="230"/>
      <c r="Q65309" s="230"/>
      <c r="R65309" s="230"/>
      <c r="S65309" s="230"/>
    </row>
    <row r="65310" spans="16:19" x14ac:dyDescent="0.2">
      <c r="P65310" s="230"/>
      <c r="Q65310" s="230"/>
      <c r="R65310" s="230"/>
      <c r="S65310" s="230"/>
    </row>
    <row r="65311" spans="16:19" x14ac:dyDescent="0.2">
      <c r="P65311" s="230"/>
      <c r="Q65311" s="230"/>
      <c r="R65311" s="230"/>
      <c r="S65311" s="230"/>
    </row>
    <row r="65312" spans="16:19" x14ac:dyDescent="0.2">
      <c r="P65312" s="230"/>
      <c r="Q65312" s="230"/>
      <c r="R65312" s="230"/>
      <c r="S65312" s="230"/>
    </row>
    <row r="65313" spans="16:19" x14ac:dyDescent="0.2">
      <c r="P65313" s="230"/>
      <c r="Q65313" s="230"/>
      <c r="R65313" s="230"/>
      <c r="S65313" s="230"/>
    </row>
    <row r="65314" spans="16:19" x14ac:dyDescent="0.2">
      <c r="P65314" s="230"/>
      <c r="Q65314" s="230"/>
      <c r="R65314" s="230"/>
      <c r="S65314" s="230"/>
    </row>
    <row r="65315" spans="16:19" x14ac:dyDescent="0.2">
      <c r="P65315" s="230"/>
      <c r="Q65315" s="230"/>
      <c r="R65315" s="230"/>
      <c r="S65315" s="230"/>
    </row>
    <row r="65316" spans="16:19" x14ac:dyDescent="0.2">
      <c r="P65316" s="230"/>
      <c r="Q65316" s="230"/>
      <c r="R65316" s="230"/>
      <c r="S65316" s="230"/>
    </row>
    <row r="65317" spans="16:19" x14ac:dyDescent="0.2">
      <c r="P65317" s="230"/>
      <c r="Q65317" s="230"/>
      <c r="R65317" s="230"/>
      <c r="S65317" s="230"/>
    </row>
    <row r="65318" spans="16:19" x14ac:dyDescent="0.2">
      <c r="P65318" s="230"/>
      <c r="Q65318" s="230"/>
      <c r="R65318" s="230"/>
      <c r="S65318" s="230"/>
    </row>
    <row r="65319" spans="16:19" x14ac:dyDescent="0.2">
      <c r="P65319" s="230"/>
      <c r="Q65319" s="230"/>
      <c r="R65319" s="230"/>
      <c r="S65319" s="230"/>
    </row>
    <row r="65320" spans="16:19" x14ac:dyDescent="0.2">
      <c r="P65320" s="230"/>
      <c r="Q65320" s="230"/>
      <c r="R65320" s="230"/>
      <c r="S65320" s="230"/>
    </row>
    <row r="65321" spans="16:19" x14ac:dyDescent="0.2">
      <c r="P65321" s="230"/>
      <c r="Q65321" s="230"/>
      <c r="R65321" s="230"/>
      <c r="S65321" s="230"/>
    </row>
    <row r="65322" spans="16:19" x14ac:dyDescent="0.2">
      <c r="P65322" s="230"/>
      <c r="Q65322" s="230"/>
      <c r="R65322" s="230"/>
      <c r="S65322" s="230"/>
    </row>
    <row r="65323" spans="16:19" x14ac:dyDescent="0.2">
      <c r="P65323" s="230"/>
      <c r="Q65323" s="230"/>
      <c r="R65323" s="230"/>
      <c r="S65323" s="230"/>
    </row>
    <row r="65324" spans="16:19" x14ac:dyDescent="0.2">
      <c r="P65324" s="230"/>
      <c r="Q65324" s="230"/>
      <c r="R65324" s="230"/>
      <c r="S65324" s="230"/>
    </row>
    <row r="65325" spans="16:19" x14ac:dyDescent="0.2">
      <c r="P65325" s="230"/>
      <c r="Q65325" s="230"/>
      <c r="R65325" s="230"/>
      <c r="S65325" s="230"/>
    </row>
    <row r="65326" spans="16:19" x14ac:dyDescent="0.2">
      <c r="P65326" s="230"/>
      <c r="Q65326" s="230"/>
      <c r="R65326" s="230"/>
      <c r="S65326" s="230"/>
    </row>
    <row r="65327" spans="16:19" x14ac:dyDescent="0.2">
      <c r="P65327" s="230"/>
      <c r="Q65327" s="230"/>
      <c r="R65327" s="230"/>
      <c r="S65327" s="230"/>
    </row>
    <row r="65328" spans="16:19" x14ac:dyDescent="0.2">
      <c r="P65328" s="230"/>
      <c r="Q65328" s="230"/>
      <c r="R65328" s="230"/>
      <c r="S65328" s="230"/>
    </row>
    <row r="65329" spans="16:19" x14ac:dyDescent="0.2">
      <c r="P65329" s="230"/>
      <c r="Q65329" s="230"/>
      <c r="R65329" s="230"/>
      <c r="S65329" s="230"/>
    </row>
    <row r="65330" spans="16:19" x14ac:dyDescent="0.2">
      <c r="P65330" s="230"/>
      <c r="Q65330" s="230"/>
      <c r="R65330" s="230"/>
      <c r="S65330" s="230"/>
    </row>
    <row r="65331" spans="16:19" x14ac:dyDescent="0.2">
      <c r="P65331" s="230"/>
      <c r="Q65331" s="230"/>
      <c r="R65331" s="230"/>
      <c r="S65331" s="230"/>
    </row>
    <row r="65332" spans="16:19" x14ac:dyDescent="0.2">
      <c r="P65332" s="230"/>
      <c r="Q65332" s="230"/>
      <c r="R65332" s="230"/>
      <c r="S65332" s="230"/>
    </row>
    <row r="65333" spans="16:19" x14ac:dyDescent="0.2">
      <c r="P65333" s="230"/>
      <c r="Q65333" s="230"/>
      <c r="R65333" s="230"/>
      <c r="S65333" s="230"/>
    </row>
    <row r="65334" spans="16:19" x14ac:dyDescent="0.2">
      <c r="P65334" s="230"/>
      <c r="Q65334" s="230"/>
      <c r="R65334" s="230"/>
      <c r="S65334" s="230"/>
    </row>
    <row r="65335" spans="16:19" x14ac:dyDescent="0.2">
      <c r="P65335" s="230"/>
      <c r="Q65335" s="230"/>
      <c r="R65335" s="230"/>
      <c r="S65335" s="230"/>
    </row>
    <row r="65336" spans="16:19" x14ac:dyDescent="0.2">
      <c r="P65336" s="230"/>
      <c r="Q65336" s="230"/>
      <c r="R65336" s="230"/>
      <c r="S65336" s="230"/>
    </row>
    <row r="65337" spans="16:19" x14ac:dyDescent="0.2">
      <c r="P65337" s="230"/>
      <c r="Q65337" s="230"/>
      <c r="R65337" s="230"/>
      <c r="S65337" s="230"/>
    </row>
    <row r="65338" spans="16:19" x14ac:dyDescent="0.2">
      <c r="P65338" s="230"/>
      <c r="Q65338" s="230"/>
      <c r="R65338" s="230"/>
      <c r="S65338" s="230"/>
    </row>
    <row r="65339" spans="16:19" x14ac:dyDescent="0.2">
      <c r="P65339" s="230"/>
      <c r="Q65339" s="230"/>
      <c r="R65339" s="230"/>
      <c r="S65339" s="230"/>
    </row>
    <row r="65340" spans="16:19" x14ac:dyDescent="0.2">
      <c r="P65340" s="230"/>
      <c r="Q65340" s="230"/>
      <c r="R65340" s="230"/>
      <c r="S65340" s="230"/>
    </row>
    <row r="65341" spans="16:19" x14ac:dyDescent="0.2">
      <c r="P65341" s="230"/>
      <c r="Q65341" s="230"/>
      <c r="R65341" s="230"/>
      <c r="S65341" s="230"/>
    </row>
    <row r="65342" spans="16:19" x14ac:dyDescent="0.2">
      <c r="P65342" s="230"/>
      <c r="Q65342" s="230"/>
      <c r="R65342" s="230"/>
      <c r="S65342" s="230"/>
    </row>
    <row r="65343" spans="16:19" x14ac:dyDescent="0.2">
      <c r="P65343" s="230"/>
      <c r="Q65343" s="230"/>
      <c r="R65343" s="230"/>
      <c r="S65343" s="230"/>
    </row>
    <row r="65344" spans="16:19" x14ac:dyDescent="0.2">
      <c r="P65344" s="230"/>
      <c r="Q65344" s="230"/>
      <c r="R65344" s="230"/>
      <c r="S65344" s="230"/>
    </row>
    <row r="65345" spans="16:19" x14ac:dyDescent="0.2">
      <c r="P65345" s="230"/>
      <c r="Q65345" s="230"/>
      <c r="R65345" s="230"/>
      <c r="S65345" s="230"/>
    </row>
    <row r="65346" spans="16:19" x14ac:dyDescent="0.2">
      <c r="P65346" s="230"/>
      <c r="Q65346" s="230"/>
      <c r="R65346" s="230"/>
      <c r="S65346" s="230"/>
    </row>
    <row r="65347" spans="16:19" x14ac:dyDescent="0.2">
      <c r="P65347" s="230"/>
      <c r="Q65347" s="230"/>
      <c r="R65347" s="230"/>
      <c r="S65347" s="230"/>
    </row>
    <row r="65348" spans="16:19" x14ac:dyDescent="0.2">
      <c r="P65348" s="230"/>
      <c r="Q65348" s="230"/>
      <c r="R65348" s="230"/>
      <c r="S65348" s="230"/>
    </row>
    <row r="65349" spans="16:19" x14ac:dyDescent="0.2">
      <c r="P65349" s="230"/>
      <c r="Q65349" s="230"/>
      <c r="R65349" s="230"/>
      <c r="S65349" s="230"/>
    </row>
    <row r="65350" spans="16:19" x14ac:dyDescent="0.2">
      <c r="P65350" s="230"/>
      <c r="Q65350" s="230"/>
      <c r="R65350" s="230"/>
      <c r="S65350" s="230"/>
    </row>
    <row r="65351" spans="16:19" x14ac:dyDescent="0.2">
      <c r="P65351" s="230"/>
      <c r="Q65351" s="230"/>
      <c r="R65351" s="230"/>
      <c r="S65351" s="230"/>
    </row>
    <row r="65352" spans="16:19" x14ac:dyDescent="0.2">
      <c r="P65352" s="230"/>
      <c r="Q65352" s="230"/>
      <c r="R65352" s="230"/>
      <c r="S65352" s="230"/>
    </row>
    <row r="65353" spans="16:19" x14ac:dyDescent="0.2">
      <c r="P65353" s="230"/>
      <c r="Q65353" s="230"/>
      <c r="R65353" s="230"/>
      <c r="S65353" s="230"/>
    </row>
    <row r="65354" spans="16:19" x14ac:dyDescent="0.2">
      <c r="P65354" s="230"/>
      <c r="Q65354" s="230"/>
      <c r="R65354" s="230"/>
      <c r="S65354" s="230"/>
    </row>
    <row r="65355" spans="16:19" x14ac:dyDescent="0.2">
      <c r="P65355" s="230"/>
      <c r="Q65355" s="230"/>
      <c r="R65355" s="230"/>
      <c r="S65355" s="230"/>
    </row>
    <row r="65356" spans="16:19" x14ac:dyDescent="0.2">
      <c r="P65356" s="230"/>
      <c r="Q65356" s="230"/>
      <c r="R65356" s="230"/>
      <c r="S65356" s="230"/>
    </row>
    <row r="65357" spans="16:19" x14ac:dyDescent="0.2">
      <c r="P65357" s="230"/>
      <c r="Q65357" s="230"/>
      <c r="R65357" s="230"/>
      <c r="S65357" s="230"/>
    </row>
    <row r="65358" spans="16:19" x14ac:dyDescent="0.2">
      <c r="P65358" s="230"/>
      <c r="Q65358" s="230"/>
      <c r="R65358" s="230"/>
      <c r="S65358" s="230"/>
    </row>
    <row r="65359" spans="16:19" x14ac:dyDescent="0.2">
      <c r="P65359" s="230"/>
      <c r="Q65359" s="230"/>
      <c r="R65359" s="230"/>
      <c r="S65359" s="230"/>
    </row>
    <row r="65360" spans="16:19" x14ac:dyDescent="0.2">
      <c r="P65360" s="230"/>
      <c r="Q65360" s="230"/>
      <c r="R65360" s="230"/>
      <c r="S65360" s="230"/>
    </row>
    <row r="65361" spans="16:19" x14ac:dyDescent="0.2">
      <c r="P65361" s="230"/>
      <c r="Q65361" s="230"/>
      <c r="R65361" s="230"/>
      <c r="S65361" s="230"/>
    </row>
    <row r="65362" spans="16:19" x14ac:dyDescent="0.2">
      <c r="P65362" s="230"/>
      <c r="Q65362" s="230"/>
      <c r="R65362" s="230"/>
      <c r="S65362" s="230"/>
    </row>
    <row r="65363" spans="16:19" x14ac:dyDescent="0.2">
      <c r="P65363" s="230"/>
      <c r="Q65363" s="230"/>
      <c r="R65363" s="230"/>
      <c r="S65363" s="230"/>
    </row>
    <row r="65364" spans="16:19" x14ac:dyDescent="0.2">
      <c r="P65364" s="230"/>
      <c r="Q65364" s="230"/>
      <c r="R65364" s="230"/>
      <c r="S65364" s="230"/>
    </row>
    <row r="65365" spans="16:19" x14ac:dyDescent="0.2">
      <c r="P65365" s="230"/>
      <c r="Q65365" s="230"/>
      <c r="R65365" s="230"/>
      <c r="S65365" s="230"/>
    </row>
    <row r="65366" spans="16:19" x14ac:dyDescent="0.2">
      <c r="P65366" s="230"/>
      <c r="Q65366" s="230"/>
      <c r="R65366" s="230"/>
      <c r="S65366" s="230"/>
    </row>
    <row r="65367" spans="16:19" x14ac:dyDescent="0.2">
      <c r="P65367" s="230"/>
      <c r="Q65367" s="230"/>
      <c r="R65367" s="230"/>
      <c r="S65367" s="230"/>
    </row>
    <row r="65368" spans="16:19" x14ac:dyDescent="0.2">
      <c r="P65368" s="230"/>
      <c r="Q65368" s="230"/>
      <c r="R65368" s="230"/>
      <c r="S65368" s="230"/>
    </row>
    <row r="65369" spans="16:19" x14ac:dyDescent="0.2">
      <c r="P65369" s="230"/>
      <c r="Q65369" s="230"/>
      <c r="R65369" s="230"/>
      <c r="S65369" s="230"/>
    </row>
    <row r="65370" spans="16:19" x14ac:dyDescent="0.2">
      <c r="P65370" s="230"/>
      <c r="Q65370" s="230"/>
      <c r="R65370" s="230"/>
      <c r="S65370" s="230"/>
    </row>
    <row r="65371" spans="16:19" x14ac:dyDescent="0.2">
      <c r="P65371" s="230"/>
      <c r="Q65371" s="230"/>
      <c r="R65371" s="230"/>
      <c r="S65371" s="230"/>
    </row>
    <row r="65372" spans="16:19" x14ac:dyDescent="0.2">
      <c r="P65372" s="230"/>
      <c r="Q65372" s="230"/>
      <c r="R65372" s="230"/>
      <c r="S65372" s="230"/>
    </row>
    <row r="65373" spans="16:19" x14ac:dyDescent="0.2">
      <c r="P65373" s="230"/>
      <c r="Q65373" s="230"/>
      <c r="R65373" s="230"/>
      <c r="S65373" s="230"/>
    </row>
    <row r="65374" spans="16:19" x14ac:dyDescent="0.2">
      <c r="P65374" s="230"/>
      <c r="Q65374" s="230"/>
      <c r="R65374" s="230"/>
      <c r="S65374" s="230"/>
    </row>
    <row r="65375" spans="16:19" x14ac:dyDescent="0.2">
      <c r="P65375" s="230"/>
      <c r="Q65375" s="230"/>
      <c r="R65375" s="230"/>
      <c r="S65375" s="230"/>
    </row>
    <row r="65376" spans="16:19" x14ac:dyDescent="0.2">
      <c r="P65376" s="230"/>
      <c r="Q65376" s="230"/>
      <c r="R65376" s="230"/>
      <c r="S65376" s="230"/>
    </row>
    <row r="65377" spans="16:19" x14ac:dyDescent="0.2">
      <c r="P65377" s="230"/>
      <c r="Q65377" s="230"/>
      <c r="R65377" s="230"/>
      <c r="S65377" s="230"/>
    </row>
    <row r="65378" spans="16:19" x14ac:dyDescent="0.2">
      <c r="P65378" s="230"/>
      <c r="Q65378" s="230"/>
      <c r="R65378" s="230"/>
      <c r="S65378" s="230"/>
    </row>
    <row r="65379" spans="16:19" x14ac:dyDescent="0.2">
      <c r="P65379" s="230"/>
      <c r="Q65379" s="230"/>
      <c r="R65379" s="230"/>
      <c r="S65379" s="230"/>
    </row>
    <row r="65380" spans="16:19" x14ac:dyDescent="0.2">
      <c r="P65380" s="230"/>
      <c r="Q65380" s="230"/>
      <c r="R65380" s="230"/>
      <c r="S65380" s="230"/>
    </row>
    <row r="65381" spans="16:19" x14ac:dyDescent="0.2">
      <c r="P65381" s="230"/>
      <c r="Q65381" s="230"/>
      <c r="R65381" s="230"/>
      <c r="S65381" s="230"/>
    </row>
    <row r="65382" spans="16:19" x14ac:dyDescent="0.2">
      <c r="P65382" s="230"/>
      <c r="Q65382" s="230"/>
      <c r="R65382" s="230"/>
      <c r="S65382" s="230"/>
    </row>
    <row r="65383" spans="16:19" x14ac:dyDescent="0.2">
      <c r="P65383" s="230"/>
      <c r="Q65383" s="230"/>
      <c r="R65383" s="230"/>
      <c r="S65383" s="230"/>
    </row>
    <row r="65384" spans="16:19" x14ac:dyDescent="0.2">
      <c r="P65384" s="230"/>
      <c r="Q65384" s="230"/>
      <c r="R65384" s="230"/>
      <c r="S65384" s="230"/>
    </row>
    <row r="65385" spans="16:19" x14ac:dyDescent="0.2">
      <c r="P65385" s="230"/>
      <c r="Q65385" s="230"/>
      <c r="R65385" s="230"/>
      <c r="S65385" s="230"/>
    </row>
    <row r="65386" spans="16:19" x14ac:dyDescent="0.2">
      <c r="P65386" s="230"/>
      <c r="Q65386" s="230"/>
      <c r="R65386" s="230"/>
      <c r="S65386" s="230"/>
    </row>
    <row r="65387" spans="16:19" x14ac:dyDescent="0.2">
      <c r="P65387" s="230"/>
      <c r="Q65387" s="230"/>
      <c r="R65387" s="230"/>
      <c r="S65387" s="230"/>
    </row>
    <row r="65388" spans="16:19" x14ac:dyDescent="0.2">
      <c r="P65388" s="230"/>
      <c r="Q65388" s="230"/>
      <c r="R65388" s="230"/>
      <c r="S65388" s="230"/>
    </row>
    <row r="65389" spans="16:19" x14ac:dyDescent="0.2">
      <c r="P65389" s="230"/>
      <c r="Q65389" s="230"/>
      <c r="R65389" s="230"/>
      <c r="S65389" s="230"/>
    </row>
    <row r="65390" spans="16:19" x14ac:dyDescent="0.2">
      <c r="P65390" s="230"/>
      <c r="Q65390" s="230"/>
      <c r="R65390" s="230"/>
      <c r="S65390" s="230"/>
    </row>
    <row r="65391" spans="16:19" x14ac:dyDescent="0.2">
      <c r="P65391" s="230"/>
      <c r="Q65391" s="230"/>
      <c r="R65391" s="230"/>
      <c r="S65391" s="230"/>
    </row>
    <row r="65392" spans="16:19" x14ac:dyDescent="0.2">
      <c r="P65392" s="230"/>
      <c r="Q65392" s="230"/>
      <c r="R65392" s="230"/>
      <c r="S65392" s="230"/>
    </row>
    <row r="65393" spans="16:19" x14ac:dyDescent="0.2">
      <c r="P65393" s="230"/>
      <c r="Q65393" s="230"/>
      <c r="R65393" s="230"/>
      <c r="S65393" s="230"/>
    </row>
    <row r="65394" spans="16:19" x14ac:dyDescent="0.2">
      <c r="P65394" s="230"/>
      <c r="Q65394" s="230"/>
      <c r="R65394" s="230"/>
      <c r="S65394" s="230"/>
    </row>
    <row r="65395" spans="16:19" x14ac:dyDescent="0.2">
      <c r="P65395" s="230"/>
      <c r="Q65395" s="230"/>
      <c r="R65395" s="230"/>
      <c r="S65395" s="230"/>
    </row>
    <row r="65396" spans="16:19" x14ac:dyDescent="0.2">
      <c r="P65396" s="230"/>
      <c r="Q65396" s="230"/>
      <c r="R65396" s="230"/>
      <c r="S65396" s="230"/>
    </row>
    <row r="65397" spans="16:19" x14ac:dyDescent="0.2">
      <c r="P65397" s="230"/>
      <c r="Q65397" s="230"/>
      <c r="R65397" s="230"/>
      <c r="S65397" s="230"/>
    </row>
    <row r="65398" spans="16:19" x14ac:dyDescent="0.2">
      <c r="P65398" s="230"/>
      <c r="Q65398" s="230"/>
      <c r="R65398" s="230"/>
      <c r="S65398" s="230"/>
    </row>
    <row r="65399" spans="16:19" x14ac:dyDescent="0.2">
      <c r="P65399" s="230"/>
      <c r="Q65399" s="230"/>
      <c r="R65399" s="230"/>
      <c r="S65399" s="230"/>
    </row>
    <row r="65400" spans="16:19" x14ac:dyDescent="0.2">
      <c r="P65400" s="230"/>
      <c r="Q65400" s="230"/>
      <c r="R65400" s="230"/>
      <c r="S65400" s="230"/>
    </row>
    <row r="65401" spans="16:19" x14ac:dyDescent="0.2">
      <c r="P65401" s="230"/>
      <c r="Q65401" s="230"/>
      <c r="R65401" s="230"/>
      <c r="S65401" s="230"/>
    </row>
    <row r="65402" spans="16:19" x14ac:dyDescent="0.2">
      <c r="P65402" s="230"/>
      <c r="Q65402" s="230"/>
      <c r="R65402" s="230"/>
      <c r="S65402" s="230"/>
    </row>
    <row r="65403" spans="16:19" x14ac:dyDescent="0.2">
      <c r="P65403" s="230"/>
      <c r="Q65403" s="230"/>
      <c r="R65403" s="230"/>
      <c r="S65403" s="230"/>
    </row>
    <row r="65404" spans="16:19" x14ac:dyDescent="0.2">
      <c r="P65404" s="230"/>
      <c r="Q65404" s="230"/>
      <c r="R65404" s="230"/>
      <c r="S65404" s="230"/>
    </row>
    <row r="65405" spans="16:19" x14ac:dyDescent="0.2">
      <c r="P65405" s="230"/>
      <c r="Q65405" s="230"/>
      <c r="R65405" s="230"/>
      <c r="S65405" s="230"/>
    </row>
    <row r="65406" spans="16:19" x14ac:dyDescent="0.2">
      <c r="P65406" s="230"/>
      <c r="Q65406" s="230"/>
      <c r="R65406" s="230"/>
      <c r="S65406" s="230"/>
    </row>
    <row r="65407" spans="16:19" x14ac:dyDescent="0.2">
      <c r="P65407" s="230"/>
      <c r="Q65407" s="230"/>
      <c r="R65407" s="230"/>
      <c r="S65407" s="230"/>
    </row>
    <row r="65408" spans="16:19" x14ac:dyDescent="0.2">
      <c r="P65408" s="230"/>
      <c r="Q65408" s="230"/>
      <c r="R65408" s="230"/>
      <c r="S65408" s="230"/>
    </row>
    <row r="65409" spans="16:19" x14ac:dyDescent="0.2">
      <c r="P65409" s="230"/>
      <c r="Q65409" s="230"/>
      <c r="R65409" s="230"/>
      <c r="S65409" s="230"/>
    </row>
    <row r="65410" spans="16:19" x14ac:dyDescent="0.2">
      <c r="P65410" s="230"/>
      <c r="Q65410" s="230"/>
      <c r="R65410" s="230"/>
      <c r="S65410" s="230"/>
    </row>
    <row r="65411" spans="16:19" x14ac:dyDescent="0.2">
      <c r="P65411" s="230"/>
      <c r="Q65411" s="230"/>
      <c r="R65411" s="230"/>
      <c r="S65411" s="230"/>
    </row>
    <row r="65412" spans="16:19" x14ac:dyDescent="0.2">
      <c r="P65412" s="230"/>
      <c r="Q65412" s="230"/>
      <c r="R65412" s="230"/>
      <c r="S65412" s="230"/>
    </row>
    <row r="65413" spans="16:19" x14ac:dyDescent="0.2">
      <c r="P65413" s="230"/>
      <c r="Q65413" s="230"/>
      <c r="R65413" s="230"/>
      <c r="S65413" s="230"/>
    </row>
    <row r="65414" spans="16:19" x14ac:dyDescent="0.2">
      <c r="P65414" s="230"/>
      <c r="Q65414" s="230"/>
      <c r="R65414" s="230"/>
      <c r="S65414" s="230"/>
    </row>
    <row r="65415" spans="16:19" x14ac:dyDescent="0.2">
      <c r="P65415" s="230"/>
      <c r="Q65415" s="230"/>
      <c r="R65415" s="230"/>
      <c r="S65415" s="230"/>
    </row>
    <row r="65416" spans="16:19" x14ac:dyDescent="0.2">
      <c r="P65416" s="230"/>
      <c r="Q65416" s="230"/>
      <c r="R65416" s="230"/>
      <c r="S65416" s="230"/>
    </row>
    <row r="65417" spans="16:19" x14ac:dyDescent="0.2">
      <c r="P65417" s="230"/>
      <c r="Q65417" s="230"/>
      <c r="R65417" s="230"/>
      <c r="S65417" s="230"/>
    </row>
    <row r="65418" spans="16:19" x14ac:dyDescent="0.2">
      <c r="P65418" s="230"/>
      <c r="Q65418" s="230"/>
      <c r="R65418" s="230"/>
      <c r="S65418" s="230"/>
    </row>
    <row r="65419" spans="16:19" x14ac:dyDescent="0.2">
      <c r="P65419" s="230"/>
      <c r="Q65419" s="230"/>
      <c r="R65419" s="230"/>
      <c r="S65419" s="230"/>
    </row>
    <row r="65420" spans="16:19" x14ac:dyDescent="0.2">
      <c r="P65420" s="230"/>
      <c r="Q65420" s="230"/>
      <c r="R65420" s="230"/>
      <c r="S65420" s="230"/>
    </row>
    <row r="65421" spans="16:19" x14ac:dyDescent="0.2">
      <c r="P65421" s="230"/>
      <c r="Q65421" s="230"/>
      <c r="R65421" s="230"/>
      <c r="S65421" s="230"/>
    </row>
    <row r="65422" spans="16:19" x14ac:dyDescent="0.2">
      <c r="P65422" s="230"/>
      <c r="Q65422" s="230"/>
      <c r="R65422" s="230"/>
      <c r="S65422" s="230"/>
    </row>
    <row r="65423" spans="16:19" x14ac:dyDescent="0.2">
      <c r="P65423" s="230"/>
      <c r="Q65423" s="230"/>
      <c r="R65423" s="230"/>
      <c r="S65423" s="230"/>
    </row>
    <row r="65424" spans="16:19" x14ac:dyDescent="0.2">
      <c r="P65424" s="230"/>
      <c r="Q65424" s="230"/>
      <c r="R65424" s="230"/>
      <c r="S65424" s="230"/>
    </row>
    <row r="65425" spans="16:19" x14ac:dyDescent="0.2">
      <c r="P65425" s="230"/>
      <c r="Q65425" s="230"/>
      <c r="R65425" s="230"/>
      <c r="S65425" s="230"/>
    </row>
    <row r="65426" spans="16:19" x14ac:dyDescent="0.2">
      <c r="P65426" s="230"/>
      <c r="Q65426" s="230"/>
      <c r="R65426" s="230"/>
      <c r="S65426" s="230"/>
    </row>
    <row r="65427" spans="16:19" x14ac:dyDescent="0.2">
      <c r="P65427" s="230"/>
      <c r="Q65427" s="230"/>
      <c r="R65427" s="230"/>
      <c r="S65427" s="230"/>
    </row>
    <row r="65428" spans="16:19" x14ac:dyDescent="0.2">
      <c r="P65428" s="230"/>
      <c r="Q65428" s="230"/>
      <c r="R65428" s="230"/>
      <c r="S65428" s="230"/>
    </row>
    <row r="65429" spans="16:19" x14ac:dyDescent="0.2">
      <c r="P65429" s="230"/>
      <c r="Q65429" s="230"/>
      <c r="R65429" s="230"/>
      <c r="S65429" s="230"/>
    </row>
    <row r="65430" spans="16:19" x14ac:dyDescent="0.2">
      <c r="P65430" s="230"/>
      <c r="Q65430" s="230"/>
      <c r="R65430" s="230"/>
      <c r="S65430" s="230"/>
    </row>
    <row r="65431" spans="16:19" x14ac:dyDescent="0.2">
      <c r="P65431" s="230"/>
      <c r="Q65431" s="230"/>
      <c r="R65431" s="230"/>
      <c r="S65431" s="230"/>
    </row>
    <row r="65432" spans="16:19" x14ac:dyDescent="0.2">
      <c r="P65432" s="230"/>
      <c r="Q65432" s="230"/>
      <c r="R65432" s="230"/>
      <c r="S65432" s="230"/>
    </row>
    <row r="65433" spans="16:19" x14ac:dyDescent="0.2">
      <c r="P65433" s="230"/>
      <c r="Q65433" s="230"/>
      <c r="R65433" s="230"/>
      <c r="S65433" s="230"/>
    </row>
    <row r="65434" spans="16:19" x14ac:dyDescent="0.2">
      <c r="P65434" s="230"/>
      <c r="Q65434" s="230"/>
      <c r="R65434" s="230"/>
      <c r="S65434" s="230"/>
    </row>
    <row r="65435" spans="16:19" x14ac:dyDescent="0.2">
      <c r="P65435" s="230"/>
      <c r="Q65435" s="230"/>
      <c r="R65435" s="230"/>
      <c r="S65435" s="230"/>
    </row>
    <row r="65436" spans="16:19" x14ac:dyDescent="0.2">
      <c r="P65436" s="230"/>
      <c r="Q65436" s="230"/>
      <c r="R65436" s="230"/>
      <c r="S65436" s="230"/>
    </row>
    <row r="65437" spans="16:19" x14ac:dyDescent="0.2">
      <c r="P65437" s="230"/>
      <c r="Q65437" s="230"/>
      <c r="R65437" s="230"/>
      <c r="S65437" s="230"/>
    </row>
    <row r="65438" spans="16:19" x14ac:dyDescent="0.2">
      <c r="P65438" s="230"/>
      <c r="Q65438" s="230"/>
      <c r="R65438" s="230"/>
      <c r="S65438" s="230"/>
    </row>
    <row r="65439" spans="16:19" x14ac:dyDescent="0.2">
      <c r="P65439" s="230"/>
      <c r="Q65439" s="230"/>
      <c r="R65439" s="230"/>
      <c r="S65439" s="230"/>
    </row>
    <row r="65440" spans="16:19" x14ac:dyDescent="0.2">
      <c r="P65440" s="230"/>
      <c r="Q65440" s="230"/>
      <c r="R65440" s="230"/>
      <c r="S65440" s="230"/>
    </row>
    <row r="65441" spans="16:19" x14ac:dyDescent="0.2">
      <c r="P65441" s="230"/>
      <c r="Q65441" s="230"/>
      <c r="R65441" s="230"/>
      <c r="S65441" s="230"/>
    </row>
    <row r="65442" spans="16:19" x14ac:dyDescent="0.2">
      <c r="P65442" s="230"/>
      <c r="Q65442" s="230"/>
      <c r="R65442" s="230"/>
      <c r="S65442" s="230"/>
    </row>
    <row r="65443" spans="16:19" x14ac:dyDescent="0.2">
      <c r="P65443" s="230"/>
      <c r="Q65443" s="230"/>
      <c r="R65443" s="230"/>
      <c r="S65443" s="230"/>
    </row>
    <row r="65444" spans="16:19" x14ac:dyDescent="0.2">
      <c r="P65444" s="230"/>
      <c r="Q65444" s="230"/>
      <c r="R65444" s="230"/>
      <c r="S65444" s="230"/>
    </row>
    <row r="65445" spans="16:19" x14ac:dyDescent="0.2">
      <c r="P65445" s="230"/>
      <c r="Q65445" s="230"/>
      <c r="R65445" s="230"/>
      <c r="S65445" s="230"/>
    </row>
    <row r="65446" spans="16:19" x14ac:dyDescent="0.2">
      <c r="P65446" s="230"/>
      <c r="Q65446" s="230"/>
      <c r="R65446" s="230"/>
      <c r="S65446" s="230"/>
    </row>
    <row r="65447" spans="16:19" x14ac:dyDescent="0.2">
      <c r="P65447" s="230"/>
      <c r="Q65447" s="230"/>
      <c r="R65447" s="230"/>
      <c r="S65447" s="230"/>
    </row>
    <row r="65448" spans="16:19" x14ac:dyDescent="0.2">
      <c r="P65448" s="230"/>
      <c r="Q65448" s="230"/>
      <c r="R65448" s="230"/>
      <c r="S65448" s="230"/>
    </row>
    <row r="65449" spans="16:19" x14ac:dyDescent="0.2">
      <c r="P65449" s="230"/>
      <c r="Q65449" s="230"/>
      <c r="R65449" s="230"/>
      <c r="S65449" s="230"/>
    </row>
    <row r="65450" spans="16:19" x14ac:dyDescent="0.2">
      <c r="P65450" s="230"/>
      <c r="Q65450" s="230"/>
      <c r="R65450" s="230"/>
      <c r="S65450" s="230"/>
    </row>
    <row r="65451" spans="16:19" x14ac:dyDescent="0.2">
      <c r="P65451" s="230"/>
      <c r="Q65451" s="230"/>
      <c r="R65451" s="230"/>
      <c r="S65451" s="230"/>
    </row>
    <row r="65452" spans="16:19" x14ac:dyDescent="0.2">
      <c r="P65452" s="230"/>
      <c r="Q65452" s="230"/>
      <c r="R65452" s="230"/>
      <c r="S65452" s="230"/>
    </row>
    <row r="65453" spans="16:19" x14ac:dyDescent="0.2">
      <c r="P65453" s="230"/>
      <c r="Q65453" s="230"/>
      <c r="R65453" s="230"/>
      <c r="S65453" s="230"/>
    </row>
    <row r="65454" spans="16:19" x14ac:dyDescent="0.2">
      <c r="P65454" s="230"/>
      <c r="Q65454" s="230"/>
      <c r="R65454" s="230"/>
      <c r="S65454" s="230"/>
    </row>
    <row r="65455" spans="16:19" x14ac:dyDescent="0.2">
      <c r="P65455" s="230"/>
      <c r="Q65455" s="230"/>
      <c r="R65455" s="230"/>
      <c r="S65455" s="230"/>
    </row>
    <row r="65456" spans="16:19" x14ac:dyDescent="0.2">
      <c r="P65456" s="230"/>
      <c r="Q65456" s="230"/>
      <c r="R65456" s="230"/>
      <c r="S65456" s="230"/>
    </row>
    <row r="65457" spans="16:19" x14ac:dyDescent="0.2">
      <c r="P65457" s="230"/>
      <c r="Q65457" s="230"/>
      <c r="R65457" s="230"/>
      <c r="S65457" s="230"/>
    </row>
    <row r="65458" spans="16:19" x14ac:dyDescent="0.2">
      <c r="P65458" s="230"/>
      <c r="Q65458" s="230"/>
      <c r="R65458" s="230"/>
      <c r="S65458" s="230"/>
    </row>
    <row r="65459" spans="16:19" x14ac:dyDescent="0.2">
      <c r="P65459" s="230"/>
      <c r="Q65459" s="230"/>
      <c r="R65459" s="230"/>
      <c r="S65459" s="230"/>
    </row>
    <row r="65460" spans="16:19" x14ac:dyDescent="0.2">
      <c r="P65460" s="230"/>
      <c r="Q65460" s="230"/>
      <c r="R65460" s="230"/>
      <c r="S65460" s="230"/>
    </row>
    <row r="65461" spans="16:19" x14ac:dyDescent="0.2">
      <c r="P65461" s="230"/>
      <c r="Q65461" s="230"/>
      <c r="R65461" s="230"/>
      <c r="S65461" s="230"/>
    </row>
    <row r="65462" spans="16:19" x14ac:dyDescent="0.2">
      <c r="P65462" s="230"/>
      <c r="Q65462" s="230"/>
      <c r="R65462" s="230"/>
      <c r="S65462" s="230"/>
    </row>
    <row r="65463" spans="16:19" x14ac:dyDescent="0.2">
      <c r="P65463" s="230"/>
      <c r="Q65463" s="230"/>
      <c r="R65463" s="230"/>
      <c r="S65463" s="230"/>
    </row>
    <row r="65464" spans="16:19" x14ac:dyDescent="0.2">
      <c r="P65464" s="230"/>
      <c r="Q65464" s="230"/>
      <c r="R65464" s="230"/>
      <c r="S65464" s="230"/>
    </row>
    <row r="65465" spans="16:19" x14ac:dyDescent="0.2">
      <c r="P65465" s="230"/>
      <c r="Q65465" s="230"/>
      <c r="R65465" s="230"/>
      <c r="S65465" s="230"/>
    </row>
    <row r="65466" spans="16:19" x14ac:dyDescent="0.2">
      <c r="P65466" s="230"/>
      <c r="Q65466" s="230"/>
      <c r="R65466" s="230"/>
      <c r="S65466" s="230"/>
    </row>
    <row r="65467" spans="16:19" x14ac:dyDescent="0.2">
      <c r="P65467" s="230"/>
      <c r="Q65467" s="230"/>
      <c r="R65467" s="230"/>
      <c r="S65467" s="230"/>
    </row>
    <row r="65468" spans="16:19" x14ac:dyDescent="0.2">
      <c r="P65468" s="230"/>
      <c r="Q65468" s="230"/>
      <c r="R65468" s="230"/>
      <c r="S65468" s="230"/>
    </row>
    <row r="65469" spans="16:19" x14ac:dyDescent="0.2">
      <c r="P65469" s="230"/>
      <c r="Q65469" s="230"/>
      <c r="R65469" s="230"/>
      <c r="S65469" s="230"/>
    </row>
    <row r="65470" spans="16:19" x14ac:dyDescent="0.2">
      <c r="P65470" s="230"/>
      <c r="Q65470" s="230"/>
      <c r="R65470" s="230"/>
      <c r="S65470" s="230"/>
    </row>
    <row r="65471" spans="16:19" x14ac:dyDescent="0.2">
      <c r="P65471" s="230"/>
      <c r="Q65471" s="230"/>
      <c r="R65471" s="230"/>
      <c r="S65471" s="230"/>
    </row>
    <row r="65472" spans="16:19" x14ac:dyDescent="0.2">
      <c r="P65472" s="230"/>
      <c r="Q65472" s="230"/>
      <c r="R65472" s="230"/>
      <c r="S65472" s="230"/>
    </row>
    <row r="65473" spans="16:19" x14ac:dyDescent="0.2">
      <c r="P65473" s="230"/>
      <c r="Q65473" s="230"/>
      <c r="R65473" s="230"/>
      <c r="S65473" s="230"/>
    </row>
    <row r="65474" spans="16:19" x14ac:dyDescent="0.2">
      <c r="P65474" s="230"/>
      <c r="Q65474" s="230"/>
      <c r="R65474" s="230"/>
      <c r="S65474" s="230"/>
    </row>
    <row r="65475" spans="16:19" x14ac:dyDescent="0.2">
      <c r="P65475" s="230"/>
      <c r="Q65475" s="230"/>
      <c r="R65475" s="230"/>
      <c r="S65475" s="230"/>
    </row>
    <row r="65476" spans="16:19" x14ac:dyDescent="0.2">
      <c r="P65476" s="230"/>
      <c r="Q65476" s="230"/>
      <c r="R65476" s="230"/>
      <c r="S65476" s="230"/>
    </row>
    <row r="65477" spans="16:19" x14ac:dyDescent="0.2">
      <c r="P65477" s="230"/>
      <c r="Q65477" s="230"/>
      <c r="R65477" s="230"/>
      <c r="S65477" s="230"/>
    </row>
    <row r="65478" spans="16:19" x14ac:dyDescent="0.2">
      <c r="P65478" s="230"/>
      <c r="Q65478" s="230"/>
      <c r="R65478" s="230"/>
      <c r="S65478" s="230"/>
    </row>
    <row r="65479" spans="16:19" x14ac:dyDescent="0.2">
      <c r="P65479" s="230"/>
      <c r="Q65479" s="230"/>
      <c r="R65479" s="230"/>
      <c r="S65479" s="230"/>
    </row>
    <row r="65480" spans="16:19" x14ac:dyDescent="0.2">
      <c r="P65480" s="230"/>
      <c r="Q65480" s="230"/>
      <c r="R65480" s="230"/>
      <c r="S65480" s="230"/>
    </row>
    <row r="65481" spans="16:19" x14ac:dyDescent="0.2">
      <c r="P65481" s="230"/>
      <c r="Q65481" s="230"/>
      <c r="R65481" s="230"/>
      <c r="S65481" s="230"/>
    </row>
    <row r="65482" spans="16:19" x14ac:dyDescent="0.2">
      <c r="P65482" s="230"/>
      <c r="Q65482" s="230"/>
      <c r="R65482" s="230"/>
      <c r="S65482" s="230"/>
    </row>
    <row r="65483" spans="16:19" x14ac:dyDescent="0.2">
      <c r="P65483" s="230"/>
      <c r="Q65483" s="230"/>
      <c r="R65483" s="230"/>
      <c r="S65483" s="230"/>
    </row>
    <row r="65484" spans="16:19" x14ac:dyDescent="0.2">
      <c r="P65484" s="230"/>
      <c r="Q65484" s="230"/>
      <c r="R65484" s="230"/>
      <c r="S65484" s="230"/>
    </row>
    <row r="65485" spans="16:19" x14ac:dyDescent="0.2">
      <c r="P65485" s="230"/>
      <c r="Q65485" s="230"/>
      <c r="R65485" s="230"/>
      <c r="S65485" s="230"/>
    </row>
    <row r="65486" spans="16:19" x14ac:dyDescent="0.2">
      <c r="P65486" s="230"/>
      <c r="Q65486" s="230"/>
      <c r="R65486" s="230"/>
      <c r="S65486" s="230"/>
    </row>
    <row r="65487" spans="16:19" x14ac:dyDescent="0.2">
      <c r="P65487" s="230"/>
      <c r="Q65487" s="230"/>
      <c r="R65487" s="230"/>
      <c r="S65487" s="230"/>
    </row>
    <row r="65488" spans="16:19" x14ac:dyDescent="0.2">
      <c r="P65488" s="230"/>
      <c r="Q65488" s="230"/>
      <c r="R65488" s="230"/>
      <c r="S65488" s="230"/>
    </row>
    <row r="65489" spans="16:19" x14ac:dyDescent="0.2">
      <c r="P65489" s="230"/>
      <c r="Q65489" s="230"/>
      <c r="R65489" s="230"/>
      <c r="S65489" s="230"/>
    </row>
    <row r="65490" spans="16:19" x14ac:dyDescent="0.2">
      <c r="P65490" s="230"/>
      <c r="Q65490" s="230"/>
      <c r="R65490" s="230"/>
      <c r="S65490" s="230"/>
    </row>
    <row r="65491" spans="16:19" x14ac:dyDescent="0.2">
      <c r="P65491" s="230"/>
      <c r="Q65491" s="230"/>
      <c r="R65491" s="230"/>
      <c r="S65491" s="230"/>
    </row>
    <row r="65492" spans="16:19" x14ac:dyDescent="0.2">
      <c r="P65492" s="230"/>
      <c r="Q65492" s="230"/>
      <c r="R65492" s="230"/>
      <c r="S65492" s="230"/>
    </row>
    <row r="65493" spans="16:19" x14ac:dyDescent="0.2">
      <c r="P65493" s="230"/>
      <c r="Q65493" s="230"/>
      <c r="R65493" s="230"/>
      <c r="S65493" s="230"/>
    </row>
    <row r="65494" spans="16:19" x14ac:dyDescent="0.2">
      <c r="P65494" s="230"/>
      <c r="Q65494" s="230"/>
      <c r="R65494" s="230"/>
      <c r="S65494" s="230"/>
    </row>
    <row r="65495" spans="16:19" x14ac:dyDescent="0.2">
      <c r="P65495" s="230"/>
      <c r="Q65495" s="230"/>
      <c r="R65495" s="230"/>
      <c r="S65495" s="230"/>
    </row>
    <row r="65496" spans="16:19" x14ac:dyDescent="0.2">
      <c r="P65496" s="230"/>
      <c r="Q65496" s="230"/>
      <c r="R65496" s="230"/>
      <c r="S65496" s="230"/>
    </row>
    <row r="65497" spans="16:19" x14ac:dyDescent="0.2">
      <c r="P65497" s="230"/>
      <c r="Q65497" s="230"/>
      <c r="R65497" s="230"/>
      <c r="S65497" s="230"/>
    </row>
    <row r="65498" spans="16:19" x14ac:dyDescent="0.2">
      <c r="P65498" s="230"/>
      <c r="Q65498" s="230"/>
      <c r="R65498" s="230"/>
      <c r="S65498" s="230"/>
    </row>
    <row r="65499" spans="16:19" x14ac:dyDescent="0.2">
      <c r="P65499" s="230"/>
      <c r="Q65499" s="230"/>
      <c r="R65499" s="230"/>
      <c r="S65499" s="230"/>
    </row>
    <row r="65500" spans="16:19" x14ac:dyDescent="0.2">
      <c r="P65500" s="230"/>
      <c r="Q65500" s="230"/>
      <c r="R65500" s="230"/>
      <c r="S65500" s="230"/>
    </row>
    <row r="65501" spans="16:19" x14ac:dyDescent="0.2">
      <c r="P65501" s="230"/>
      <c r="Q65501" s="230"/>
      <c r="R65501" s="230"/>
      <c r="S65501" s="230"/>
    </row>
    <row r="65502" spans="16:19" x14ac:dyDescent="0.2">
      <c r="P65502" s="230"/>
      <c r="Q65502" s="230"/>
      <c r="R65502" s="230"/>
      <c r="S65502" s="230"/>
    </row>
    <row r="65503" spans="16:19" x14ac:dyDescent="0.2">
      <c r="P65503" s="230"/>
      <c r="Q65503" s="230"/>
      <c r="R65503" s="230"/>
      <c r="S65503" s="230"/>
    </row>
    <row r="65504" spans="16:19" x14ac:dyDescent="0.2">
      <c r="P65504" s="230"/>
      <c r="Q65504" s="230"/>
      <c r="R65504" s="230"/>
      <c r="S65504" s="230"/>
    </row>
    <row r="65505" spans="16:19" x14ac:dyDescent="0.2">
      <c r="P65505" s="230"/>
      <c r="Q65505" s="230"/>
      <c r="R65505" s="230"/>
      <c r="S65505" s="230"/>
    </row>
    <row r="65506" spans="16:19" x14ac:dyDescent="0.2">
      <c r="P65506" s="230"/>
      <c r="Q65506" s="230"/>
      <c r="R65506" s="230"/>
      <c r="S65506" s="230"/>
    </row>
    <row r="65507" spans="16:19" x14ac:dyDescent="0.2">
      <c r="P65507" s="230"/>
      <c r="Q65507" s="230"/>
      <c r="R65507" s="230"/>
      <c r="S65507" s="230"/>
    </row>
    <row r="65508" spans="16:19" x14ac:dyDescent="0.2">
      <c r="P65508" s="230"/>
      <c r="Q65508" s="230"/>
      <c r="R65508" s="230"/>
      <c r="S65508" s="230"/>
    </row>
    <row r="65509" spans="16:19" x14ac:dyDescent="0.2">
      <c r="P65509" s="230"/>
      <c r="Q65509" s="230"/>
      <c r="R65509" s="230"/>
      <c r="S65509" s="230"/>
    </row>
    <row r="65510" spans="16:19" x14ac:dyDescent="0.2">
      <c r="P65510" s="230"/>
      <c r="Q65510" s="230"/>
      <c r="R65510" s="230"/>
      <c r="S65510" s="230"/>
    </row>
    <row r="65511" spans="16:19" x14ac:dyDescent="0.2">
      <c r="P65511" s="230"/>
      <c r="Q65511" s="230"/>
      <c r="R65511" s="230"/>
      <c r="S65511" s="230"/>
    </row>
    <row r="65512" spans="16:19" x14ac:dyDescent="0.2">
      <c r="P65512" s="230"/>
      <c r="Q65512" s="230"/>
      <c r="R65512" s="230"/>
      <c r="S65512" s="230"/>
    </row>
    <row r="65513" spans="16:19" x14ac:dyDescent="0.2">
      <c r="P65513" s="230"/>
      <c r="Q65513" s="230"/>
      <c r="R65513" s="230"/>
      <c r="S65513" s="230"/>
    </row>
    <row r="65514" spans="16:19" x14ac:dyDescent="0.2">
      <c r="P65514" s="230"/>
      <c r="Q65514" s="230"/>
      <c r="R65514" s="230"/>
      <c r="S65514" s="230"/>
    </row>
    <row r="65515" spans="16:19" x14ac:dyDescent="0.2">
      <c r="P65515" s="230"/>
      <c r="Q65515" s="230"/>
      <c r="R65515" s="230"/>
      <c r="S65515" s="230"/>
    </row>
    <row r="65516" spans="16:19" x14ac:dyDescent="0.2">
      <c r="P65516" s="230"/>
      <c r="Q65516" s="230"/>
      <c r="R65516" s="230"/>
      <c r="S65516" s="230"/>
    </row>
    <row r="65517" spans="16:19" x14ac:dyDescent="0.2">
      <c r="P65517" s="230"/>
      <c r="Q65517" s="230"/>
      <c r="R65517" s="230"/>
      <c r="S65517" s="230"/>
    </row>
    <row r="65518" spans="16:19" x14ac:dyDescent="0.2">
      <c r="P65518" s="230"/>
      <c r="Q65518" s="230"/>
      <c r="R65518" s="230"/>
      <c r="S65518" s="230"/>
    </row>
    <row r="65519" spans="16:19" x14ac:dyDescent="0.2">
      <c r="P65519" s="230"/>
      <c r="Q65519" s="230"/>
      <c r="R65519" s="230"/>
      <c r="S65519" s="230"/>
    </row>
    <row r="65520" spans="16:19" x14ac:dyDescent="0.2">
      <c r="P65520" s="230"/>
      <c r="Q65520" s="230"/>
      <c r="R65520" s="230"/>
      <c r="S65520" s="230"/>
    </row>
    <row r="65521" spans="16:19" x14ac:dyDescent="0.2">
      <c r="P65521" s="230"/>
      <c r="Q65521" s="230"/>
      <c r="R65521" s="230"/>
      <c r="S65521" s="230"/>
    </row>
    <row r="65522" spans="16:19" x14ac:dyDescent="0.2">
      <c r="P65522" s="230"/>
      <c r="Q65522" s="230"/>
      <c r="R65522" s="230"/>
      <c r="S65522" s="230"/>
    </row>
    <row r="65523" spans="16:19" x14ac:dyDescent="0.2">
      <c r="P65523" s="230"/>
      <c r="Q65523" s="230"/>
      <c r="R65523" s="230"/>
      <c r="S65523" s="230"/>
    </row>
    <row r="65524" spans="16:19" x14ac:dyDescent="0.2">
      <c r="P65524" s="230"/>
      <c r="Q65524" s="230"/>
      <c r="R65524" s="230"/>
      <c r="S65524" s="230"/>
    </row>
    <row r="65525" spans="16:19" x14ac:dyDescent="0.2">
      <c r="P65525" s="230"/>
      <c r="Q65525" s="230"/>
      <c r="R65525" s="230"/>
      <c r="S65525" s="230"/>
    </row>
    <row r="65526" spans="16:19" x14ac:dyDescent="0.2">
      <c r="P65526" s="230"/>
      <c r="Q65526" s="230"/>
      <c r="R65526" s="230"/>
      <c r="S65526" s="230"/>
    </row>
    <row r="65527" spans="16:19" x14ac:dyDescent="0.2">
      <c r="P65527" s="230"/>
      <c r="Q65527" s="230"/>
      <c r="R65527" s="230"/>
      <c r="S65527" s="230"/>
    </row>
    <row r="65528" spans="16:19" x14ac:dyDescent="0.2">
      <c r="P65528" s="230"/>
      <c r="Q65528" s="230"/>
      <c r="R65528" s="230"/>
      <c r="S65528" s="230"/>
    </row>
    <row r="65529" spans="16:19" x14ac:dyDescent="0.2">
      <c r="P65529" s="230"/>
      <c r="Q65529" s="230"/>
      <c r="R65529" s="230"/>
      <c r="S65529" s="230"/>
    </row>
    <row r="65530" spans="16:19" x14ac:dyDescent="0.2">
      <c r="P65530" s="230"/>
      <c r="Q65530" s="230"/>
      <c r="R65530" s="230"/>
      <c r="S65530" s="230"/>
    </row>
    <row r="65531" spans="16:19" x14ac:dyDescent="0.2">
      <c r="P65531" s="230"/>
      <c r="Q65531" s="230"/>
      <c r="R65531" s="230"/>
      <c r="S65531" s="230"/>
    </row>
    <row r="65532" spans="16:19" x14ac:dyDescent="0.2">
      <c r="P65532" s="230"/>
      <c r="Q65532" s="230"/>
      <c r="R65532" s="230"/>
      <c r="S65532" s="230"/>
    </row>
    <row r="65533" spans="16:19" x14ac:dyDescent="0.2">
      <c r="P65533" s="230"/>
      <c r="Q65533" s="230"/>
      <c r="R65533" s="230"/>
      <c r="S65533" s="230"/>
    </row>
    <row r="65534" spans="16:19" x14ac:dyDescent="0.2">
      <c r="P65534" s="230"/>
      <c r="Q65534" s="230"/>
      <c r="R65534" s="230"/>
      <c r="S65534" s="230"/>
    </row>
    <row r="65535" spans="16:19" x14ac:dyDescent="0.2">
      <c r="P65535" s="230"/>
      <c r="Q65535" s="230"/>
      <c r="R65535" s="230"/>
      <c r="S65535" s="230"/>
    </row>
    <row r="65536" spans="16:19" x14ac:dyDescent="0.2">
      <c r="P65536" s="230"/>
      <c r="Q65536" s="230"/>
      <c r="R65536" s="230"/>
      <c r="S65536" s="230"/>
    </row>
    <row r="65537" spans="16:19" x14ac:dyDescent="0.2">
      <c r="P65537" s="230"/>
      <c r="Q65537" s="230"/>
      <c r="R65537" s="230"/>
      <c r="S65537" s="230"/>
    </row>
    <row r="65538" spans="16:19" x14ac:dyDescent="0.2">
      <c r="P65538" s="230"/>
      <c r="Q65538" s="230"/>
      <c r="R65538" s="230"/>
      <c r="S65538" s="230"/>
    </row>
    <row r="65539" spans="16:19" x14ac:dyDescent="0.2">
      <c r="P65539" s="230"/>
      <c r="Q65539" s="230"/>
      <c r="R65539" s="230"/>
      <c r="S65539" s="230"/>
    </row>
    <row r="65540" spans="16:19" x14ac:dyDescent="0.2">
      <c r="P65540" s="230"/>
      <c r="Q65540" s="230"/>
      <c r="R65540" s="230"/>
      <c r="S65540" s="230"/>
    </row>
    <row r="65541" spans="16:19" x14ac:dyDescent="0.2">
      <c r="P65541" s="230"/>
      <c r="Q65541" s="230"/>
      <c r="R65541" s="230"/>
      <c r="S65541" s="230"/>
    </row>
    <row r="65542" spans="16:19" x14ac:dyDescent="0.2">
      <c r="P65542" s="230"/>
      <c r="Q65542" s="230"/>
      <c r="R65542" s="230"/>
      <c r="S65542" s="230"/>
    </row>
    <row r="65543" spans="16:19" x14ac:dyDescent="0.2">
      <c r="P65543" s="230"/>
      <c r="Q65543" s="230"/>
      <c r="R65543" s="230"/>
      <c r="S65543" s="230"/>
    </row>
    <row r="65544" spans="16:19" x14ac:dyDescent="0.2">
      <c r="P65544" s="230"/>
      <c r="Q65544" s="230"/>
      <c r="R65544" s="230"/>
      <c r="S65544" s="230"/>
    </row>
    <row r="65545" spans="16:19" x14ac:dyDescent="0.2">
      <c r="P65545" s="230"/>
      <c r="Q65545" s="230"/>
      <c r="R65545" s="230"/>
      <c r="S65545" s="230"/>
    </row>
    <row r="65546" spans="16:19" x14ac:dyDescent="0.2">
      <c r="P65546" s="230"/>
      <c r="Q65546" s="230"/>
      <c r="R65546" s="230"/>
      <c r="S65546" s="230"/>
    </row>
    <row r="65547" spans="16:19" x14ac:dyDescent="0.2">
      <c r="P65547" s="230"/>
      <c r="Q65547" s="230"/>
      <c r="R65547" s="230"/>
      <c r="S65547" s="230"/>
    </row>
    <row r="65548" spans="16:19" x14ac:dyDescent="0.2">
      <c r="P65548" s="230"/>
      <c r="Q65548" s="230"/>
      <c r="R65548" s="230"/>
      <c r="S65548" s="230"/>
    </row>
    <row r="65549" spans="16:19" x14ac:dyDescent="0.2">
      <c r="P65549" s="230"/>
      <c r="Q65549" s="230"/>
      <c r="R65549" s="230"/>
      <c r="S65549" s="230"/>
    </row>
    <row r="65550" spans="16:19" x14ac:dyDescent="0.2">
      <c r="P65550" s="230"/>
      <c r="Q65550" s="230"/>
      <c r="R65550" s="230"/>
      <c r="S65550" s="230"/>
    </row>
    <row r="65551" spans="16:19" x14ac:dyDescent="0.2">
      <c r="P65551" s="230"/>
      <c r="Q65551" s="230"/>
      <c r="R65551" s="230"/>
      <c r="S65551" s="230"/>
    </row>
    <row r="65552" spans="16:19" x14ac:dyDescent="0.2">
      <c r="P65552" s="230"/>
      <c r="Q65552" s="230"/>
      <c r="R65552" s="230"/>
      <c r="S65552" s="230"/>
    </row>
    <row r="65553" spans="16:19" x14ac:dyDescent="0.2">
      <c r="P65553" s="230"/>
      <c r="Q65553" s="230"/>
      <c r="R65553" s="230"/>
      <c r="S65553" s="230"/>
    </row>
    <row r="65554" spans="16:19" x14ac:dyDescent="0.2">
      <c r="P65554" s="230"/>
      <c r="Q65554" s="230"/>
      <c r="R65554" s="230"/>
      <c r="S65554" s="230"/>
    </row>
    <row r="65555" spans="16:19" x14ac:dyDescent="0.2">
      <c r="P65555" s="230"/>
      <c r="Q65555" s="230"/>
      <c r="R65555" s="230"/>
      <c r="S65555" s="230"/>
    </row>
    <row r="65556" spans="16:19" x14ac:dyDescent="0.2">
      <c r="P65556" s="230"/>
      <c r="Q65556" s="230"/>
      <c r="R65556" s="230"/>
      <c r="S65556" s="230"/>
    </row>
    <row r="65557" spans="16:19" x14ac:dyDescent="0.2">
      <c r="P65557" s="230"/>
      <c r="Q65557" s="230"/>
      <c r="R65557" s="230"/>
      <c r="S65557" s="230"/>
    </row>
    <row r="65558" spans="16:19" x14ac:dyDescent="0.2">
      <c r="P65558" s="230"/>
      <c r="Q65558" s="230"/>
      <c r="R65558" s="230"/>
      <c r="S65558" s="230"/>
    </row>
    <row r="65559" spans="16:19" x14ac:dyDescent="0.2">
      <c r="P65559" s="230"/>
      <c r="Q65559" s="230"/>
      <c r="R65559" s="230"/>
      <c r="S65559" s="230"/>
    </row>
    <row r="65560" spans="16:19" x14ac:dyDescent="0.2">
      <c r="P65560" s="230"/>
      <c r="Q65560" s="230"/>
      <c r="R65560" s="230"/>
      <c r="S65560" s="230"/>
    </row>
    <row r="65561" spans="16:19" x14ac:dyDescent="0.2">
      <c r="P65561" s="230"/>
      <c r="Q65561" s="230"/>
      <c r="R65561" s="230"/>
      <c r="S65561" s="230"/>
    </row>
    <row r="65562" spans="16:19" x14ac:dyDescent="0.2">
      <c r="P65562" s="230"/>
      <c r="Q65562" s="230"/>
      <c r="R65562" s="230"/>
      <c r="S65562" s="230"/>
    </row>
    <row r="65563" spans="16:19" x14ac:dyDescent="0.2">
      <c r="P65563" s="230"/>
      <c r="Q65563" s="230"/>
      <c r="R65563" s="230"/>
      <c r="S65563" s="230"/>
    </row>
    <row r="65564" spans="16:19" x14ac:dyDescent="0.2">
      <c r="P65564" s="230"/>
      <c r="Q65564" s="230"/>
      <c r="R65564" s="230"/>
      <c r="S65564" s="230"/>
    </row>
    <row r="65565" spans="16:19" x14ac:dyDescent="0.2">
      <c r="P65565" s="230"/>
      <c r="Q65565" s="230"/>
      <c r="R65565" s="230"/>
      <c r="S65565" s="230"/>
    </row>
    <row r="65566" spans="16:19" x14ac:dyDescent="0.2">
      <c r="P65566" s="230"/>
      <c r="Q65566" s="230"/>
      <c r="R65566" s="230"/>
      <c r="S65566" s="230"/>
    </row>
    <row r="65567" spans="16:19" x14ac:dyDescent="0.2">
      <c r="P65567" s="230"/>
      <c r="Q65567" s="230"/>
      <c r="R65567" s="230"/>
      <c r="S65567" s="230"/>
    </row>
    <row r="65568" spans="16:19" x14ac:dyDescent="0.2">
      <c r="P65568" s="230"/>
      <c r="Q65568" s="230"/>
      <c r="R65568" s="230"/>
      <c r="S65568" s="230"/>
    </row>
    <row r="65569" spans="16:19" x14ac:dyDescent="0.2">
      <c r="P65569" s="230"/>
      <c r="Q65569" s="230"/>
      <c r="R65569" s="230"/>
      <c r="S65569" s="230"/>
    </row>
    <row r="65570" spans="16:19" x14ac:dyDescent="0.2">
      <c r="P65570" s="230"/>
      <c r="Q65570" s="230"/>
      <c r="R65570" s="230"/>
      <c r="S65570" s="230"/>
    </row>
    <row r="65571" spans="16:19" x14ac:dyDescent="0.2">
      <c r="P65571" s="230"/>
      <c r="Q65571" s="230"/>
      <c r="R65571" s="230"/>
      <c r="S65571" s="230"/>
    </row>
    <row r="65572" spans="16:19" x14ac:dyDescent="0.2">
      <c r="P65572" s="230"/>
      <c r="Q65572" s="230"/>
      <c r="R65572" s="230"/>
      <c r="S65572" s="230"/>
    </row>
    <row r="65573" spans="16:19" x14ac:dyDescent="0.2">
      <c r="P65573" s="230"/>
      <c r="Q65573" s="230"/>
      <c r="R65573" s="230"/>
      <c r="S65573" s="230"/>
    </row>
    <row r="65574" spans="16:19" x14ac:dyDescent="0.2">
      <c r="P65574" s="230"/>
      <c r="Q65574" s="230"/>
      <c r="R65574" s="230"/>
      <c r="S65574" s="230"/>
    </row>
    <row r="65575" spans="16:19" x14ac:dyDescent="0.2">
      <c r="P65575" s="230"/>
      <c r="Q65575" s="230"/>
      <c r="R65575" s="230"/>
      <c r="S65575" s="230"/>
    </row>
    <row r="65576" spans="16:19" x14ac:dyDescent="0.2">
      <c r="P65576" s="230"/>
      <c r="Q65576" s="230"/>
      <c r="R65576" s="230"/>
      <c r="S65576" s="230"/>
    </row>
    <row r="65577" spans="16:19" x14ac:dyDescent="0.2">
      <c r="P65577" s="230"/>
      <c r="Q65577" s="230"/>
      <c r="R65577" s="230"/>
      <c r="S65577" s="230"/>
    </row>
    <row r="65578" spans="16:19" x14ac:dyDescent="0.2">
      <c r="P65578" s="230"/>
      <c r="Q65578" s="230"/>
      <c r="R65578" s="230"/>
      <c r="S65578" s="230"/>
    </row>
    <row r="65579" spans="16:19" x14ac:dyDescent="0.2">
      <c r="P65579" s="230"/>
      <c r="Q65579" s="230"/>
      <c r="R65579" s="230"/>
      <c r="S65579" s="230"/>
    </row>
    <row r="65580" spans="16:19" x14ac:dyDescent="0.2">
      <c r="P65580" s="230"/>
      <c r="Q65580" s="230"/>
      <c r="R65580" s="230"/>
      <c r="S65580" s="230"/>
    </row>
    <row r="65581" spans="16:19" x14ac:dyDescent="0.2">
      <c r="P65581" s="230"/>
      <c r="Q65581" s="230"/>
      <c r="R65581" s="230"/>
      <c r="S65581" s="230"/>
    </row>
    <row r="65582" spans="16:19" x14ac:dyDescent="0.2">
      <c r="P65582" s="230"/>
      <c r="Q65582" s="230"/>
      <c r="R65582" s="230"/>
      <c r="S65582" s="230"/>
    </row>
    <row r="65583" spans="16:19" x14ac:dyDescent="0.2">
      <c r="P65583" s="230"/>
      <c r="Q65583" s="230"/>
      <c r="R65583" s="230"/>
      <c r="S65583" s="230"/>
    </row>
    <row r="65584" spans="16:19" x14ac:dyDescent="0.2">
      <c r="P65584" s="230"/>
      <c r="Q65584" s="230"/>
      <c r="R65584" s="230"/>
      <c r="S65584" s="230"/>
    </row>
    <row r="65585" spans="16:19" x14ac:dyDescent="0.2">
      <c r="P65585" s="230"/>
      <c r="Q65585" s="230"/>
      <c r="R65585" s="230"/>
      <c r="S65585" s="230"/>
    </row>
    <row r="65586" spans="16:19" x14ac:dyDescent="0.2">
      <c r="P65586" s="230"/>
      <c r="Q65586" s="230"/>
      <c r="R65586" s="230"/>
      <c r="S65586" s="230"/>
    </row>
    <row r="65587" spans="16:19" x14ac:dyDescent="0.2">
      <c r="P65587" s="230"/>
      <c r="Q65587" s="230"/>
      <c r="R65587" s="230"/>
      <c r="S65587" s="230"/>
    </row>
    <row r="65588" spans="16:19" x14ac:dyDescent="0.2">
      <c r="P65588" s="230"/>
      <c r="Q65588" s="230"/>
      <c r="R65588" s="230"/>
      <c r="S65588" s="230"/>
    </row>
    <row r="65589" spans="16:19" x14ac:dyDescent="0.2">
      <c r="P65589" s="230"/>
      <c r="Q65589" s="230"/>
      <c r="R65589" s="230"/>
      <c r="S65589" s="230"/>
    </row>
    <row r="65590" spans="16:19" x14ac:dyDescent="0.2">
      <c r="P65590" s="230"/>
      <c r="Q65590" s="230"/>
      <c r="R65590" s="230"/>
      <c r="S65590" s="230"/>
    </row>
    <row r="65591" spans="16:19" x14ac:dyDescent="0.2">
      <c r="P65591" s="230"/>
      <c r="Q65591" s="230"/>
      <c r="R65591" s="230"/>
      <c r="S65591" s="230"/>
    </row>
    <row r="65592" spans="16:19" x14ac:dyDescent="0.2">
      <c r="P65592" s="230"/>
      <c r="Q65592" s="230"/>
      <c r="R65592" s="230"/>
      <c r="S65592" s="230"/>
    </row>
    <row r="65593" spans="16:19" x14ac:dyDescent="0.2">
      <c r="P65593" s="230"/>
      <c r="Q65593" s="230"/>
      <c r="R65593" s="230"/>
      <c r="S65593" s="230"/>
    </row>
    <row r="65594" spans="16:19" x14ac:dyDescent="0.2">
      <c r="P65594" s="230"/>
      <c r="Q65594" s="230"/>
      <c r="R65594" s="230"/>
      <c r="S65594" s="230"/>
    </row>
    <row r="65595" spans="16:19" x14ac:dyDescent="0.2">
      <c r="P65595" s="230"/>
      <c r="Q65595" s="230"/>
      <c r="R65595" s="230"/>
      <c r="S65595" s="230"/>
    </row>
    <row r="65596" spans="16:19" x14ac:dyDescent="0.2">
      <c r="P65596" s="230"/>
      <c r="Q65596" s="230"/>
      <c r="R65596" s="230"/>
      <c r="S65596" s="230"/>
    </row>
    <row r="65597" spans="16:19" x14ac:dyDescent="0.2">
      <c r="P65597" s="230"/>
      <c r="Q65597" s="230"/>
      <c r="R65597" s="230"/>
      <c r="S65597" s="230"/>
    </row>
    <row r="65598" spans="16:19" x14ac:dyDescent="0.2">
      <c r="P65598" s="230"/>
      <c r="Q65598" s="230"/>
      <c r="R65598" s="230"/>
      <c r="S65598" s="230"/>
    </row>
    <row r="65599" spans="16:19" x14ac:dyDescent="0.2">
      <c r="P65599" s="230"/>
      <c r="Q65599" s="230"/>
      <c r="R65599" s="230"/>
      <c r="S65599" s="230"/>
    </row>
    <row r="65600" spans="16:19" x14ac:dyDescent="0.2">
      <c r="P65600" s="230"/>
      <c r="Q65600" s="230"/>
      <c r="R65600" s="230"/>
      <c r="S65600" s="230"/>
    </row>
    <row r="65601" spans="16:19" x14ac:dyDescent="0.2">
      <c r="P65601" s="230"/>
      <c r="Q65601" s="230"/>
      <c r="R65601" s="230"/>
      <c r="S65601" s="230"/>
    </row>
    <row r="65602" spans="16:19" x14ac:dyDescent="0.2">
      <c r="P65602" s="230"/>
      <c r="Q65602" s="230"/>
      <c r="R65602" s="230"/>
      <c r="S65602" s="230"/>
    </row>
    <row r="65603" spans="16:19" x14ac:dyDescent="0.2">
      <c r="P65603" s="230"/>
      <c r="Q65603" s="230"/>
      <c r="R65603" s="230"/>
      <c r="S65603" s="230"/>
    </row>
    <row r="65604" spans="16:19" x14ac:dyDescent="0.2">
      <c r="P65604" s="230"/>
      <c r="Q65604" s="230"/>
      <c r="R65604" s="230"/>
      <c r="S65604" s="230"/>
    </row>
    <row r="65605" spans="16:19" x14ac:dyDescent="0.2">
      <c r="P65605" s="230"/>
      <c r="Q65605" s="230"/>
      <c r="R65605" s="230"/>
      <c r="S65605" s="230"/>
    </row>
    <row r="65606" spans="16:19" x14ac:dyDescent="0.2">
      <c r="P65606" s="230"/>
      <c r="Q65606" s="230"/>
      <c r="R65606" s="230"/>
      <c r="S65606" s="230"/>
    </row>
    <row r="65607" spans="16:19" x14ac:dyDescent="0.2">
      <c r="P65607" s="230"/>
      <c r="Q65607" s="230"/>
      <c r="R65607" s="230"/>
      <c r="S65607" s="230"/>
    </row>
    <row r="65608" spans="16:19" x14ac:dyDescent="0.2">
      <c r="P65608" s="230"/>
      <c r="Q65608" s="230"/>
      <c r="R65608" s="230"/>
      <c r="S65608" s="230"/>
    </row>
    <row r="65609" spans="16:19" x14ac:dyDescent="0.2">
      <c r="P65609" s="230"/>
      <c r="Q65609" s="230"/>
      <c r="R65609" s="230"/>
      <c r="S65609" s="230"/>
    </row>
    <row r="65610" spans="16:19" x14ac:dyDescent="0.2">
      <c r="P65610" s="230"/>
      <c r="Q65610" s="230"/>
      <c r="R65610" s="230"/>
      <c r="S65610" s="230"/>
    </row>
    <row r="65611" spans="16:19" x14ac:dyDescent="0.2">
      <c r="P65611" s="230"/>
      <c r="Q65611" s="230"/>
      <c r="R65611" s="230"/>
      <c r="S65611" s="230"/>
    </row>
    <row r="65612" spans="16:19" x14ac:dyDescent="0.2">
      <c r="P65612" s="230"/>
      <c r="Q65612" s="230"/>
      <c r="R65612" s="230"/>
      <c r="S65612" s="230"/>
    </row>
    <row r="65613" spans="16:19" x14ac:dyDescent="0.2">
      <c r="P65613" s="230"/>
      <c r="Q65613" s="230"/>
      <c r="R65613" s="230"/>
      <c r="S65613" s="230"/>
    </row>
    <row r="65614" spans="16:19" x14ac:dyDescent="0.2">
      <c r="P65614" s="230"/>
      <c r="Q65614" s="230"/>
      <c r="R65614" s="230"/>
      <c r="S65614" s="230"/>
    </row>
    <row r="65615" spans="16:19" x14ac:dyDescent="0.2">
      <c r="P65615" s="230"/>
      <c r="Q65615" s="230"/>
      <c r="R65615" s="230"/>
      <c r="S65615" s="230"/>
    </row>
    <row r="65616" spans="16:19" x14ac:dyDescent="0.2">
      <c r="P65616" s="230"/>
      <c r="Q65616" s="230"/>
      <c r="R65616" s="230"/>
      <c r="S65616" s="230"/>
    </row>
    <row r="65617" spans="16:19" x14ac:dyDescent="0.2">
      <c r="P65617" s="230"/>
      <c r="Q65617" s="230"/>
      <c r="R65617" s="230"/>
      <c r="S65617" s="230"/>
    </row>
    <row r="65618" spans="16:19" x14ac:dyDescent="0.2">
      <c r="P65618" s="230"/>
      <c r="Q65618" s="230"/>
      <c r="R65618" s="230"/>
      <c r="S65618" s="230"/>
    </row>
    <row r="65619" spans="16:19" x14ac:dyDescent="0.2">
      <c r="P65619" s="230"/>
      <c r="Q65619" s="230"/>
      <c r="R65619" s="230"/>
      <c r="S65619" s="230"/>
    </row>
    <row r="65620" spans="16:19" x14ac:dyDescent="0.2">
      <c r="P65620" s="230"/>
      <c r="Q65620" s="230"/>
      <c r="R65620" s="230"/>
      <c r="S65620" s="230"/>
    </row>
    <row r="65621" spans="16:19" x14ac:dyDescent="0.2">
      <c r="P65621" s="230"/>
      <c r="Q65621" s="230"/>
      <c r="R65621" s="230"/>
      <c r="S65621" s="230"/>
    </row>
    <row r="65622" spans="16:19" x14ac:dyDescent="0.2">
      <c r="P65622" s="230"/>
      <c r="Q65622" s="230"/>
      <c r="R65622" s="230"/>
      <c r="S65622" s="230"/>
    </row>
    <row r="65623" spans="16:19" x14ac:dyDescent="0.2">
      <c r="P65623" s="230"/>
      <c r="Q65623" s="230"/>
      <c r="R65623" s="230"/>
      <c r="S65623" s="230"/>
    </row>
    <row r="65624" spans="16:19" x14ac:dyDescent="0.2">
      <c r="P65624" s="230"/>
      <c r="Q65624" s="230"/>
      <c r="R65624" s="230"/>
      <c r="S65624" s="230"/>
    </row>
    <row r="65625" spans="16:19" x14ac:dyDescent="0.2">
      <c r="P65625" s="230"/>
      <c r="Q65625" s="230"/>
      <c r="R65625" s="230"/>
      <c r="S65625" s="230"/>
    </row>
    <row r="65626" spans="16:19" x14ac:dyDescent="0.2">
      <c r="P65626" s="230"/>
      <c r="Q65626" s="230"/>
      <c r="R65626" s="230"/>
      <c r="S65626" s="230"/>
    </row>
    <row r="65627" spans="16:19" x14ac:dyDescent="0.2">
      <c r="P65627" s="230"/>
      <c r="Q65627" s="230"/>
      <c r="R65627" s="230"/>
      <c r="S65627" s="230"/>
    </row>
    <row r="65628" spans="16:19" x14ac:dyDescent="0.2">
      <c r="P65628" s="230"/>
      <c r="Q65628" s="230"/>
      <c r="R65628" s="230"/>
      <c r="S65628" s="230"/>
    </row>
    <row r="65629" spans="16:19" x14ac:dyDescent="0.2">
      <c r="P65629" s="230"/>
      <c r="Q65629" s="230"/>
      <c r="R65629" s="230"/>
      <c r="S65629" s="230"/>
    </row>
    <row r="65630" spans="16:19" x14ac:dyDescent="0.2">
      <c r="P65630" s="230"/>
      <c r="Q65630" s="230"/>
      <c r="R65630" s="230"/>
      <c r="S65630" s="230"/>
    </row>
    <row r="65631" spans="16:19" x14ac:dyDescent="0.2">
      <c r="P65631" s="230"/>
      <c r="Q65631" s="230"/>
      <c r="R65631" s="230"/>
      <c r="S65631" s="230"/>
    </row>
    <row r="65632" spans="16:19" x14ac:dyDescent="0.2">
      <c r="P65632" s="230"/>
      <c r="Q65632" s="230"/>
      <c r="R65632" s="230"/>
      <c r="S65632" s="230"/>
    </row>
    <row r="65633" spans="16:19" x14ac:dyDescent="0.2">
      <c r="P65633" s="230"/>
      <c r="Q65633" s="230"/>
      <c r="R65633" s="230"/>
      <c r="S65633" s="230"/>
    </row>
    <row r="65634" spans="16:19" x14ac:dyDescent="0.2">
      <c r="P65634" s="230"/>
      <c r="Q65634" s="230"/>
      <c r="R65634" s="230"/>
      <c r="S65634" s="230"/>
    </row>
    <row r="65635" spans="16:19" x14ac:dyDescent="0.2">
      <c r="P65635" s="230"/>
      <c r="Q65635" s="230"/>
      <c r="R65635" s="230"/>
      <c r="S65635" s="230"/>
    </row>
    <row r="65636" spans="16:19" x14ac:dyDescent="0.2">
      <c r="P65636" s="230"/>
      <c r="Q65636" s="230"/>
      <c r="R65636" s="230"/>
      <c r="S65636" s="230"/>
    </row>
    <row r="65637" spans="16:19" x14ac:dyDescent="0.2">
      <c r="P65637" s="230"/>
      <c r="Q65637" s="230"/>
      <c r="R65637" s="230"/>
      <c r="S65637" s="230"/>
    </row>
    <row r="65638" spans="16:19" x14ac:dyDescent="0.2">
      <c r="P65638" s="230"/>
      <c r="Q65638" s="230"/>
      <c r="R65638" s="230"/>
      <c r="S65638" s="230"/>
    </row>
    <row r="65639" spans="16:19" x14ac:dyDescent="0.2">
      <c r="P65639" s="230"/>
      <c r="Q65639" s="230"/>
      <c r="R65639" s="230"/>
      <c r="S65639" s="230"/>
    </row>
    <row r="65640" spans="16:19" x14ac:dyDescent="0.2">
      <c r="P65640" s="230"/>
      <c r="Q65640" s="230"/>
      <c r="R65640" s="230"/>
      <c r="S65640" s="230"/>
    </row>
    <row r="65641" spans="16:19" x14ac:dyDescent="0.2">
      <c r="P65641" s="230"/>
      <c r="Q65641" s="230"/>
      <c r="R65641" s="230"/>
      <c r="S65641" s="230"/>
    </row>
    <row r="65642" spans="16:19" x14ac:dyDescent="0.2">
      <c r="P65642" s="230"/>
      <c r="Q65642" s="230"/>
      <c r="R65642" s="230"/>
      <c r="S65642" s="230"/>
    </row>
    <row r="65643" spans="16:19" x14ac:dyDescent="0.2">
      <c r="P65643" s="230"/>
      <c r="Q65643" s="230"/>
      <c r="R65643" s="230"/>
      <c r="S65643" s="230"/>
    </row>
    <row r="65644" spans="16:19" x14ac:dyDescent="0.2">
      <c r="P65644" s="230"/>
      <c r="Q65644" s="230"/>
      <c r="R65644" s="230"/>
      <c r="S65644" s="230"/>
    </row>
    <row r="65645" spans="16:19" x14ac:dyDescent="0.2">
      <c r="P65645" s="230"/>
      <c r="Q65645" s="230"/>
      <c r="R65645" s="230"/>
      <c r="S65645" s="230"/>
    </row>
    <row r="65646" spans="16:19" x14ac:dyDescent="0.2">
      <c r="P65646" s="230"/>
      <c r="Q65646" s="230"/>
      <c r="R65646" s="230"/>
      <c r="S65646" s="230"/>
    </row>
    <row r="65647" spans="16:19" x14ac:dyDescent="0.2">
      <c r="P65647" s="230"/>
      <c r="Q65647" s="230"/>
      <c r="R65647" s="230"/>
      <c r="S65647" s="230"/>
    </row>
    <row r="65648" spans="16:19" x14ac:dyDescent="0.2">
      <c r="P65648" s="230"/>
      <c r="Q65648" s="230"/>
      <c r="R65648" s="230"/>
      <c r="S65648" s="230"/>
    </row>
    <row r="65649" spans="16:19" x14ac:dyDescent="0.2">
      <c r="P65649" s="230"/>
      <c r="Q65649" s="230"/>
      <c r="R65649" s="230"/>
      <c r="S65649" s="230"/>
    </row>
    <row r="65650" spans="16:19" x14ac:dyDescent="0.2">
      <c r="P65650" s="230"/>
      <c r="Q65650" s="230"/>
      <c r="R65650" s="230"/>
      <c r="S65650" s="230"/>
    </row>
    <row r="65651" spans="16:19" x14ac:dyDescent="0.2">
      <c r="P65651" s="230"/>
      <c r="Q65651" s="230"/>
      <c r="R65651" s="230"/>
      <c r="S65651" s="230"/>
    </row>
    <row r="65652" spans="16:19" x14ac:dyDescent="0.2">
      <c r="P65652" s="230"/>
      <c r="Q65652" s="230"/>
      <c r="R65652" s="230"/>
      <c r="S65652" s="230"/>
    </row>
    <row r="65653" spans="16:19" x14ac:dyDescent="0.2">
      <c r="P65653" s="230"/>
      <c r="Q65653" s="230"/>
      <c r="R65653" s="230"/>
      <c r="S65653" s="230"/>
    </row>
    <row r="65654" spans="16:19" x14ac:dyDescent="0.2">
      <c r="P65654" s="230"/>
      <c r="Q65654" s="230"/>
      <c r="R65654" s="230"/>
      <c r="S65654" s="230"/>
    </row>
    <row r="65655" spans="16:19" x14ac:dyDescent="0.2">
      <c r="P65655" s="230"/>
      <c r="Q65655" s="230"/>
      <c r="R65655" s="230"/>
      <c r="S65655" s="230"/>
    </row>
    <row r="65656" spans="16:19" x14ac:dyDescent="0.2">
      <c r="P65656" s="230"/>
      <c r="Q65656" s="230"/>
      <c r="R65656" s="230"/>
      <c r="S65656" s="230"/>
    </row>
    <row r="65657" spans="16:19" x14ac:dyDescent="0.2">
      <c r="P65657" s="230"/>
      <c r="Q65657" s="230"/>
      <c r="R65657" s="230"/>
      <c r="S65657" s="230"/>
    </row>
    <row r="65658" spans="16:19" x14ac:dyDescent="0.2">
      <c r="P65658" s="230"/>
      <c r="Q65658" s="230"/>
      <c r="R65658" s="230"/>
      <c r="S65658" s="230"/>
    </row>
    <row r="65659" spans="16:19" x14ac:dyDescent="0.2">
      <c r="P65659" s="230"/>
      <c r="Q65659" s="230"/>
      <c r="R65659" s="230"/>
      <c r="S65659" s="230"/>
    </row>
    <row r="65660" spans="16:19" x14ac:dyDescent="0.2">
      <c r="P65660" s="230"/>
      <c r="Q65660" s="230"/>
      <c r="R65660" s="230"/>
      <c r="S65660" s="230"/>
    </row>
    <row r="65661" spans="16:19" x14ac:dyDescent="0.2">
      <c r="P65661" s="230"/>
      <c r="Q65661" s="230"/>
      <c r="R65661" s="230"/>
      <c r="S65661" s="230"/>
    </row>
    <row r="65662" spans="16:19" x14ac:dyDescent="0.2">
      <c r="P65662" s="230"/>
      <c r="Q65662" s="230"/>
      <c r="R65662" s="230"/>
      <c r="S65662" s="230"/>
    </row>
    <row r="65663" spans="16:19" x14ac:dyDescent="0.2">
      <c r="P65663" s="230"/>
      <c r="Q65663" s="230"/>
      <c r="R65663" s="230"/>
      <c r="S65663" s="230"/>
    </row>
    <row r="65664" spans="16:19" x14ac:dyDescent="0.2">
      <c r="P65664" s="230"/>
      <c r="Q65664" s="230"/>
      <c r="R65664" s="230"/>
      <c r="S65664" s="230"/>
    </row>
    <row r="65665" spans="16:19" x14ac:dyDescent="0.2">
      <c r="P65665" s="230"/>
      <c r="Q65665" s="230"/>
      <c r="R65665" s="230"/>
      <c r="S65665" s="230"/>
    </row>
    <row r="65666" spans="16:19" x14ac:dyDescent="0.2">
      <c r="P65666" s="230"/>
      <c r="Q65666" s="230"/>
      <c r="R65666" s="230"/>
      <c r="S65666" s="230"/>
    </row>
    <row r="65667" spans="16:19" x14ac:dyDescent="0.2">
      <c r="P65667" s="230"/>
      <c r="Q65667" s="230"/>
      <c r="R65667" s="230"/>
      <c r="S65667" s="230"/>
    </row>
    <row r="65668" spans="16:19" x14ac:dyDescent="0.2">
      <c r="P65668" s="230"/>
      <c r="Q65668" s="230"/>
      <c r="R65668" s="230"/>
      <c r="S65668" s="230"/>
    </row>
    <row r="65669" spans="16:19" x14ac:dyDescent="0.2">
      <c r="P65669" s="230"/>
      <c r="Q65669" s="230"/>
      <c r="R65669" s="230"/>
      <c r="S65669" s="230"/>
    </row>
    <row r="65670" spans="16:19" x14ac:dyDescent="0.2">
      <c r="P65670" s="230"/>
      <c r="Q65670" s="230"/>
      <c r="R65670" s="230"/>
      <c r="S65670" s="230"/>
    </row>
    <row r="65671" spans="16:19" x14ac:dyDescent="0.2">
      <c r="P65671" s="230"/>
      <c r="Q65671" s="230"/>
      <c r="R65671" s="230"/>
      <c r="S65671" s="230"/>
    </row>
    <row r="65672" spans="16:19" x14ac:dyDescent="0.2">
      <c r="P65672" s="230"/>
      <c r="Q65672" s="230"/>
      <c r="R65672" s="230"/>
      <c r="S65672" s="230"/>
    </row>
    <row r="65673" spans="16:19" x14ac:dyDescent="0.2">
      <c r="P65673" s="230"/>
      <c r="Q65673" s="230"/>
      <c r="R65673" s="230"/>
      <c r="S65673" s="230"/>
    </row>
    <row r="65674" spans="16:19" x14ac:dyDescent="0.2">
      <c r="P65674" s="230"/>
      <c r="Q65674" s="230"/>
      <c r="R65674" s="230"/>
      <c r="S65674" s="230"/>
    </row>
    <row r="65675" spans="16:19" x14ac:dyDescent="0.2">
      <c r="P65675" s="230"/>
      <c r="Q65675" s="230"/>
      <c r="R65675" s="230"/>
      <c r="S65675" s="230"/>
    </row>
    <row r="65676" spans="16:19" x14ac:dyDescent="0.2">
      <c r="P65676" s="230"/>
      <c r="Q65676" s="230"/>
      <c r="R65676" s="230"/>
      <c r="S65676" s="230"/>
    </row>
    <row r="65677" spans="16:19" x14ac:dyDescent="0.2">
      <c r="P65677" s="230"/>
      <c r="Q65677" s="230"/>
      <c r="R65677" s="230"/>
      <c r="S65677" s="230"/>
    </row>
    <row r="65678" spans="16:19" x14ac:dyDescent="0.2">
      <c r="P65678" s="230"/>
      <c r="Q65678" s="230"/>
      <c r="R65678" s="230"/>
      <c r="S65678" s="230"/>
    </row>
    <row r="65679" spans="16:19" x14ac:dyDescent="0.2">
      <c r="P65679" s="230"/>
      <c r="Q65679" s="230"/>
      <c r="R65679" s="230"/>
      <c r="S65679" s="230"/>
    </row>
    <row r="65680" spans="16:19" x14ac:dyDescent="0.2">
      <c r="P65680" s="230"/>
      <c r="Q65680" s="230"/>
      <c r="R65680" s="230"/>
      <c r="S65680" s="230"/>
    </row>
    <row r="65681" spans="16:19" x14ac:dyDescent="0.2">
      <c r="P65681" s="230"/>
      <c r="Q65681" s="230"/>
      <c r="R65681" s="230"/>
      <c r="S65681" s="230"/>
    </row>
    <row r="65682" spans="16:19" x14ac:dyDescent="0.2">
      <c r="P65682" s="230"/>
      <c r="Q65682" s="230"/>
      <c r="R65682" s="230"/>
      <c r="S65682" s="230"/>
    </row>
    <row r="65683" spans="16:19" x14ac:dyDescent="0.2">
      <c r="P65683" s="230"/>
      <c r="Q65683" s="230"/>
      <c r="R65683" s="230"/>
      <c r="S65683" s="230"/>
    </row>
    <row r="65684" spans="16:19" x14ac:dyDescent="0.2">
      <c r="P65684" s="230"/>
      <c r="Q65684" s="230"/>
      <c r="R65684" s="230"/>
      <c r="S65684" s="230"/>
    </row>
    <row r="65685" spans="16:19" x14ac:dyDescent="0.2">
      <c r="P65685" s="230"/>
      <c r="Q65685" s="230"/>
      <c r="R65685" s="230"/>
      <c r="S65685" s="230"/>
    </row>
    <row r="65686" spans="16:19" x14ac:dyDescent="0.2">
      <c r="P65686" s="230"/>
      <c r="Q65686" s="230"/>
      <c r="R65686" s="230"/>
      <c r="S65686" s="230"/>
    </row>
    <row r="65687" spans="16:19" x14ac:dyDescent="0.2">
      <c r="P65687" s="230"/>
      <c r="Q65687" s="230"/>
      <c r="R65687" s="230"/>
      <c r="S65687" s="230"/>
    </row>
    <row r="65688" spans="16:19" x14ac:dyDescent="0.2">
      <c r="P65688" s="230"/>
      <c r="Q65688" s="230"/>
      <c r="R65688" s="230"/>
      <c r="S65688" s="230"/>
    </row>
    <row r="65689" spans="16:19" x14ac:dyDescent="0.2">
      <c r="P65689" s="230"/>
      <c r="Q65689" s="230"/>
      <c r="R65689" s="230"/>
      <c r="S65689" s="230"/>
    </row>
    <row r="65690" spans="16:19" x14ac:dyDescent="0.2">
      <c r="P65690" s="230"/>
      <c r="Q65690" s="230"/>
      <c r="R65690" s="230"/>
      <c r="S65690" s="230"/>
    </row>
    <row r="65691" spans="16:19" x14ac:dyDescent="0.2">
      <c r="P65691" s="230"/>
      <c r="Q65691" s="230"/>
      <c r="R65691" s="230"/>
      <c r="S65691" s="230"/>
    </row>
    <row r="65692" spans="16:19" x14ac:dyDescent="0.2">
      <c r="P65692" s="230"/>
      <c r="Q65692" s="230"/>
      <c r="R65692" s="230"/>
      <c r="S65692" s="230"/>
    </row>
    <row r="65693" spans="16:19" x14ac:dyDescent="0.2">
      <c r="P65693" s="230"/>
      <c r="Q65693" s="230"/>
      <c r="R65693" s="230"/>
      <c r="S65693" s="230"/>
    </row>
    <row r="65694" spans="16:19" x14ac:dyDescent="0.2">
      <c r="P65694" s="230"/>
      <c r="Q65694" s="230"/>
      <c r="R65694" s="230"/>
      <c r="S65694" s="230"/>
    </row>
    <row r="65695" spans="16:19" x14ac:dyDescent="0.2">
      <c r="P65695" s="230"/>
      <c r="Q65695" s="230"/>
      <c r="R65695" s="230"/>
      <c r="S65695" s="230"/>
    </row>
    <row r="65696" spans="16:19" x14ac:dyDescent="0.2">
      <c r="P65696" s="230"/>
      <c r="Q65696" s="230"/>
      <c r="R65696" s="230"/>
      <c r="S65696" s="230"/>
    </row>
    <row r="65697" spans="16:19" x14ac:dyDescent="0.2">
      <c r="P65697" s="230"/>
      <c r="Q65697" s="230"/>
      <c r="R65697" s="230"/>
      <c r="S65697" s="230"/>
    </row>
    <row r="65698" spans="16:19" x14ac:dyDescent="0.2">
      <c r="P65698" s="230"/>
      <c r="Q65698" s="230"/>
      <c r="R65698" s="230"/>
      <c r="S65698" s="230"/>
    </row>
    <row r="65699" spans="16:19" x14ac:dyDescent="0.2">
      <c r="P65699" s="230"/>
      <c r="Q65699" s="230"/>
      <c r="R65699" s="230"/>
      <c r="S65699" s="230"/>
    </row>
    <row r="65700" spans="16:19" x14ac:dyDescent="0.2">
      <c r="P65700" s="230"/>
      <c r="Q65700" s="230"/>
      <c r="R65700" s="230"/>
      <c r="S65700" s="230"/>
    </row>
    <row r="65701" spans="16:19" x14ac:dyDescent="0.2">
      <c r="P65701" s="230"/>
      <c r="Q65701" s="230"/>
      <c r="R65701" s="230"/>
      <c r="S65701" s="230"/>
    </row>
    <row r="65702" spans="16:19" x14ac:dyDescent="0.2">
      <c r="P65702" s="230"/>
      <c r="Q65702" s="230"/>
      <c r="R65702" s="230"/>
      <c r="S65702" s="230"/>
    </row>
    <row r="65703" spans="16:19" x14ac:dyDescent="0.2">
      <c r="P65703" s="230"/>
      <c r="Q65703" s="230"/>
      <c r="R65703" s="230"/>
      <c r="S65703" s="230"/>
    </row>
    <row r="65704" spans="16:19" x14ac:dyDescent="0.2">
      <c r="P65704" s="230"/>
      <c r="Q65704" s="230"/>
      <c r="R65704" s="230"/>
      <c r="S65704" s="230"/>
    </row>
    <row r="65705" spans="16:19" x14ac:dyDescent="0.2">
      <c r="P65705" s="230"/>
      <c r="Q65705" s="230"/>
      <c r="R65705" s="230"/>
      <c r="S65705" s="230"/>
    </row>
    <row r="65706" spans="16:19" x14ac:dyDescent="0.2">
      <c r="P65706" s="230"/>
      <c r="Q65706" s="230"/>
      <c r="R65706" s="230"/>
      <c r="S65706" s="230"/>
    </row>
    <row r="65707" spans="16:19" x14ac:dyDescent="0.2">
      <c r="P65707" s="230"/>
      <c r="Q65707" s="230"/>
      <c r="R65707" s="230"/>
      <c r="S65707" s="230"/>
    </row>
    <row r="65708" spans="16:19" x14ac:dyDescent="0.2">
      <c r="P65708" s="230"/>
      <c r="Q65708" s="230"/>
      <c r="R65708" s="230"/>
      <c r="S65708" s="230"/>
    </row>
    <row r="65709" spans="16:19" x14ac:dyDescent="0.2">
      <c r="P65709" s="230"/>
      <c r="Q65709" s="230"/>
      <c r="R65709" s="230"/>
      <c r="S65709" s="230"/>
    </row>
    <row r="65710" spans="16:19" x14ac:dyDescent="0.2">
      <c r="P65710" s="230"/>
      <c r="Q65710" s="230"/>
      <c r="R65710" s="230"/>
      <c r="S65710" s="230"/>
    </row>
    <row r="65711" spans="16:19" x14ac:dyDescent="0.2">
      <c r="P65711" s="230"/>
      <c r="Q65711" s="230"/>
      <c r="R65711" s="230"/>
      <c r="S65711" s="230"/>
    </row>
    <row r="65712" spans="16:19" x14ac:dyDescent="0.2">
      <c r="P65712" s="230"/>
      <c r="Q65712" s="230"/>
      <c r="R65712" s="230"/>
      <c r="S65712" s="230"/>
    </row>
    <row r="65713" spans="16:19" x14ac:dyDescent="0.2">
      <c r="P65713" s="230"/>
      <c r="Q65713" s="230"/>
      <c r="R65713" s="230"/>
      <c r="S65713" s="230"/>
    </row>
    <row r="65714" spans="16:19" x14ac:dyDescent="0.2">
      <c r="P65714" s="230"/>
      <c r="Q65714" s="230"/>
      <c r="R65714" s="230"/>
      <c r="S65714" s="230"/>
    </row>
    <row r="65715" spans="16:19" x14ac:dyDescent="0.2">
      <c r="P65715" s="230"/>
      <c r="Q65715" s="230"/>
      <c r="R65715" s="230"/>
      <c r="S65715" s="230"/>
    </row>
    <row r="65716" spans="16:19" x14ac:dyDescent="0.2">
      <c r="P65716" s="230"/>
      <c r="Q65716" s="230"/>
      <c r="R65716" s="230"/>
      <c r="S65716" s="230"/>
    </row>
    <row r="65717" spans="16:19" x14ac:dyDescent="0.2">
      <c r="P65717" s="230"/>
      <c r="Q65717" s="230"/>
      <c r="R65717" s="230"/>
      <c r="S65717" s="230"/>
    </row>
    <row r="65718" spans="16:19" x14ac:dyDescent="0.2">
      <c r="P65718" s="230"/>
      <c r="Q65718" s="230"/>
      <c r="R65718" s="230"/>
      <c r="S65718" s="230"/>
    </row>
    <row r="65719" spans="16:19" x14ac:dyDescent="0.2">
      <c r="P65719" s="230"/>
      <c r="Q65719" s="230"/>
      <c r="R65719" s="230"/>
      <c r="S65719" s="230"/>
    </row>
    <row r="65720" spans="16:19" x14ac:dyDescent="0.2">
      <c r="P65720" s="230"/>
      <c r="Q65720" s="230"/>
      <c r="R65720" s="230"/>
      <c r="S65720" s="230"/>
    </row>
    <row r="65721" spans="16:19" x14ac:dyDescent="0.2">
      <c r="P65721" s="230"/>
      <c r="Q65721" s="230"/>
      <c r="R65721" s="230"/>
      <c r="S65721" s="230"/>
    </row>
    <row r="65722" spans="16:19" x14ac:dyDescent="0.2">
      <c r="P65722" s="230"/>
      <c r="Q65722" s="230"/>
      <c r="R65722" s="230"/>
      <c r="S65722" s="230"/>
    </row>
    <row r="65723" spans="16:19" x14ac:dyDescent="0.2">
      <c r="P65723" s="230"/>
      <c r="Q65723" s="230"/>
      <c r="R65723" s="230"/>
      <c r="S65723" s="230"/>
    </row>
    <row r="65724" spans="16:19" x14ac:dyDescent="0.2">
      <c r="P65724" s="230"/>
      <c r="Q65724" s="230"/>
      <c r="R65724" s="230"/>
      <c r="S65724" s="230"/>
    </row>
    <row r="65725" spans="16:19" x14ac:dyDescent="0.2">
      <c r="P65725" s="230"/>
      <c r="Q65725" s="230"/>
      <c r="R65725" s="230"/>
      <c r="S65725" s="230"/>
    </row>
    <row r="65726" spans="16:19" x14ac:dyDescent="0.2">
      <c r="P65726" s="230"/>
      <c r="Q65726" s="230"/>
      <c r="R65726" s="230"/>
      <c r="S65726" s="230"/>
    </row>
    <row r="65727" spans="16:19" x14ac:dyDescent="0.2">
      <c r="P65727" s="230"/>
      <c r="Q65727" s="230"/>
      <c r="R65727" s="230"/>
      <c r="S65727" s="230"/>
    </row>
    <row r="65728" spans="16:19" x14ac:dyDescent="0.2">
      <c r="P65728" s="230"/>
      <c r="Q65728" s="230"/>
      <c r="R65728" s="230"/>
      <c r="S65728" s="230"/>
    </row>
    <row r="65729" spans="16:19" x14ac:dyDescent="0.2">
      <c r="P65729" s="230"/>
      <c r="Q65729" s="230"/>
      <c r="R65729" s="230"/>
      <c r="S65729" s="230"/>
    </row>
    <row r="65730" spans="16:19" x14ac:dyDescent="0.2">
      <c r="P65730" s="230"/>
      <c r="Q65730" s="230"/>
      <c r="R65730" s="230"/>
      <c r="S65730" s="230"/>
    </row>
    <row r="65731" spans="16:19" x14ac:dyDescent="0.2">
      <c r="P65731" s="230"/>
      <c r="Q65731" s="230"/>
      <c r="R65731" s="230"/>
      <c r="S65731" s="230"/>
    </row>
    <row r="65732" spans="16:19" x14ac:dyDescent="0.2">
      <c r="P65732" s="230"/>
      <c r="Q65732" s="230"/>
      <c r="R65732" s="230"/>
      <c r="S65732" s="230"/>
    </row>
    <row r="65733" spans="16:19" x14ac:dyDescent="0.2">
      <c r="P65733" s="230"/>
      <c r="Q65733" s="230"/>
      <c r="R65733" s="230"/>
      <c r="S65733" s="230"/>
    </row>
    <row r="65734" spans="16:19" x14ac:dyDescent="0.2">
      <c r="P65734" s="230"/>
      <c r="Q65734" s="230"/>
      <c r="R65734" s="230"/>
      <c r="S65734" s="230"/>
    </row>
    <row r="65735" spans="16:19" x14ac:dyDescent="0.2">
      <c r="P65735" s="230"/>
      <c r="Q65735" s="230"/>
      <c r="R65735" s="230"/>
      <c r="S65735" s="230"/>
    </row>
    <row r="65736" spans="16:19" x14ac:dyDescent="0.2">
      <c r="P65736" s="230"/>
      <c r="Q65736" s="230"/>
      <c r="R65736" s="230"/>
      <c r="S65736" s="230"/>
    </row>
    <row r="65737" spans="16:19" x14ac:dyDescent="0.2">
      <c r="P65737" s="230"/>
      <c r="Q65737" s="230"/>
      <c r="R65737" s="230"/>
      <c r="S65737" s="230"/>
    </row>
    <row r="65738" spans="16:19" x14ac:dyDescent="0.2">
      <c r="P65738" s="230"/>
      <c r="Q65738" s="230"/>
      <c r="R65738" s="230"/>
      <c r="S65738" s="230"/>
    </row>
    <row r="65739" spans="16:19" x14ac:dyDescent="0.2">
      <c r="P65739" s="230"/>
      <c r="Q65739" s="230"/>
      <c r="R65739" s="230"/>
      <c r="S65739" s="230"/>
    </row>
    <row r="65740" spans="16:19" x14ac:dyDescent="0.2">
      <c r="P65740" s="230"/>
      <c r="Q65740" s="230"/>
      <c r="R65740" s="230"/>
      <c r="S65740" s="230"/>
    </row>
    <row r="65741" spans="16:19" x14ac:dyDescent="0.2">
      <c r="P65741" s="230"/>
      <c r="Q65741" s="230"/>
      <c r="R65741" s="230"/>
      <c r="S65741" s="230"/>
    </row>
    <row r="65742" spans="16:19" x14ac:dyDescent="0.2">
      <c r="P65742" s="230"/>
      <c r="Q65742" s="230"/>
      <c r="R65742" s="230"/>
      <c r="S65742" s="230"/>
    </row>
    <row r="65743" spans="16:19" x14ac:dyDescent="0.2">
      <c r="P65743" s="230"/>
      <c r="Q65743" s="230"/>
      <c r="R65743" s="230"/>
      <c r="S65743" s="230"/>
    </row>
    <row r="65744" spans="16:19" x14ac:dyDescent="0.2">
      <c r="P65744" s="230"/>
      <c r="Q65744" s="230"/>
      <c r="R65744" s="230"/>
      <c r="S65744" s="230"/>
    </row>
    <row r="65745" spans="16:19" x14ac:dyDescent="0.2">
      <c r="P65745" s="230"/>
      <c r="Q65745" s="230"/>
      <c r="R65745" s="230"/>
      <c r="S65745" s="230"/>
    </row>
    <row r="65746" spans="16:19" x14ac:dyDescent="0.2">
      <c r="P65746" s="230"/>
      <c r="Q65746" s="230"/>
      <c r="R65746" s="230"/>
      <c r="S65746" s="230"/>
    </row>
    <row r="65747" spans="16:19" x14ac:dyDescent="0.2">
      <c r="P65747" s="230"/>
      <c r="Q65747" s="230"/>
      <c r="R65747" s="230"/>
      <c r="S65747" s="230"/>
    </row>
    <row r="65748" spans="16:19" x14ac:dyDescent="0.2">
      <c r="P65748" s="230"/>
      <c r="Q65748" s="230"/>
      <c r="R65748" s="230"/>
      <c r="S65748" s="230"/>
    </row>
    <row r="65749" spans="16:19" x14ac:dyDescent="0.2">
      <c r="P65749" s="230"/>
      <c r="Q65749" s="230"/>
      <c r="R65749" s="230"/>
      <c r="S65749" s="230"/>
    </row>
    <row r="65750" spans="16:19" x14ac:dyDescent="0.2">
      <c r="P65750" s="230"/>
      <c r="Q65750" s="230"/>
      <c r="R65750" s="230"/>
      <c r="S65750" s="230"/>
    </row>
    <row r="65751" spans="16:19" x14ac:dyDescent="0.2">
      <c r="P65751" s="230"/>
      <c r="Q65751" s="230"/>
      <c r="R65751" s="230"/>
      <c r="S65751" s="230"/>
    </row>
    <row r="65752" spans="16:19" x14ac:dyDescent="0.2">
      <c r="P65752" s="230"/>
      <c r="Q65752" s="230"/>
      <c r="R65752" s="230"/>
      <c r="S65752" s="230"/>
    </row>
    <row r="65753" spans="16:19" x14ac:dyDescent="0.2">
      <c r="P65753" s="230"/>
      <c r="Q65753" s="230"/>
      <c r="R65753" s="230"/>
      <c r="S65753" s="230"/>
    </row>
    <row r="65754" spans="16:19" x14ac:dyDescent="0.2">
      <c r="P65754" s="230"/>
      <c r="Q65754" s="230"/>
      <c r="R65754" s="230"/>
      <c r="S65754" s="230"/>
    </row>
    <row r="65755" spans="16:19" x14ac:dyDescent="0.2">
      <c r="P65755" s="230"/>
      <c r="Q65755" s="230"/>
      <c r="R65755" s="230"/>
      <c r="S65755" s="230"/>
    </row>
    <row r="65756" spans="16:19" x14ac:dyDescent="0.2">
      <c r="P65756" s="230"/>
      <c r="Q65756" s="230"/>
      <c r="R65756" s="230"/>
      <c r="S65756" s="230"/>
    </row>
    <row r="65757" spans="16:19" x14ac:dyDescent="0.2">
      <c r="P65757" s="230"/>
      <c r="Q65757" s="230"/>
      <c r="R65757" s="230"/>
      <c r="S65757" s="230"/>
    </row>
    <row r="65758" spans="16:19" x14ac:dyDescent="0.2">
      <c r="P65758" s="230"/>
      <c r="Q65758" s="230"/>
      <c r="R65758" s="230"/>
      <c r="S65758" s="230"/>
    </row>
    <row r="65759" spans="16:19" x14ac:dyDescent="0.2">
      <c r="P65759" s="230"/>
      <c r="Q65759" s="230"/>
      <c r="R65759" s="230"/>
      <c r="S65759" s="230"/>
    </row>
    <row r="65760" spans="16:19" x14ac:dyDescent="0.2">
      <c r="P65760" s="230"/>
      <c r="Q65760" s="230"/>
      <c r="R65760" s="230"/>
      <c r="S65760" s="230"/>
    </row>
    <row r="65761" spans="16:19" x14ac:dyDescent="0.2">
      <c r="P65761" s="230"/>
      <c r="Q65761" s="230"/>
      <c r="R65761" s="230"/>
      <c r="S65761" s="230"/>
    </row>
    <row r="65762" spans="16:19" x14ac:dyDescent="0.2">
      <c r="P65762" s="230"/>
      <c r="Q65762" s="230"/>
      <c r="R65762" s="230"/>
      <c r="S65762" s="230"/>
    </row>
    <row r="65763" spans="16:19" x14ac:dyDescent="0.2">
      <c r="P65763" s="230"/>
      <c r="Q65763" s="230"/>
      <c r="R65763" s="230"/>
      <c r="S65763" s="230"/>
    </row>
    <row r="65764" spans="16:19" x14ac:dyDescent="0.2">
      <c r="P65764" s="230"/>
      <c r="Q65764" s="230"/>
      <c r="R65764" s="230"/>
      <c r="S65764" s="230"/>
    </row>
    <row r="65765" spans="16:19" x14ac:dyDescent="0.2">
      <c r="P65765" s="230"/>
      <c r="Q65765" s="230"/>
      <c r="R65765" s="230"/>
      <c r="S65765" s="230"/>
    </row>
    <row r="65766" spans="16:19" x14ac:dyDescent="0.2">
      <c r="P65766" s="230"/>
      <c r="Q65766" s="230"/>
      <c r="R65766" s="230"/>
      <c r="S65766" s="230"/>
    </row>
    <row r="65767" spans="16:19" x14ac:dyDescent="0.2">
      <c r="P65767" s="230"/>
      <c r="Q65767" s="230"/>
      <c r="R65767" s="230"/>
      <c r="S65767" s="230"/>
    </row>
    <row r="65768" spans="16:19" x14ac:dyDescent="0.2">
      <c r="P65768" s="230"/>
      <c r="Q65768" s="230"/>
      <c r="R65768" s="230"/>
      <c r="S65768" s="230"/>
    </row>
    <row r="65769" spans="16:19" x14ac:dyDescent="0.2">
      <c r="P65769" s="230"/>
      <c r="Q65769" s="230"/>
      <c r="R65769" s="230"/>
      <c r="S65769" s="230"/>
    </row>
    <row r="65770" spans="16:19" x14ac:dyDescent="0.2">
      <c r="P65770" s="230"/>
      <c r="Q65770" s="230"/>
      <c r="R65770" s="230"/>
      <c r="S65770" s="230"/>
    </row>
    <row r="65771" spans="16:19" x14ac:dyDescent="0.2">
      <c r="P65771" s="230"/>
      <c r="Q65771" s="230"/>
      <c r="R65771" s="230"/>
      <c r="S65771" s="230"/>
    </row>
    <row r="65772" spans="16:19" x14ac:dyDescent="0.2">
      <c r="P65772" s="230"/>
      <c r="Q65772" s="230"/>
      <c r="R65772" s="230"/>
      <c r="S65772" s="230"/>
    </row>
    <row r="65773" spans="16:19" x14ac:dyDescent="0.2">
      <c r="P65773" s="230"/>
      <c r="Q65773" s="230"/>
      <c r="R65773" s="230"/>
      <c r="S65773" s="230"/>
    </row>
    <row r="65774" spans="16:19" x14ac:dyDescent="0.2">
      <c r="P65774" s="230"/>
      <c r="Q65774" s="230"/>
      <c r="R65774" s="230"/>
      <c r="S65774" s="230"/>
    </row>
    <row r="65775" spans="16:19" x14ac:dyDescent="0.2">
      <c r="P65775" s="230"/>
      <c r="Q65775" s="230"/>
      <c r="R65775" s="230"/>
      <c r="S65775" s="230"/>
    </row>
    <row r="65776" spans="16:19" x14ac:dyDescent="0.2">
      <c r="P65776" s="230"/>
      <c r="Q65776" s="230"/>
      <c r="R65776" s="230"/>
      <c r="S65776" s="230"/>
    </row>
    <row r="65777" spans="16:19" x14ac:dyDescent="0.2">
      <c r="P65777" s="230"/>
      <c r="Q65777" s="230"/>
      <c r="R65777" s="230"/>
      <c r="S65777" s="230"/>
    </row>
    <row r="65778" spans="16:19" x14ac:dyDescent="0.2">
      <c r="P65778" s="230"/>
      <c r="Q65778" s="230"/>
      <c r="R65778" s="230"/>
      <c r="S65778" s="230"/>
    </row>
    <row r="65779" spans="16:19" x14ac:dyDescent="0.2">
      <c r="P65779" s="230"/>
      <c r="Q65779" s="230"/>
      <c r="R65779" s="230"/>
      <c r="S65779" s="230"/>
    </row>
    <row r="65780" spans="16:19" x14ac:dyDescent="0.2">
      <c r="P65780" s="230"/>
      <c r="Q65780" s="230"/>
      <c r="R65780" s="230"/>
      <c r="S65780" s="230"/>
    </row>
    <row r="65781" spans="16:19" x14ac:dyDescent="0.2">
      <c r="P65781" s="230"/>
      <c r="Q65781" s="230"/>
      <c r="R65781" s="230"/>
      <c r="S65781" s="230"/>
    </row>
    <row r="65782" spans="16:19" x14ac:dyDescent="0.2">
      <c r="P65782" s="230"/>
      <c r="Q65782" s="230"/>
      <c r="R65782" s="230"/>
      <c r="S65782" s="230"/>
    </row>
    <row r="65783" spans="16:19" x14ac:dyDescent="0.2">
      <c r="P65783" s="230"/>
      <c r="Q65783" s="230"/>
      <c r="R65783" s="230"/>
      <c r="S65783" s="230"/>
    </row>
    <row r="65784" spans="16:19" x14ac:dyDescent="0.2">
      <c r="P65784" s="230"/>
      <c r="Q65784" s="230"/>
      <c r="R65784" s="230"/>
      <c r="S65784" s="230"/>
    </row>
    <row r="65785" spans="16:19" x14ac:dyDescent="0.2">
      <c r="P65785" s="230"/>
      <c r="Q65785" s="230"/>
      <c r="R65785" s="230"/>
      <c r="S65785" s="230"/>
    </row>
    <row r="65786" spans="16:19" x14ac:dyDescent="0.2">
      <c r="P65786" s="230"/>
      <c r="Q65786" s="230"/>
      <c r="R65786" s="230"/>
      <c r="S65786" s="230"/>
    </row>
    <row r="65787" spans="16:19" x14ac:dyDescent="0.2">
      <c r="P65787" s="230"/>
      <c r="Q65787" s="230"/>
      <c r="R65787" s="230"/>
      <c r="S65787" s="230"/>
    </row>
    <row r="65788" spans="16:19" x14ac:dyDescent="0.2">
      <c r="P65788" s="230"/>
      <c r="Q65788" s="230"/>
      <c r="R65788" s="230"/>
      <c r="S65788" s="230"/>
    </row>
    <row r="65789" spans="16:19" x14ac:dyDescent="0.2">
      <c r="P65789" s="230"/>
      <c r="Q65789" s="230"/>
      <c r="R65789" s="230"/>
      <c r="S65789" s="230"/>
    </row>
    <row r="65790" spans="16:19" x14ac:dyDescent="0.2">
      <c r="P65790" s="230"/>
      <c r="Q65790" s="230"/>
      <c r="R65790" s="230"/>
      <c r="S65790" s="230"/>
    </row>
    <row r="65791" spans="16:19" x14ac:dyDescent="0.2">
      <c r="P65791" s="230"/>
      <c r="Q65791" s="230"/>
      <c r="R65791" s="230"/>
      <c r="S65791" s="230"/>
    </row>
    <row r="65792" spans="16:19" x14ac:dyDescent="0.2">
      <c r="P65792" s="230"/>
      <c r="Q65792" s="230"/>
      <c r="R65792" s="230"/>
      <c r="S65792" s="230"/>
    </row>
    <row r="65793" spans="16:19" x14ac:dyDescent="0.2">
      <c r="P65793" s="230"/>
      <c r="Q65793" s="230"/>
      <c r="R65793" s="230"/>
      <c r="S65793" s="230"/>
    </row>
    <row r="65794" spans="16:19" x14ac:dyDescent="0.2">
      <c r="P65794" s="230"/>
      <c r="Q65794" s="230"/>
      <c r="R65794" s="230"/>
      <c r="S65794" s="230"/>
    </row>
    <row r="65795" spans="16:19" x14ac:dyDescent="0.2">
      <c r="P65795" s="230"/>
      <c r="Q65795" s="230"/>
      <c r="R65795" s="230"/>
      <c r="S65795" s="230"/>
    </row>
    <row r="65796" spans="16:19" x14ac:dyDescent="0.2">
      <c r="P65796" s="230"/>
      <c r="Q65796" s="230"/>
      <c r="R65796" s="230"/>
      <c r="S65796" s="230"/>
    </row>
    <row r="65797" spans="16:19" x14ac:dyDescent="0.2">
      <c r="P65797" s="230"/>
      <c r="Q65797" s="230"/>
      <c r="R65797" s="230"/>
      <c r="S65797" s="230"/>
    </row>
    <row r="65798" spans="16:19" x14ac:dyDescent="0.2">
      <c r="P65798" s="230"/>
      <c r="Q65798" s="230"/>
      <c r="R65798" s="230"/>
      <c r="S65798" s="230"/>
    </row>
    <row r="65799" spans="16:19" x14ac:dyDescent="0.2">
      <c r="P65799" s="230"/>
      <c r="Q65799" s="230"/>
      <c r="R65799" s="230"/>
      <c r="S65799" s="230"/>
    </row>
    <row r="65800" spans="16:19" x14ac:dyDescent="0.2">
      <c r="P65800" s="230"/>
      <c r="Q65800" s="230"/>
      <c r="R65800" s="230"/>
      <c r="S65800" s="230"/>
    </row>
    <row r="65801" spans="16:19" x14ac:dyDescent="0.2">
      <c r="P65801" s="230"/>
      <c r="Q65801" s="230"/>
      <c r="R65801" s="230"/>
      <c r="S65801" s="230"/>
    </row>
    <row r="65802" spans="16:19" x14ac:dyDescent="0.2">
      <c r="P65802" s="230"/>
      <c r="Q65802" s="230"/>
      <c r="R65802" s="230"/>
      <c r="S65802" s="230"/>
    </row>
    <row r="65803" spans="16:19" x14ac:dyDescent="0.2">
      <c r="P65803" s="230"/>
      <c r="Q65803" s="230"/>
      <c r="R65803" s="230"/>
      <c r="S65803" s="230"/>
    </row>
    <row r="65804" spans="16:19" x14ac:dyDescent="0.2">
      <c r="P65804" s="230"/>
      <c r="Q65804" s="230"/>
      <c r="R65804" s="230"/>
      <c r="S65804" s="230"/>
    </row>
    <row r="65805" spans="16:19" x14ac:dyDescent="0.2">
      <c r="P65805" s="230"/>
      <c r="Q65805" s="230"/>
      <c r="R65805" s="230"/>
      <c r="S65805" s="230"/>
    </row>
    <row r="65806" spans="16:19" x14ac:dyDescent="0.2">
      <c r="P65806" s="230"/>
      <c r="Q65806" s="230"/>
      <c r="R65806" s="230"/>
      <c r="S65806" s="230"/>
    </row>
    <row r="65807" spans="16:19" x14ac:dyDescent="0.2">
      <c r="P65807" s="230"/>
      <c r="Q65807" s="230"/>
      <c r="R65807" s="230"/>
      <c r="S65807" s="230"/>
    </row>
    <row r="65808" spans="16:19" x14ac:dyDescent="0.2">
      <c r="P65808" s="230"/>
      <c r="Q65808" s="230"/>
      <c r="R65808" s="230"/>
      <c r="S65808" s="230"/>
    </row>
    <row r="65809" spans="16:19" x14ac:dyDescent="0.2">
      <c r="P65809" s="230"/>
      <c r="Q65809" s="230"/>
      <c r="R65809" s="230"/>
      <c r="S65809" s="230"/>
    </row>
    <row r="65810" spans="16:19" x14ac:dyDescent="0.2">
      <c r="P65810" s="230"/>
      <c r="Q65810" s="230"/>
      <c r="R65810" s="230"/>
      <c r="S65810" s="230"/>
    </row>
    <row r="65811" spans="16:19" x14ac:dyDescent="0.2">
      <c r="P65811" s="230"/>
      <c r="Q65811" s="230"/>
      <c r="R65811" s="230"/>
      <c r="S65811" s="230"/>
    </row>
    <row r="65812" spans="16:19" x14ac:dyDescent="0.2">
      <c r="P65812" s="230"/>
      <c r="Q65812" s="230"/>
      <c r="R65812" s="230"/>
      <c r="S65812" s="230"/>
    </row>
    <row r="65813" spans="16:19" x14ac:dyDescent="0.2">
      <c r="P65813" s="230"/>
      <c r="Q65813" s="230"/>
      <c r="R65813" s="230"/>
      <c r="S65813" s="230"/>
    </row>
    <row r="65814" spans="16:19" x14ac:dyDescent="0.2">
      <c r="P65814" s="230"/>
      <c r="Q65814" s="230"/>
      <c r="R65814" s="230"/>
      <c r="S65814" s="230"/>
    </row>
    <row r="65815" spans="16:19" x14ac:dyDescent="0.2">
      <c r="P65815" s="230"/>
      <c r="Q65815" s="230"/>
      <c r="R65815" s="230"/>
      <c r="S65815" s="230"/>
    </row>
    <row r="65816" spans="16:19" x14ac:dyDescent="0.2">
      <c r="P65816" s="230"/>
      <c r="Q65816" s="230"/>
      <c r="R65816" s="230"/>
      <c r="S65816" s="230"/>
    </row>
    <row r="65817" spans="16:19" x14ac:dyDescent="0.2">
      <c r="P65817" s="230"/>
      <c r="Q65817" s="230"/>
      <c r="R65817" s="230"/>
      <c r="S65817" s="230"/>
    </row>
    <row r="65818" spans="16:19" x14ac:dyDescent="0.2">
      <c r="P65818" s="230"/>
      <c r="Q65818" s="230"/>
      <c r="R65818" s="230"/>
      <c r="S65818" s="230"/>
    </row>
    <row r="65819" spans="16:19" x14ac:dyDescent="0.2">
      <c r="P65819" s="230"/>
      <c r="Q65819" s="230"/>
      <c r="R65819" s="230"/>
      <c r="S65819" s="230"/>
    </row>
    <row r="65820" spans="16:19" x14ac:dyDescent="0.2">
      <c r="P65820" s="230"/>
      <c r="Q65820" s="230"/>
      <c r="R65820" s="230"/>
      <c r="S65820" s="230"/>
    </row>
    <row r="65821" spans="16:19" x14ac:dyDescent="0.2">
      <c r="P65821" s="230"/>
      <c r="Q65821" s="230"/>
      <c r="R65821" s="230"/>
      <c r="S65821" s="230"/>
    </row>
    <row r="65822" spans="16:19" x14ac:dyDescent="0.2">
      <c r="P65822" s="230"/>
      <c r="Q65822" s="230"/>
      <c r="R65822" s="230"/>
      <c r="S65822" s="230"/>
    </row>
    <row r="65823" spans="16:19" x14ac:dyDescent="0.2">
      <c r="P65823" s="230"/>
      <c r="Q65823" s="230"/>
      <c r="R65823" s="230"/>
      <c r="S65823" s="230"/>
    </row>
    <row r="65824" spans="16:19" x14ac:dyDescent="0.2">
      <c r="P65824" s="230"/>
      <c r="Q65824" s="230"/>
      <c r="R65824" s="230"/>
      <c r="S65824" s="230"/>
    </row>
    <row r="65825" spans="16:19" x14ac:dyDescent="0.2">
      <c r="P65825" s="230"/>
      <c r="Q65825" s="230"/>
      <c r="R65825" s="230"/>
      <c r="S65825" s="230"/>
    </row>
    <row r="65826" spans="16:19" x14ac:dyDescent="0.2">
      <c r="P65826" s="230"/>
      <c r="Q65826" s="230"/>
      <c r="R65826" s="230"/>
      <c r="S65826" s="230"/>
    </row>
    <row r="65827" spans="16:19" x14ac:dyDescent="0.2">
      <c r="P65827" s="230"/>
      <c r="Q65827" s="230"/>
      <c r="R65827" s="230"/>
      <c r="S65827" s="230"/>
    </row>
    <row r="65828" spans="16:19" x14ac:dyDescent="0.2">
      <c r="P65828" s="230"/>
      <c r="Q65828" s="230"/>
      <c r="R65828" s="230"/>
      <c r="S65828" s="230"/>
    </row>
    <row r="65829" spans="16:19" x14ac:dyDescent="0.2">
      <c r="P65829" s="230"/>
      <c r="Q65829" s="230"/>
      <c r="R65829" s="230"/>
      <c r="S65829" s="230"/>
    </row>
    <row r="65830" spans="16:19" x14ac:dyDescent="0.2">
      <c r="P65830" s="230"/>
      <c r="Q65830" s="230"/>
      <c r="R65830" s="230"/>
      <c r="S65830" s="230"/>
    </row>
    <row r="65831" spans="16:19" x14ac:dyDescent="0.2">
      <c r="P65831" s="230"/>
      <c r="Q65831" s="230"/>
      <c r="R65831" s="230"/>
      <c r="S65831" s="230"/>
    </row>
    <row r="65832" spans="16:19" x14ac:dyDescent="0.2">
      <c r="P65832" s="230"/>
      <c r="Q65832" s="230"/>
      <c r="R65832" s="230"/>
      <c r="S65832" s="230"/>
    </row>
    <row r="65833" spans="16:19" x14ac:dyDescent="0.2">
      <c r="P65833" s="230"/>
      <c r="Q65833" s="230"/>
      <c r="R65833" s="230"/>
      <c r="S65833" s="230"/>
    </row>
    <row r="65834" spans="16:19" x14ac:dyDescent="0.2">
      <c r="P65834" s="230"/>
      <c r="Q65834" s="230"/>
      <c r="R65834" s="230"/>
      <c r="S65834" s="230"/>
    </row>
    <row r="65835" spans="16:19" x14ac:dyDescent="0.2">
      <c r="P65835" s="230"/>
      <c r="Q65835" s="230"/>
      <c r="R65835" s="230"/>
      <c r="S65835" s="230"/>
    </row>
    <row r="65836" spans="16:19" x14ac:dyDescent="0.2">
      <c r="P65836" s="230"/>
      <c r="Q65836" s="230"/>
      <c r="R65836" s="230"/>
      <c r="S65836" s="230"/>
    </row>
    <row r="65837" spans="16:19" x14ac:dyDescent="0.2">
      <c r="P65837" s="230"/>
      <c r="Q65837" s="230"/>
      <c r="R65837" s="230"/>
      <c r="S65837" s="230"/>
    </row>
    <row r="65838" spans="16:19" x14ac:dyDescent="0.2">
      <c r="P65838" s="230"/>
      <c r="Q65838" s="230"/>
      <c r="R65838" s="230"/>
      <c r="S65838" s="230"/>
    </row>
    <row r="65839" spans="16:19" x14ac:dyDescent="0.2">
      <c r="P65839" s="230"/>
      <c r="Q65839" s="230"/>
      <c r="R65839" s="230"/>
      <c r="S65839" s="230"/>
    </row>
    <row r="65840" spans="16:19" x14ac:dyDescent="0.2">
      <c r="P65840" s="230"/>
      <c r="Q65840" s="230"/>
      <c r="R65840" s="230"/>
      <c r="S65840" s="230"/>
    </row>
    <row r="65841" spans="16:19" x14ac:dyDescent="0.2">
      <c r="P65841" s="230"/>
      <c r="Q65841" s="230"/>
      <c r="R65841" s="230"/>
      <c r="S65841" s="230"/>
    </row>
    <row r="65842" spans="16:19" x14ac:dyDescent="0.2">
      <c r="P65842" s="230"/>
      <c r="Q65842" s="230"/>
      <c r="R65842" s="230"/>
      <c r="S65842" s="230"/>
    </row>
    <row r="65843" spans="16:19" x14ac:dyDescent="0.2">
      <c r="P65843" s="230"/>
      <c r="Q65843" s="230"/>
      <c r="R65843" s="230"/>
      <c r="S65843" s="230"/>
    </row>
    <row r="65844" spans="16:19" x14ac:dyDescent="0.2">
      <c r="P65844" s="230"/>
      <c r="Q65844" s="230"/>
      <c r="R65844" s="230"/>
      <c r="S65844" s="230"/>
    </row>
    <row r="65845" spans="16:19" x14ac:dyDescent="0.2">
      <c r="P65845" s="230"/>
      <c r="Q65845" s="230"/>
      <c r="R65845" s="230"/>
      <c r="S65845" s="230"/>
    </row>
    <row r="65846" spans="16:19" x14ac:dyDescent="0.2">
      <c r="P65846" s="230"/>
      <c r="Q65846" s="230"/>
      <c r="R65846" s="230"/>
      <c r="S65846" s="230"/>
    </row>
    <row r="65847" spans="16:19" x14ac:dyDescent="0.2">
      <c r="P65847" s="230"/>
      <c r="Q65847" s="230"/>
      <c r="R65847" s="230"/>
      <c r="S65847" s="230"/>
    </row>
    <row r="65848" spans="16:19" x14ac:dyDescent="0.2">
      <c r="P65848" s="230"/>
      <c r="Q65848" s="230"/>
      <c r="R65848" s="230"/>
      <c r="S65848" s="230"/>
    </row>
    <row r="65849" spans="16:19" x14ac:dyDescent="0.2">
      <c r="P65849" s="230"/>
      <c r="Q65849" s="230"/>
      <c r="R65849" s="230"/>
      <c r="S65849" s="230"/>
    </row>
    <row r="65850" spans="16:19" x14ac:dyDescent="0.2">
      <c r="P65850" s="230"/>
      <c r="Q65850" s="230"/>
      <c r="R65850" s="230"/>
      <c r="S65850" s="230"/>
    </row>
    <row r="65851" spans="16:19" x14ac:dyDescent="0.2">
      <c r="P65851" s="230"/>
      <c r="Q65851" s="230"/>
      <c r="R65851" s="230"/>
      <c r="S65851" s="230"/>
    </row>
    <row r="65852" spans="16:19" x14ac:dyDescent="0.2">
      <c r="P65852" s="230"/>
      <c r="Q65852" s="230"/>
      <c r="R65852" s="230"/>
      <c r="S65852" s="230"/>
    </row>
    <row r="65853" spans="16:19" x14ac:dyDescent="0.2">
      <c r="P65853" s="230"/>
      <c r="Q65853" s="230"/>
      <c r="R65853" s="230"/>
      <c r="S65853" s="230"/>
    </row>
    <row r="65854" spans="16:19" x14ac:dyDescent="0.2">
      <c r="P65854" s="230"/>
      <c r="Q65854" s="230"/>
      <c r="R65854" s="230"/>
      <c r="S65854" s="230"/>
    </row>
    <row r="65855" spans="16:19" x14ac:dyDescent="0.2">
      <c r="P65855" s="230"/>
      <c r="Q65855" s="230"/>
      <c r="R65855" s="230"/>
      <c r="S65855" s="230"/>
    </row>
    <row r="65856" spans="16:19" x14ac:dyDescent="0.2">
      <c r="P65856" s="230"/>
      <c r="Q65856" s="230"/>
      <c r="R65856" s="230"/>
      <c r="S65856" s="230"/>
    </row>
    <row r="65857" spans="16:19" x14ac:dyDescent="0.2">
      <c r="P65857" s="230"/>
      <c r="Q65857" s="230"/>
      <c r="R65857" s="230"/>
      <c r="S65857" s="230"/>
    </row>
    <row r="65858" spans="16:19" x14ac:dyDescent="0.2">
      <c r="P65858" s="230"/>
      <c r="Q65858" s="230"/>
      <c r="R65858" s="230"/>
      <c r="S65858" s="230"/>
    </row>
    <row r="65859" spans="16:19" x14ac:dyDescent="0.2">
      <c r="P65859" s="230"/>
      <c r="Q65859" s="230"/>
      <c r="R65859" s="230"/>
      <c r="S65859" s="230"/>
    </row>
    <row r="65860" spans="16:19" x14ac:dyDescent="0.2">
      <c r="P65860" s="230"/>
      <c r="Q65860" s="230"/>
      <c r="R65860" s="230"/>
      <c r="S65860" s="230"/>
    </row>
    <row r="65861" spans="16:19" x14ac:dyDescent="0.2">
      <c r="P65861" s="230"/>
      <c r="Q65861" s="230"/>
      <c r="R65861" s="230"/>
      <c r="S65861" s="230"/>
    </row>
    <row r="65862" spans="16:19" x14ac:dyDescent="0.2">
      <c r="P65862" s="230"/>
      <c r="Q65862" s="230"/>
      <c r="R65862" s="230"/>
      <c r="S65862" s="230"/>
    </row>
    <row r="65863" spans="16:19" x14ac:dyDescent="0.2">
      <c r="P65863" s="230"/>
      <c r="Q65863" s="230"/>
      <c r="R65863" s="230"/>
      <c r="S65863" s="230"/>
    </row>
    <row r="65864" spans="16:19" x14ac:dyDescent="0.2">
      <c r="P65864" s="230"/>
      <c r="Q65864" s="230"/>
      <c r="R65864" s="230"/>
      <c r="S65864" s="230"/>
    </row>
    <row r="65865" spans="16:19" x14ac:dyDescent="0.2">
      <c r="P65865" s="230"/>
      <c r="Q65865" s="230"/>
      <c r="R65865" s="230"/>
      <c r="S65865" s="230"/>
    </row>
    <row r="65866" spans="16:19" x14ac:dyDescent="0.2">
      <c r="P65866" s="230"/>
      <c r="Q65866" s="230"/>
      <c r="R65866" s="230"/>
      <c r="S65866" s="230"/>
    </row>
    <row r="65867" spans="16:19" x14ac:dyDescent="0.2">
      <c r="P65867" s="230"/>
      <c r="Q65867" s="230"/>
      <c r="R65867" s="230"/>
      <c r="S65867" s="230"/>
    </row>
    <row r="65868" spans="16:19" x14ac:dyDescent="0.2">
      <c r="P65868" s="230"/>
      <c r="Q65868" s="230"/>
      <c r="R65868" s="230"/>
      <c r="S65868" s="230"/>
    </row>
    <row r="65869" spans="16:19" x14ac:dyDescent="0.2">
      <c r="P65869" s="230"/>
      <c r="Q65869" s="230"/>
      <c r="R65869" s="230"/>
      <c r="S65869" s="230"/>
    </row>
    <row r="65870" spans="16:19" x14ac:dyDescent="0.2">
      <c r="P65870" s="230"/>
      <c r="Q65870" s="230"/>
      <c r="R65870" s="230"/>
      <c r="S65870" s="230"/>
    </row>
    <row r="65871" spans="16:19" x14ac:dyDescent="0.2">
      <c r="P65871" s="230"/>
      <c r="Q65871" s="230"/>
      <c r="R65871" s="230"/>
      <c r="S65871" s="230"/>
    </row>
    <row r="65872" spans="16:19" x14ac:dyDescent="0.2">
      <c r="P65872" s="230"/>
      <c r="Q65872" s="230"/>
      <c r="R65872" s="230"/>
      <c r="S65872" s="230"/>
    </row>
    <row r="65873" spans="16:19" x14ac:dyDescent="0.2">
      <c r="P65873" s="230"/>
      <c r="Q65873" s="230"/>
      <c r="R65873" s="230"/>
      <c r="S65873" s="230"/>
    </row>
    <row r="65874" spans="16:19" x14ac:dyDescent="0.2">
      <c r="P65874" s="230"/>
      <c r="Q65874" s="230"/>
      <c r="R65874" s="230"/>
      <c r="S65874" s="230"/>
    </row>
    <row r="65875" spans="16:19" x14ac:dyDescent="0.2">
      <c r="P65875" s="230"/>
      <c r="Q65875" s="230"/>
      <c r="R65875" s="230"/>
      <c r="S65875" s="230"/>
    </row>
    <row r="65876" spans="16:19" x14ac:dyDescent="0.2">
      <c r="P65876" s="230"/>
      <c r="Q65876" s="230"/>
      <c r="R65876" s="230"/>
      <c r="S65876" s="230"/>
    </row>
    <row r="65877" spans="16:19" x14ac:dyDescent="0.2">
      <c r="P65877" s="230"/>
      <c r="Q65877" s="230"/>
      <c r="R65877" s="230"/>
      <c r="S65877" s="230"/>
    </row>
    <row r="65878" spans="16:19" x14ac:dyDescent="0.2">
      <c r="P65878" s="230"/>
      <c r="Q65878" s="230"/>
      <c r="R65878" s="230"/>
      <c r="S65878" s="230"/>
    </row>
    <row r="65879" spans="16:19" x14ac:dyDescent="0.2">
      <c r="P65879" s="230"/>
      <c r="Q65879" s="230"/>
      <c r="R65879" s="230"/>
      <c r="S65879" s="230"/>
    </row>
    <row r="65880" spans="16:19" x14ac:dyDescent="0.2">
      <c r="P65880" s="230"/>
      <c r="Q65880" s="230"/>
      <c r="R65880" s="230"/>
      <c r="S65880" s="230"/>
    </row>
    <row r="65881" spans="16:19" x14ac:dyDescent="0.2">
      <c r="P65881" s="230"/>
      <c r="Q65881" s="230"/>
      <c r="R65881" s="230"/>
      <c r="S65881" s="230"/>
    </row>
    <row r="65882" spans="16:19" x14ac:dyDescent="0.2">
      <c r="P65882" s="230"/>
      <c r="Q65882" s="230"/>
      <c r="R65882" s="230"/>
      <c r="S65882" s="230"/>
    </row>
    <row r="65883" spans="16:19" x14ac:dyDescent="0.2">
      <c r="P65883" s="230"/>
      <c r="Q65883" s="230"/>
      <c r="R65883" s="230"/>
      <c r="S65883" s="230"/>
    </row>
    <row r="65884" spans="16:19" x14ac:dyDescent="0.2">
      <c r="P65884" s="230"/>
      <c r="Q65884" s="230"/>
      <c r="R65884" s="230"/>
      <c r="S65884" s="230"/>
    </row>
    <row r="65885" spans="16:19" x14ac:dyDescent="0.2">
      <c r="P65885" s="230"/>
      <c r="Q65885" s="230"/>
      <c r="R65885" s="230"/>
      <c r="S65885" s="230"/>
    </row>
    <row r="65886" spans="16:19" x14ac:dyDescent="0.2">
      <c r="P65886" s="230"/>
      <c r="Q65886" s="230"/>
      <c r="R65886" s="230"/>
      <c r="S65886" s="230"/>
    </row>
    <row r="65887" spans="16:19" x14ac:dyDescent="0.2">
      <c r="P65887" s="230"/>
      <c r="Q65887" s="230"/>
      <c r="R65887" s="230"/>
      <c r="S65887" s="230"/>
    </row>
    <row r="65888" spans="16:19" x14ac:dyDescent="0.2">
      <c r="P65888" s="230"/>
      <c r="Q65888" s="230"/>
      <c r="R65888" s="230"/>
      <c r="S65888" s="230"/>
    </row>
    <row r="65889" spans="16:19" x14ac:dyDescent="0.2">
      <c r="P65889" s="230"/>
      <c r="Q65889" s="230"/>
      <c r="R65889" s="230"/>
      <c r="S65889" s="230"/>
    </row>
    <row r="65890" spans="16:19" x14ac:dyDescent="0.2">
      <c r="P65890" s="230"/>
      <c r="Q65890" s="230"/>
      <c r="R65890" s="230"/>
      <c r="S65890" s="230"/>
    </row>
    <row r="65891" spans="16:19" x14ac:dyDescent="0.2">
      <c r="P65891" s="230"/>
      <c r="Q65891" s="230"/>
      <c r="R65891" s="230"/>
      <c r="S65891" s="230"/>
    </row>
    <row r="65892" spans="16:19" x14ac:dyDescent="0.2">
      <c r="P65892" s="230"/>
      <c r="Q65892" s="230"/>
      <c r="R65892" s="230"/>
      <c r="S65892" s="230"/>
    </row>
    <row r="65893" spans="16:19" x14ac:dyDescent="0.2">
      <c r="P65893" s="230"/>
      <c r="Q65893" s="230"/>
      <c r="R65893" s="230"/>
      <c r="S65893" s="230"/>
    </row>
    <row r="65894" spans="16:19" x14ac:dyDescent="0.2">
      <c r="P65894" s="230"/>
      <c r="Q65894" s="230"/>
      <c r="R65894" s="230"/>
      <c r="S65894" s="230"/>
    </row>
    <row r="65895" spans="16:19" x14ac:dyDescent="0.2">
      <c r="P65895" s="230"/>
      <c r="Q65895" s="230"/>
      <c r="R65895" s="230"/>
      <c r="S65895" s="230"/>
    </row>
    <row r="65896" spans="16:19" x14ac:dyDescent="0.2">
      <c r="P65896" s="230"/>
      <c r="Q65896" s="230"/>
      <c r="R65896" s="230"/>
      <c r="S65896" s="230"/>
    </row>
    <row r="65897" spans="16:19" x14ac:dyDescent="0.2">
      <c r="P65897" s="230"/>
      <c r="Q65897" s="230"/>
      <c r="R65897" s="230"/>
      <c r="S65897" s="230"/>
    </row>
    <row r="65898" spans="16:19" x14ac:dyDescent="0.2">
      <c r="P65898" s="230"/>
      <c r="Q65898" s="230"/>
      <c r="R65898" s="230"/>
      <c r="S65898" s="230"/>
    </row>
    <row r="65899" spans="16:19" x14ac:dyDescent="0.2">
      <c r="P65899" s="230"/>
      <c r="Q65899" s="230"/>
      <c r="R65899" s="230"/>
      <c r="S65899" s="230"/>
    </row>
    <row r="65900" spans="16:19" x14ac:dyDescent="0.2">
      <c r="P65900" s="230"/>
      <c r="Q65900" s="230"/>
      <c r="R65900" s="230"/>
      <c r="S65900" s="230"/>
    </row>
    <row r="65901" spans="16:19" x14ac:dyDescent="0.2">
      <c r="P65901" s="230"/>
      <c r="Q65901" s="230"/>
      <c r="R65901" s="230"/>
      <c r="S65901" s="230"/>
    </row>
    <row r="65902" spans="16:19" x14ac:dyDescent="0.2">
      <c r="P65902" s="230"/>
      <c r="Q65902" s="230"/>
      <c r="R65902" s="230"/>
      <c r="S65902" s="230"/>
    </row>
    <row r="65903" spans="16:19" x14ac:dyDescent="0.2">
      <c r="P65903" s="230"/>
      <c r="Q65903" s="230"/>
      <c r="R65903" s="230"/>
      <c r="S65903" s="230"/>
    </row>
    <row r="65904" spans="16:19" x14ac:dyDescent="0.2">
      <c r="P65904" s="230"/>
      <c r="Q65904" s="230"/>
      <c r="R65904" s="230"/>
      <c r="S65904" s="230"/>
    </row>
    <row r="65905" spans="16:19" x14ac:dyDescent="0.2">
      <c r="P65905" s="230"/>
      <c r="Q65905" s="230"/>
      <c r="R65905" s="230"/>
      <c r="S65905" s="230"/>
    </row>
    <row r="65906" spans="16:19" x14ac:dyDescent="0.2">
      <c r="P65906" s="230"/>
      <c r="Q65906" s="230"/>
      <c r="R65906" s="230"/>
      <c r="S65906" s="230"/>
    </row>
    <row r="65907" spans="16:19" x14ac:dyDescent="0.2">
      <c r="P65907" s="230"/>
      <c r="Q65907" s="230"/>
      <c r="R65907" s="230"/>
      <c r="S65907" s="230"/>
    </row>
    <row r="65908" spans="16:19" x14ac:dyDescent="0.2">
      <c r="P65908" s="230"/>
      <c r="Q65908" s="230"/>
      <c r="R65908" s="230"/>
      <c r="S65908" s="230"/>
    </row>
    <row r="65909" spans="16:19" x14ac:dyDescent="0.2">
      <c r="P65909" s="230"/>
      <c r="Q65909" s="230"/>
      <c r="R65909" s="230"/>
      <c r="S65909" s="230"/>
    </row>
    <row r="65910" spans="16:19" x14ac:dyDescent="0.2">
      <c r="P65910" s="230"/>
      <c r="Q65910" s="230"/>
      <c r="R65910" s="230"/>
      <c r="S65910" s="230"/>
    </row>
    <row r="65911" spans="16:19" x14ac:dyDescent="0.2">
      <c r="P65911" s="230"/>
      <c r="Q65911" s="230"/>
      <c r="R65911" s="230"/>
      <c r="S65911" s="230"/>
    </row>
    <row r="65912" spans="16:19" x14ac:dyDescent="0.2">
      <c r="P65912" s="230"/>
      <c r="Q65912" s="230"/>
      <c r="R65912" s="230"/>
      <c r="S65912" s="230"/>
    </row>
    <row r="65913" spans="16:19" x14ac:dyDescent="0.2">
      <c r="P65913" s="230"/>
      <c r="Q65913" s="230"/>
      <c r="R65913" s="230"/>
      <c r="S65913" s="230"/>
    </row>
    <row r="65914" spans="16:19" x14ac:dyDescent="0.2">
      <c r="P65914" s="230"/>
      <c r="Q65914" s="230"/>
      <c r="R65914" s="230"/>
      <c r="S65914" s="230"/>
    </row>
    <row r="65915" spans="16:19" x14ac:dyDescent="0.2">
      <c r="P65915" s="230"/>
      <c r="Q65915" s="230"/>
      <c r="R65915" s="230"/>
      <c r="S65915" s="230"/>
    </row>
    <row r="65916" spans="16:19" x14ac:dyDescent="0.2">
      <c r="P65916" s="230"/>
      <c r="Q65916" s="230"/>
      <c r="R65916" s="230"/>
      <c r="S65916" s="230"/>
    </row>
    <row r="65917" spans="16:19" x14ac:dyDescent="0.2">
      <c r="P65917" s="230"/>
      <c r="Q65917" s="230"/>
      <c r="R65917" s="230"/>
      <c r="S65917" s="230"/>
    </row>
    <row r="65918" spans="16:19" x14ac:dyDescent="0.2">
      <c r="P65918" s="230"/>
      <c r="Q65918" s="230"/>
      <c r="R65918" s="230"/>
      <c r="S65918" s="230"/>
    </row>
    <row r="65919" spans="16:19" x14ac:dyDescent="0.2">
      <c r="P65919" s="230"/>
      <c r="Q65919" s="230"/>
      <c r="R65919" s="230"/>
      <c r="S65919" s="230"/>
    </row>
    <row r="65920" spans="16:19" x14ac:dyDescent="0.2">
      <c r="P65920" s="230"/>
      <c r="Q65920" s="230"/>
      <c r="R65920" s="230"/>
      <c r="S65920" s="230"/>
    </row>
    <row r="65921" spans="16:19" x14ac:dyDescent="0.2">
      <c r="P65921" s="230"/>
      <c r="Q65921" s="230"/>
      <c r="R65921" s="230"/>
      <c r="S65921" s="230"/>
    </row>
    <row r="65922" spans="16:19" x14ac:dyDescent="0.2">
      <c r="P65922" s="230"/>
      <c r="Q65922" s="230"/>
      <c r="R65922" s="230"/>
      <c r="S65922" s="230"/>
    </row>
    <row r="65923" spans="16:19" x14ac:dyDescent="0.2">
      <c r="P65923" s="230"/>
      <c r="Q65923" s="230"/>
      <c r="R65923" s="230"/>
      <c r="S65923" s="230"/>
    </row>
    <row r="65924" spans="16:19" x14ac:dyDescent="0.2">
      <c r="P65924" s="230"/>
      <c r="Q65924" s="230"/>
      <c r="R65924" s="230"/>
      <c r="S65924" s="230"/>
    </row>
    <row r="65925" spans="16:19" x14ac:dyDescent="0.2">
      <c r="P65925" s="230"/>
      <c r="Q65925" s="230"/>
      <c r="R65925" s="230"/>
      <c r="S65925" s="230"/>
    </row>
    <row r="65926" spans="16:19" x14ac:dyDescent="0.2">
      <c r="P65926" s="230"/>
      <c r="Q65926" s="230"/>
      <c r="R65926" s="230"/>
      <c r="S65926" s="230"/>
    </row>
    <row r="65927" spans="16:19" x14ac:dyDescent="0.2">
      <c r="P65927" s="230"/>
      <c r="Q65927" s="230"/>
      <c r="R65927" s="230"/>
      <c r="S65927" s="230"/>
    </row>
    <row r="65928" spans="16:19" x14ac:dyDescent="0.2">
      <c r="P65928" s="230"/>
      <c r="Q65928" s="230"/>
      <c r="R65928" s="230"/>
      <c r="S65928" s="230"/>
    </row>
    <row r="65929" spans="16:19" x14ac:dyDescent="0.2">
      <c r="P65929" s="230"/>
      <c r="Q65929" s="230"/>
      <c r="R65929" s="230"/>
      <c r="S65929" s="230"/>
    </row>
    <row r="65930" spans="16:19" x14ac:dyDescent="0.2">
      <c r="P65930" s="230"/>
      <c r="Q65930" s="230"/>
      <c r="R65930" s="230"/>
      <c r="S65930" s="230"/>
    </row>
    <row r="65931" spans="16:19" x14ac:dyDescent="0.2">
      <c r="P65931" s="230"/>
      <c r="Q65931" s="230"/>
      <c r="R65931" s="230"/>
      <c r="S65931" s="230"/>
    </row>
    <row r="65932" spans="16:19" x14ac:dyDescent="0.2">
      <c r="P65932" s="230"/>
      <c r="Q65932" s="230"/>
      <c r="R65932" s="230"/>
      <c r="S65932" s="230"/>
    </row>
    <row r="65933" spans="16:19" x14ac:dyDescent="0.2">
      <c r="P65933" s="230"/>
      <c r="Q65933" s="230"/>
      <c r="R65933" s="230"/>
      <c r="S65933" s="230"/>
    </row>
    <row r="65934" spans="16:19" x14ac:dyDescent="0.2">
      <c r="P65934" s="230"/>
      <c r="Q65934" s="230"/>
      <c r="R65934" s="230"/>
      <c r="S65934" s="230"/>
    </row>
    <row r="65935" spans="16:19" x14ac:dyDescent="0.2">
      <c r="P65935" s="230"/>
      <c r="Q65935" s="230"/>
      <c r="R65935" s="230"/>
      <c r="S65935" s="230"/>
    </row>
    <row r="65936" spans="16:19" x14ac:dyDescent="0.2">
      <c r="P65936" s="230"/>
      <c r="Q65936" s="230"/>
      <c r="R65936" s="230"/>
      <c r="S65936" s="230"/>
    </row>
    <row r="65937" spans="16:19" x14ac:dyDescent="0.2">
      <c r="P65937" s="230"/>
      <c r="Q65937" s="230"/>
      <c r="R65937" s="230"/>
      <c r="S65937" s="230"/>
    </row>
    <row r="65938" spans="16:19" x14ac:dyDescent="0.2">
      <c r="P65938" s="230"/>
      <c r="Q65938" s="230"/>
      <c r="R65938" s="230"/>
      <c r="S65938" s="230"/>
    </row>
    <row r="65939" spans="16:19" x14ac:dyDescent="0.2">
      <c r="P65939" s="230"/>
      <c r="Q65939" s="230"/>
      <c r="R65939" s="230"/>
      <c r="S65939" s="230"/>
    </row>
    <row r="65940" spans="16:19" x14ac:dyDescent="0.2">
      <c r="P65940" s="230"/>
      <c r="Q65940" s="230"/>
      <c r="R65940" s="230"/>
      <c r="S65940" s="230"/>
    </row>
    <row r="65941" spans="16:19" x14ac:dyDescent="0.2">
      <c r="P65941" s="230"/>
      <c r="Q65941" s="230"/>
      <c r="R65941" s="230"/>
      <c r="S65941" s="230"/>
    </row>
    <row r="65942" spans="16:19" x14ac:dyDescent="0.2">
      <c r="P65942" s="230"/>
      <c r="Q65942" s="230"/>
      <c r="R65942" s="230"/>
      <c r="S65942" s="230"/>
    </row>
    <row r="65943" spans="16:19" x14ac:dyDescent="0.2">
      <c r="P65943" s="230"/>
      <c r="Q65943" s="230"/>
      <c r="R65943" s="230"/>
      <c r="S65943" s="230"/>
    </row>
    <row r="65944" spans="16:19" x14ac:dyDescent="0.2">
      <c r="P65944" s="230"/>
      <c r="Q65944" s="230"/>
      <c r="R65944" s="230"/>
      <c r="S65944" s="230"/>
    </row>
    <row r="65945" spans="16:19" x14ac:dyDescent="0.2">
      <c r="P65945" s="230"/>
      <c r="Q65945" s="230"/>
      <c r="R65945" s="230"/>
      <c r="S65945" s="230"/>
    </row>
    <row r="65946" spans="16:19" x14ac:dyDescent="0.2">
      <c r="P65946" s="230"/>
      <c r="Q65946" s="230"/>
      <c r="R65946" s="230"/>
      <c r="S65946" s="230"/>
    </row>
    <row r="65947" spans="16:19" x14ac:dyDescent="0.2">
      <c r="P65947" s="230"/>
      <c r="Q65947" s="230"/>
      <c r="R65947" s="230"/>
      <c r="S65947" s="230"/>
    </row>
    <row r="65948" spans="16:19" x14ac:dyDescent="0.2">
      <c r="P65948" s="230"/>
      <c r="Q65948" s="230"/>
      <c r="R65948" s="230"/>
      <c r="S65948" s="230"/>
    </row>
    <row r="65949" spans="16:19" x14ac:dyDescent="0.2">
      <c r="P65949" s="230"/>
      <c r="Q65949" s="230"/>
      <c r="R65949" s="230"/>
      <c r="S65949" s="230"/>
    </row>
    <row r="65950" spans="16:19" x14ac:dyDescent="0.2">
      <c r="P65950" s="230"/>
      <c r="Q65950" s="230"/>
      <c r="R65950" s="230"/>
      <c r="S65950" s="230"/>
    </row>
    <row r="65951" spans="16:19" x14ac:dyDescent="0.2">
      <c r="P65951" s="230"/>
      <c r="Q65951" s="230"/>
      <c r="R65951" s="230"/>
      <c r="S65951" s="230"/>
    </row>
    <row r="65952" spans="16:19" x14ac:dyDescent="0.2">
      <c r="P65952" s="230"/>
      <c r="Q65952" s="230"/>
      <c r="R65952" s="230"/>
      <c r="S65952" s="230"/>
    </row>
    <row r="65953" spans="16:19" x14ac:dyDescent="0.2">
      <c r="P65953" s="230"/>
      <c r="Q65953" s="230"/>
      <c r="R65953" s="230"/>
      <c r="S65953" s="230"/>
    </row>
    <row r="65954" spans="16:19" x14ac:dyDescent="0.2">
      <c r="P65954" s="230"/>
      <c r="Q65954" s="230"/>
      <c r="R65954" s="230"/>
      <c r="S65954" s="230"/>
    </row>
    <row r="65955" spans="16:19" x14ac:dyDescent="0.2">
      <c r="P65955" s="230"/>
      <c r="Q65955" s="230"/>
      <c r="R65955" s="230"/>
      <c r="S65955" s="230"/>
    </row>
    <row r="65956" spans="16:19" x14ac:dyDescent="0.2">
      <c r="P65956" s="230"/>
      <c r="Q65956" s="230"/>
      <c r="R65956" s="230"/>
      <c r="S65956" s="230"/>
    </row>
    <row r="65957" spans="16:19" x14ac:dyDescent="0.2">
      <c r="P65957" s="230"/>
      <c r="Q65957" s="230"/>
      <c r="R65957" s="230"/>
      <c r="S65957" s="230"/>
    </row>
    <row r="65958" spans="16:19" x14ac:dyDescent="0.2">
      <c r="P65958" s="230"/>
      <c r="Q65958" s="230"/>
      <c r="R65958" s="230"/>
      <c r="S65958" s="230"/>
    </row>
    <row r="65959" spans="16:19" x14ac:dyDescent="0.2">
      <c r="P65959" s="230"/>
      <c r="Q65959" s="230"/>
      <c r="R65959" s="230"/>
      <c r="S65959" s="230"/>
    </row>
    <row r="65960" spans="16:19" x14ac:dyDescent="0.2">
      <c r="P65960" s="230"/>
      <c r="Q65960" s="230"/>
      <c r="R65960" s="230"/>
      <c r="S65960" s="230"/>
    </row>
    <row r="65961" spans="16:19" x14ac:dyDescent="0.2">
      <c r="P65961" s="230"/>
      <c r="Q65961" s="230"/>
      <c r="R65961" s="230"/>
      <c r="S65961" s="230"/>
    </row>
    <row r="65962" spans="16:19" x14ac:dyDescent="0.2">
      <c r="P65962" s="230"/>
      <c r="Q65962" s="230"/>
      <c r="R65962" s="230"/>
      <c r="S65962" s="230"/>
    </row>
    <row r="65963" spans="16:19" x14ac:dyDescent="0.2">
      <c r="P65963" s="230"/>
      <c r="Q65963" s="230"/>
      <c r="R65963" s="230"/>
      <c r="S65963" s="230"/>
    </row>
    <row r="65964" spans="16:19" x14ac:dyDescent="0.2">
      <c r="P65964" s="230"/>
      <c r="Q65964" s="230"/>
      <c r="R65964" s="230"/>
      <c r="S65964" s="230"/>
    </row>
    <row r="65965" spans="16:19" x14ac:dyDescent="0.2">
      <c r="P65965" s="230"/>
      <c r="Q65965" s="230"/>
      <c r="R65965" s="230"/>
      <c r="S65965" s="230"/>
    </row>
    <row r="65966" spans="16:19" x14ac:dyDescent="0.2">
      <c r="P65966" s="230"/>
      <c r="Q65966" s="230"/>
      <c r="R65966" s="230"/>
      <c r="S65966" s="230"/>
    </row>
    <row r="65967" spans="16:19" x14ac:dyDescent="0.2">
      <c r="P65967" s="230"/>
      <c r="Q65967" s="230"/>
      <c r="R65967" s="230"/>
      <c r="S65967" s="230"/>
    </row>
    <row r="65968" spans="16:19" x14ac:dyDescent="0.2">
      <c r="P65968" s="230"/>
      <c r="Q65968" s="230"/>
      <c r="R65968" s="230"/>
      <c r="S65968" s="230"/>
    </row>
    <row r="65969" spans="16:19" x14ac:dyDescent="0.2">
      <c r="P65969" s="230"/>
      <c r="Q65969" s="230"/>
      <c r="R65969" s="230"/>
      <c r="S65969" s="230"/>
    </row>
    <row r="65970" spans="16:19" x14ac:dyDescent="0.2">
      <c r="P65970" s="230"/>
      <c r="Q65970" s="230"/>
      <c r="R65970" s="230"/>
      <c r="S65970" s="230"/>
    </row>
    <row r="65971" spans="16:19" x14ac:dyDescent="0.2">
      <c r="P65971" s="230"/>
      <c r="Q65971" s="230"/>
      <c r="R65971" s="230"/>
      <c r="S65971" s="230"/>
    </row>
    <row r="65972" spans="16:19" x14ac:dyDescent="0.2">
      <c r="P65972" s="230"/>
      <c r="Q65972" s="230"/>
      <c r="R65972" s="230"/>
      <c r="S65972" s="230"/>
    </row>
    <row r="65973" spans="16:19" x14ac:dyDescent="0.2">
      <c r="P65973" s="230"/>
      <c r="Q65973" s="230"/>
      <c r="R65973" s="230"/>
      <c r="S65973" s="230"/>
    </row>
    <row r="65974" spans="16:19" x14ac:dyDescent="0.2">
      <c r="P65974" s="230"/>
      <c r="Q65974" s="230"/>
      <c r="R65974" s="230"/>
      <c r="S65974" s="230"/>
    </row>
    <row r="65975" spans="16:19" x14ac:dyDescent="0.2">
      <c r="P65975" s="230"/>
      <c r="Q65975" s="230"/>
      <c r="R65975" s="230"/>
      <c r="S65975" s="230"/>
    </row>
    <row r="65976" spans="16:19" x14ac:dyDescent="0.2">
      <c r="P65976" s="230"/>
      <c r="Q65976" s="230"/>
      <c r="R65976" s="230"/>
      <c r="S65976" s="230"/>
    </row>
    <row r="65977" spans="16:19" x14ac:dyDescent="0.2">
      <c r="P65977" s="230"/>
      <c r="Q65977" s="230"/>
      <c r="R65977" s="230"/>
      <c r="S65977" s="230"/>
    </row>
    <row r="65978" spans="16:19" x14ac:dyDescent="0.2">
      <c r="P65978" s="230"/>
      <c r="Q65978" s="230"/>
      <c r="R65978" s="230"/>
      <c r="S65978" s="230"/>
    </row>
    <row r="65979" spans="16:19" x14ac:dyDescent="0.2">
      <c r="P65979" s="230"/>
      <c r="Q65979" s="230"/>
      <c r="R65979" s="230"/>
      <c r="S65979" s="230"/>
    </row>
    <row r="65980" spans="16:19" x14ac:dyDescent="0.2">
      <c r="P65980" s="230"/>
      <c r="Q65980" s="230"/>
      <c r="R65980" s="230"/>
      <c r="S65980" s="230"/>
    </row>
    <row r="65981" spans="16:19" x14ac:dyDescent="0.2">
      <c r="P65981" s="230"/>
      <c r="Q65981" s="230"/>
      <c r="R65981" s="230"/>
      <c r="S65981" s="230"/>
    </row>
    <row r="65982" spans="16:19" x14ac:dyDescent="0.2">
      <c r="P65982" s="230"/>
      <c r="Q65982" s="230"/>
      <c r="R65982" s="230"/>
      <c r="S65982" s="230"/>
    </row>
    <row r="65983" spans="16:19" x14ac:dyDescent="0.2">
      <c r="P65983" s="230"/>
      <c r="Q65983" s="230"/>
      <c r="R65983" s="230"/>
      <c r="S65983" s="230"/>
    </row>
    <row r="65984" spans="16:19" x14ac:dyDescent="0.2">
      <c r="P65984" s="230"/>
      <c r="Q65984" s="230"/>
      <c r="R65984" s="230"/>
      <c r="S65984" s="230"/>
    </row>
    <row r="65985" spans="16:19" x14ac:dyDescent="0.2">
      <c r="P65985" s="230"/>
      <c r="Q65985" s="230"/>
      <c r="R65985" s="230"/>
      <c r="S65985" s="230"/>
    </row>
    <row r="65986" spans="16:19" x14ac:dyDescent="0.2">
      <c r="P65986" s="230"/>
      <c r="Q65986" s="230"/>
      <c r="R65986" s="230"/>
      <c r="S65986" s="230"/>
    </row>
    <row r="65987" spans="16:19" x14ac:dyDescent="0.2">
      <c r="P65987" s="230"/>
      <c r="Q65987" s="230"/>
      <c r="R65987" s="230"/>
      <c r="S65987" s="230"/>
    </row>
    <row r="65988" spans="16:19" x14ac:dyDescent="0.2">
      <c r="P65988" s="230"/>
      <c r="Q65988" s="230"/>
      <c r="R65988" s="230"/>
      <c r="S65988" s="230"/>
    </row>
    <row r="65989" spans="16:19" x14ac:dyDescent="0.2">
      <c r="P65989" s="230"/>
      <c r="Q65989" s="230"/>
      <c r="R65989" s="230"/>
      <c r="S65989" s="230"/>
    </row>
    <row r="65990" spans="16:19" x14ac:dyDescent="0.2">
      <c r="P65990" s="230"/>
      <c r="Q65990" s="230"/>
      <c r="R65990" s="230"/>
      <c r="S65990" s="230"/>
    </row>
    <row r="65991" spans="16:19" x14ac:dyDescent="0.2">
      <c r="P65991" s="230"/>
      <c r="Q65991" s="230"/>
      <c r="R65991" s="230"/>
      <c r="S65991" s="230"/>
    </row>
    <row r="65992" spans="16:19" x14ac:dyDescent="0.2">
      <c r="P65992" s="230"/>
      <c r="Q65992" s="230"/>
      <c r="R65992" s="230"/>
      <c r="S65992" s="230"/>
    </row>
    <row r="65993" spans="16:19" x14ac:dyDescent="0.2">
      <c r="P65993" s="230"/>
      <c r="Q65993" s="230"/>
      <c r="R65993" s="230"/>
      <c r="S65993" s="230"/>
    </row>
    <row r="65994" spans="16:19" x14ac:dyDescent="0.2">
      <c r="P65994" s="230"/>
      <c r="Q65994" s="230"/>
      <c r="R65994" s="230"/>
      <c r="S65994" s="230"/>
    </row>
    <row r="65995" spans="16:19" x14ac:dyDescent="0.2">
      <c r="P65995" s="230"/>
      <c r="Q65995" s="230"/>
      <c r="R65995" s="230"/>
      <c r="S65995" s="230"/>
    </row>
    <row r="65996" spans="16:19" x14ac:dyDescent="0.2">
      <c r="P65996" s="230"/>
      <c r="Q65996" s="230"/>
      <c r="R65996" s="230"/>
      <c r="S65996" s="230"/>
    </row>
    <row r="65997" spans="16:19" x14ac:dyDescent="0.2">
      <c r="P65997" s="230"/>
      <c r="Q65997" s="230"/>
      <c r="R65997" s="230"/>
      <c r="S65997" s="230"/>
    </row>
    <row r="65998" spans="16:19" x14ac:dyDescent="0.2">
      <c r="P65998" s="230"/>
      <c r="Q65998" s="230"/>
      <c r="R65998" s="230"/>
      <c r="S65998" s="230"/>
    </row>
    <row r="65999" spans="16:19" x14ac:dyDescent="0.2">
      <c r="P65999" s="230"/>
      <c r="Q65999" s="230"/>
      <c r="R65999" s="230"/>
      <c r="S65999" s="230"/>
    </row>
    <row r="66000" spans="16:19" x14ac:dyDescent="0.2">
      <c r="P66000" s="230"/>
      <c r="Q66000" s="230"/>
      <c r="R66000" s="230"/>
      <c r="S66000" s="230"/>
    </row>
    <row r="66001" spans="16:19" x14ac:dyDescent="0.2">
      <c r="P66001" s="230"/>
      <c r="Q66001" s="230"/>
      <c r="R66001" s="230"/>
      <c r="S66001" s="230"/>
    </row>
    <row r="66002" spans="16:19" x14ac:dyDescent="0.2">
      <c r="P66002" s="230"/>
      <c r="Q66002" s="230"/>
      <c r="R66002" s="230"/>
      <c r="S66002" s="230"/>
    </row>
    <row r="66003" spans="16:19" x14ac:dyDescent="0.2">
      <c r="P66003" s="230"/>
      <c r="Q66003" s="230"/>
      <c r="R66003" s="230"/>
      <c r="S66003" s="230"/>
    </row>
    <row r="66004" spans="16:19" x14ac:dyDescent="0.2">
      <c r="P66004" s="230"/>
      <c r="Q66004" s="230"/>
      <c r="R66004" s="230"/>
      <c r="S66004" s="230"/>
    </row>
    <row r="66005" spans="16:19" x14ac:dyDescent="0.2">
      <c r="P66005" s="230"/>
      <c r="Q66005" s="230"/>
      <c r="R66005" s="230"/>
      <c r="S66005" s="230"/>
    </row>
    <row r="66006" spans="16:19" x14ac:dyDescent="0.2">
      <c r="P66006" s="230"/>
      <c r="Q66006" s="230"/>
      <c r="R66006" s="230"/>
      <c r="S66006" s="230"/>
    </row>
    <row r="66007" spans="16:19" x14ac:dyDescent="0.2">
      <c r="P66007" s="230"/>
      <c r="Q66007" s="230"/>
      <c r="R66007" s="230"/>
      <c r="S66007" s="230"/>
    </row>
    <row r="66008" spans="16:19" x14ac:dyDescent="0.2">
      <c r="P66008" s="230"/>
      <c r="Q66008" s="230"/>
      <c r="R66008" s="230"/>
      <c r="S66008" s="230"/>
    </row>
    <row r="66009" spans="16:19" x14ac:dyDescent="0.2">
      <c r="P66009" s="230"/>
      <c r="Q66009" s="230"/>
      <c r="R66009" s="230"/>
      <c r="S66009" s="230"/>
    </row>
    <row r="66010" spans="16:19" x14ac:dyDescent="0.2">
      <c r="P66010" s="230"/>
      <c r="Q66010" s="230"/>
      <c r="R66010" s="230"/>
      <c r="S66010" s="230"/>
    </row>
    <row r="66011" spans="16:19" x14ac:dyDescent="0.2">
      <c r="P66011" s="230"/>
      <c r="Q66011" s="230"/>
      <c r="R66011" s="230"/>
      <c r="S66011" s="230"/>
    </row>
    <row r="66012" spans="16:19" x14ac:dyDescent="0.2">
      <c r="P66012" s="230"/>
      <c r="Q66012" s="230"/>
      <c r="R66012" s="230"/>
      <c r="S66012" s="230"/>
    </row>
    <row r="66013" spans="16:19" x14ac:dyDescent="0.2">
      <c r="P66013" s="230"/>
      <c r="Q66013" s="230"/>
      <c r="R66013" s="230"/>
      <c r="S66013" s="230"/>
    </row>
    <row r="66014" spans="16:19" x14ac:dyDescent="0.2">
      <c r="P66014" s="230"/>
      <c r="Q66014" s="230"/>
      <c r="R66014" s="230"/>
      <c r="S66014" s="230"/>
    </row>
    <row r="66015" spans="16:19" x14ac:dyDescent="0.2">
      <c r="P66015" s="230"/>
      <c r="Q66015" s="230"/>
      <c r="R66015" s="230"/>
      <c r="S66015" s="230"/>
    </row>
    <row r="66016" spans="16:19" x14ac:dyDescent="0.2">
      <c r="P66016" s="230"/>
      <c r="Q66016" s="230"/>
      <c r="R66016" s="230"/>
      <c r="S66016" s="230"/>
    </row>
    <row r="66017" spans="16:19" x14ac:dyDescent="0.2">
      <c r="P66017" s="230"/>
      <c r="Q66017" s="230"/>
      <c r="R66017" s="230"/>
      <c r="S66017" s="230"/>
    </row>
    <row r="66018" spans="16:19" x14ac:dyDescent="0.2">
      <c r="P66018" s="230"/>
      <c r="Q66018" s="230"/>
      <c r="R66018" s="230"/>
      <c r="S66018" s="230"/>
    </row>
    <row r="66019" spans="16:19" x14ac:dyDescent="0.2">
      <c r="P66019" s="230"/>
      <c r="Q66019" s="230"/>
      <c r="R66019" s="230"/>
      <c r="S66019" s="230"/>
    </row>
    <row r="66020" spans="16:19" x14ac:dyDescent="0.2">
      <c r="P66020" s="230"/>
      <c r="Q66020" s="230"/>
      <c r="R66020" s="230"/>
      <c r="S66020" s="230"/>
    </row>
    <row r="66021" spans="16:19" x14ac:dyDescent="0.2">
      <c r="P66021" s="230"/>
      <c r="Q66021" s="230"/>
      <c r="R66021" s="230"/>
      <c r="S66021" s="230"/>
    </row>
    <row r="66022" spans="16:19" x14ac:dyDescent="0.2">
      <c r="P66022" s="230"/>
      <c r="Q66022" s="230"/>
      <c r="R66022" s="230"/>
      <c r="S66022" s="230"/>
    </row>
    <row r="66023" spans="16:19" x14ac:dyDescent="0.2">
      <c r="P66023" s="230"/>
      <c r="Q66023" s="230"/>
      <c r="R66023" s="230"/>
      <c r="S66023" s="230"/>
    </row>
    <row r="66024" spans="16:19" x14ac:dyDescent="0.2">
      <c r="P66024" s="230"/>
      <c r="Q66024" s="230"/>
      <c r="R66024" s="230"/>
      <c r="S66024" s="230"/>
    </row>
    <row r="66025" spans="16:19" x14ac:dyDescent="0.2">
      <c r="P66025" s="230"/>
      <c r="Q66025" s="230"/>
      <c r="R66025" s="230"/>
      <c r="S66025" s="230"/>
    </row>
    <row r="66026" spans="16:19" x14ac:dyDescent="0.2">
      <c r="P66026" s="230"/>
      <c r="Q66026" s="230"/>
      <c r="R66026" s="230"/>
      <c r="S66026" s="230"/>
    </row>
    <row r="66027" spans="16:19" x14ac:dyDescent="0.2">
      <c r="P66027" s="230"/>
      <c r="Q66027" s="230"/>
      <c r="R66027" s="230"/>
      <c r="S66027" s="230"/>
    </row>
    <row r="66028" spans="16:19" x14ac:dyDescent="0.2">
      <c r="P66028" s="230"/>
      <c r="Q66028" s="230"/>
      <c r="R66028" s="230"/>
      <c r="S66028" s="230"/>
    </row>
    <row r="66029" spans="16:19" x14ac:dyDescent="0.2">
      <c r="P66029" s="230"/>
      <c r="Q66029" s="230"/>
      <c r="R66029" s="230"/>
      <c r="S66029" s="230"/>
    </row>
    <row r="66030" spans="16:19" x14ac:dyDescent="0.2">
      <c r="P66030" s="230"/>
      <c r="Q66030" s="230"/>
      <c r="R66030" s="230"/>
      <c r="S66030" s="230"/>
    </row>
    <row r="66031" spans="16:19" x14ac:dyDescent="0.2">
      <c r="P66031" s="230"/>
      <c r="Q66031" s="230"/>
      <c r="R66031" s="230"/>
      <c r="S66031" s="230"/>
    </row>
    <row r="66032" spans="16:19" x14ac:dyDescent="0.2">
      <c r="P66032" s="230"/>
      <c r="Q66032" s="230"/>
      <c r="R66032" s="230"/>
      <c r="S66032" s="230"/>
    </row>
    <row r="66033" spans="16:19" x14ac:dyDescent="0.2">
      <c r="P66033" s="230"/>
      <c r="Q66033" s="230"/>
      <c r="R66033" s="230"/>
      <c r="S66033" s="230"/>
    </row>
    <row r="66034" spans="16:19" x14ac:dyDescent="0.2">
      <c r="P66034" s="230"/>
      <c r="Q66034" s="230"/>
      <c r="R66034" s="230"/>
      <c r="S66034" s="230"/>
    </row>
    <row r="66035" spans="16:19" x14ac:dyDescent="0.2">
      <c r="P66035" s="230"/>
      <c r="Q66035" s="230"/>
      <c r="R66035" s="230"/>
      <c r="S66035" s="230"/>
    </row>
    <row r="66036" spans="16:19" x14ac:dyDescent="0.2">
      <c r="P66036" s="230"/>
      <c r="Q66036" s="230"/>
      <c r="R66036" s="230"/>
      <c r="S66036" s="230"/>
    </row>
    <row r="66037" spans="16:19" x14ac:dyDescent="0.2">
      <c r="P66037" s="230"/>
      <c r="Q66037" s="230"/>
      <c r="R66037" s="230"/>
      <c r="S66037" s="230"/>
    </row>
    <row r="66038" spans="16:19" x14ac:dyDescent="0.2">
      <c r="P66038" s="230"/>
      <c r="Q66038" s="230"/>
      <c r="R66038" s="230"/>
      <c r="S66038" s="230"/>
    </row>
    <row r="66039" spans="16:19" x14ac:dyDescent="0.2">
      <c r="P66039" s="230"/>
      <c r="Q66039" s="230"/>
      <c r="R66039" s="230"/>
      <c r="S66039" s="230"/>
    </row>
    <row r="66040" spans="16:19" x14ac:dyDescent="0.2">
      <c r="P66040" s="230"/>
      <c r="Q66040" s="230"/>
      <c r="R66040" s="230"/>
      <c r="S66040" s="230"/>
    </row>
    <row r="66041" spans="16:19" x14ac:dyDescent="0.2">
      <c r="P66041" s="230"/>
      <c r="Q66041" s="230"/>
      <c r="R66041" s="230"/>
      <c r="S66041" s="230"/>
    </row>
    <row r="66042" spans="16:19" x14ac:dyDescent="0.2">
      <c r="P66042" s="230"/>
      <c r="Q66042" s="230"/>
      <c r="R66042" s="230"/>
      <c r="S66042" s="230"/>
    </row>
    <row r="66043" spans="16:19" x14ac:dyDescent="0.2">
      <c r="P66043" s="230"/>
      <c r="Q66043" s="230"/>
      <c r="R66043" s="230"/>
      <c r="S66043" s="230"/>
    </row>
    <row r="66044" spans="16:19" x14ac:dyDescent="0.2">
      <c r="P66044" s="230"/>
      <c r="Q66044" s="230"/>
      <c r="R66044" s="230"/>
      <c r="S66044" s="230"/>
    </row>
    <row r="66045" spans="16:19" x14ac:dyDescent="0.2">
      <c r="P66045" s="230"/>
      <c r="Q66045" s="230"/>
      <c r="R66045" s="230"/>
      <c r="S66045" s="230"/>
    </row>
    <row r="66046" spans="16:19" x14ac:dyDescent="0.2">
      <c r="P66046" s="230"/>
      <c r="Q66046" s="230"/>
      <c r="R66046" s="230"/>
      <c r="S66046" s="230"/>
    </row>
    <row r="66047" spans="16:19" x14ac:dyDescent="0.2">
      <c r="P66047" s="230"/>
      <c r="Q66047" s="230"/>
      <c r="R66047" s="230"/>
      <c r="S66047" s="230"/>
    </row>
    <row r="66048" spans="16:19" x14ac:dyDescent="0.2">
      <c r="P66048" s="230"/>
      <c r="Q66048" s="230"/>
      <c r="R66048" s="230"/>
      <c r="S66048" s="230"/>
    </row>
    <row r="66049" spans="16:19" x14ac:dyDescent="0.2">
      <c r="P66049" s="230"/>
      <c r="Q66049" s="230"/>
      <c r="R66049" s="230"/>
      <c r="S66049" s="230"/>
    </row>
    <row r="66050" spans="16:19" x14ac:dyDescent="0.2">
      <c r="P66050" s="230"/>
      <c r="Q66050" s="230"/>
      <c r="R66050" s="230"/>
      <c r="S66050" s="230"/>
    </row>
    <row r="66051" spans="16:19" x14ac:dyDescent="0.2">
      <c r="P66051" s="230"/>
      <c r="Q66051" s="230"/>
      <c r="R66051" s="230"/>
      <c r="S66051" s="230"/>
    </row>
    <row r="66052" spans="16:19" x14ac:dyDescent="0.2">
      <c r="P66052" s="230"/>
      <c r="Q66052" s="230"/>
      <c r="R66052" s="230"/>
      <c r="S66052" s="230"/>
    </row>
    <row r="66053" spans="16:19" x14ac:dyDescent="0.2">
      <c r="P66053" s="230"/>
      <c r="Q66053" s="230"/>
      <c r="R66053" s="230"/>
      <c r="S66053" s="230"/>
    </row>
    <row r="66054" spans="16:19" x14ac:dyDescent="0.2">
      <c r="P66054" s="230"/>
      <c r="Q66054" s="230"/>
      <c r="R66054" s="230"/>
      <c r="S66054" s="230"/>
    </row>
    <row r="66055" spans="16:19" x14ac:dyDescent="0.2">
      <c r="P66055" s="230"/>
      <c r="Q66055" s="230"/>
      <c r="R66055" s="230"/>
      <c r="S66055" s="230"/>
    </row>
    <row r="66056" spans="16:19" x14ac:dyDescent="0.2">
      <c r="P66056" s="230"/>
      <c r="Q66056" s="230"/>
      <c r="R66056" s="230"/>
      <c r="S66056" s="230"/>
    </row>
    <row r="66057" spans="16:19" x14ac:dyDescent="0.2">
      <c r="P66057" s="230"/>
      <c r="Q66057" s="230"/>
      <c r="R66057" s="230"/>
      <c r="S66057" s="230"/>
    </row>
    <row r="66058" spans="16:19" x14ac:dyDescent="0.2">
      <c r="P66058" s="230"/>
      <c r="Q66058" s="230"/>
      <c r="R66058" s="230"/>
      <c r="S66058" s="230"/>
    </row>
    <row r="66059" spans="16:19" x14ac:dyDescent="0.2">
      <c r="P66059" s="230"/>
      <c r="Q66059" s="230"/>
      <c r="R66059" s="230"/>
      <c r="S66059" s="230"/>
    </row>
    <row r="66060" spans="16:19" x14ac:dyDescent="0.2">
      <c r="P66060" s="230"/>
      <c r="Q66060" s="230"/>
      <c r="R66060" s="230"/>
      <c r="S66060" s="230"/>
    </row>
    <row r="66061" spans="16:19" x14ac:dyDescent="0.2">
      <c r="P66061" s="230"/>
      <c r="Q66061" s="230"/>
      <c r="R66061" s="230"/>
      <c r="S66061" s="230"/>
    </row>
    <row r="66062" spans="16:19" x14ac:dyDescent="0.2">
      <c r="P66062" s="230"/>
      <c r="Q66062" s="230"/>
      <c r="R66062" s="230"/>
      <c r="S66062" s="230"/>
    </row>
    <row r="66063" spans="16:19" x14ac:dyDescent="0.2">
      <c r="P66063" s="230"/>
      <c r="Q66063" s="230"/>
      <c r="R66063" s="230"/>
      <c r="S66063" s="230"/>
    </row>
    <row r="66064" spans="16:19" x14ac:dyDescent="0.2">
      <c r="P66064" s="230"/>
      <c r="Q66064" s="230"/>
      <c r="R66064" s="230"/>
      <c r="S66064" s="230"/>
    </row>
    <row r="66065" spans="16:19" x14ac:dyDescent="0.2">
      <c r="P66065" s="230"/>
      <c r="Q66065" s="230"/>
      <c r="R66065" s="230"/>
      <c r="S66065" s="230"/>
    </row>
    <row r="66066" spans="16:19" x14ac:dyDescent="0.2">
      <c r="P66066" s="230"/>
      <c r="Q66066" s="230"/>
      <c r="R66066" s="230"/>
      <c r="S66066" s="230"/>
    </row>
    <row r="66067" spans="16:19" x14ac:dyDescent="0.2">
      <c r="P66067" s="230"/>
      <c r="Q66067" s="230"/>
      <c r="R66067" s="230"/>
      <c r="S66067" s="230"/>
    </row>
    <row r="66068" spans="16:19" x14ac:dyDescent="0.2">
      <c r="P66068" s="230"/>
      <c r="Q66068" s="230"/>
      <c r="R66068" s="230"/>
      <c r="S66068" s="230"/>
    </row>
    <row r="66069" spans="16:19" x14ac:dyDescent="0.2">
      <c r="P66069" s="230"/>
      <c r="Q66069" s="230"/>
      <c r="R66069" s="230"/>
      <c r="S66069" s="230"/>
    </row>
    <row r="66070" spans="16:19" x14ac:dyDescent="0.2">
      <c r="P66070" s="230"/>
      <c r="Q66070" s="230"/>
      <c r="R66070" s="230"/>
      <c r="S66070" s="230"/>
    </row>
    <row r="66071" spans="16:19" x14ac:dyDescent="0.2">
      <c r="P66071" s="230"/>
      <c r="Q66071" s="230"/>
      <c r="R66071" s="230"/>
      <c r="S66071" s="230"/>
    </row>
    <row r="66072" spans="16:19" x14ac:dyDescent="0.2">
      <c r="P66072" s="230"/>
      <c r="Q66072" s="230"/>
      <c r="R66072" s="230"/>
      <c r="S66072" s="230"/>
    </row>
    <row r="66073" spans="16:19" x14ac:dyDescent="0.2">
      <c r="P66073" s="230"/>
      <c r="Q66073" s="230"/>
      <c r="R66073" s="230"/>
      <c r="S66073" s="230"/>
    </row>
    <row r="66074" spans="16:19" x14ac:dyDescent="0.2">
      <c r="P66074" s="230"/>
      <c r="Q66074" s="230"/>
      <c r="R66074" s="230"/>
      <c r="S66074" s="230"/>
    </row>
    <row r="66075" spans="16:19" x14ac:dyDescent="0.2">
      <c r="P66075" s="230"/>
      <c r="Q66075" s="230"/>
      <c r="R66075" s="230"/>
      <c r="S66075" s="230"/>
    </row>
    <row r="66076" spans="16:19" x14ac:dyDescent="0.2">
      <c r="P66076" s="230"/>
      <c r="Q66076" s="230"/>
      <c r="R66076" s="230"/>
      <c r="S66076" s="230"/>
    </row>
    <row r="66077" spans="16:19" x14ac:dyDescent="0.2">
      <c r="P66077" s="230"/>
      <c r="Q66077" s="230"/>
      <c r="R66077" s="230"/>
      <c r="S66077" s="230"/>
    </row>
    <row r="66078" spans="16:19" x14ac:dyDescent="0.2">
      <c r="P66078" s="230"/>
      <c r="Q66078" s="230"/>
      <c r="R66078" s="230"/>
      <c r="S66078" s="230"/>
    </row>
    <row r="66079" spans="16:19" x14ac:dyDescent="0.2">
      <c r="P66079" s="230"/>
      <c r="Q66079" s="230"/>
      <c r="R66079" s="230"/>
      <c r="S66079" s="230"/>
    </row>
    <row r="66080" spans="16:19" x14ac:dyDescent="0.2">
      <c r="P66080" s="230"/>
      <c r="Q66080" s="230"/>
      <c r="R66080" s="230"/>
      <c r="S66080" s="230"/>
    </row>
    <row r="66081" spans="16:19" x14ac:dyDescent="0.2">
      <c r="P66081" s="230"/>
      <c r="Q66081" s="230"/>
      <c r="R66081" s="230"/>
      <c r="S66081" s="230"/>
    </row>
    <row r="66082" spans="16:19" x14ac:dyDescent="0.2">
      <c r="P66082" s="230"/>
      <c r="Q66082" s="230"/>
      <c r="R66082" s="230"/>
      <c r="S66082" s="230"/>
    </row>
    <row r="66083" spans="16:19" x14ac:dyDescent="0.2">
      <c r="P66083" s="230"/>
      <c r="Q66083" s="230"/>
      <c r="R66083" s="230"/>
      <c r="S66083" s="230"/>
    </row>
    <row r="66084" spans="16:19" x14ac:dyDescent="0.2">
      <c r="P66084" s="230"/>
      <c r="Q66084" s="230"/>
      <c r="R66084" s="230"/>
      <c r="S66084" s="230"/>
    </row>
    <row r="66085" spans="16:19" x14ac:dyDescent="0.2">
      <c r="P66085" s="230"/>
      <c r="Q66085" s="230"/>
      <c r="R66085" s="230"/>
      <c r="S66085" s="230"/>
    </row>
    <row r="66086" spans="16:19" x14ac:dyDescent="0.2">
      <c r="P66086" s="230"/>
      <c r="Q66086" s="230"/>
      <c r="R66086" s="230"/>
      <c r="S66086" s="230"/>
    </row>
    <row r="66087" spans="16:19" x14ac:dyDescent="0.2">
      <c r="P66087" s="230"/>
      <c r="Q66087" s="230"/>
      <c r="R66087" s="230"/>
      <c r="S66087" s="230"/>
    </row>
    <row r="66088" spans="16:19" x14ac:dyDescent="0.2">
      <c r="P66088" s="230"/>
      <c r="Q66088" s="230"/>
      <c r="R66088" s="230"/>
      <c r="S66088" s="230"/>
    </row>
    <row r="66089" spans="16:19" x14ac:dyDescent="0.2">
      <c r="P66089" s="230"/>
      <c r="Q66089" s="230"/>
      <c r="R66089" s="230"/>
      <c r="S66089" s="230"/>
    </row>
    <row r="66090" spans="16:19" x14ac:dyDescent="0.2">
      <c r="P66090" s="230"/>
      <c r="Q66090" s="230"/>
      <c r="R66090" s="230"/>
      <c r="S66090" s="230"/>
    </row>
    <row r="66091" spans="16:19" x14ac:dyDescent="0.2">
      <c r="P66091" s="230"/>
      <c r="Q66091" s="230"/>
      <c r="R66091" s="230"/>
      <c r="S66091" s="230"/>
    </row>
    <row r="66092" spans="16:19" x14ac:dyDescent="0.2">
      <c r="P66092" s="230"/>
      <c r="Q66092" s="230"/>
      <c r="R66092" s="230"/>
      <c r="S66092" s="230"/>
    </row>
    <row r="66093" spans="16:19" x14ac:dyDescent="0.2">
      <c r="P66093" s="230"/>
      <c r="Q66093" s="230"/>
      <c r="R66093" s="230"/>
      <c r="S66093" s="230"/>
    </row>
    <row r="66094" spans="16:19" x14ac:dyDescent="0.2">
      <c r="P66094" s="230"/>
      <c r="Q66094" s="230"/>
      <c r="R66094" s="230"/>
      <c r="S66094" s="230"/>
    </row>
    <row r="66095" spans="16:19" x14ac:dyDescent="0.2">
      <c r="P66095" s="230"/>
      <c r="Q66095" s="230"/>
      <c r="R66095" s="230"/>
      <c r="S66095" s="230"/>
    </row>
    <row r="66096" spans="16:19" x14ac:dyDescent="0.2">
      <c r="P66096" s="230"/>
      <c r="Q66096" s="230"/>
      <c r="R66096" s="230"/>
      <c r="S66096" s="230"/>
    </row>
    <row r="66097" spans="16:19" x14ac:dyDescent="0.2">
      <c r="P66097" s="230"/>
      <c r="Q66097" s="230"/>
      <c r="R66097" s="230"/>
      <c r="S66097" s="230"/>
    </row>
    <row r="66098" spans="16:19" x14ac:dyDescent="0.2">
      <c r="P66098" s="230"/>
      <c r="Q66098" s="230"/>
      <c r="R66098" s="230"/>
      <c r="S66098" s="230"/>
    </row>
    <row r="66099" spans="16:19" x14ac:dyDescent="0.2">
      <c r="P66099" s="230"/>
      <c r="Q66099" s="230"/>
      <c r="R66099" s="230"/>
      <c r="S66099" s="230"/>
    </row>
    <row r="66100" spans="16:19" x14ac:dyDescent="0.2">
      <c r="P66100" s="230"/>
      <c r="Q66100" s="230"/>
      <c r="R66100" s="230"/>
      <c r="S66100" s="230"/>
    </row>
    <row r="66101" spans="16:19" x14ac:dyDescent="0.2">
      <c r="P66101" s="230"/>
      <c r="Q66101" s="230"/>
      <c r="R66101" s="230"/>
      <c r="S66101" s="230"/>
    </row>
    <row r="66102" spans="16:19" x14ac:dyDescent="0.2">
      <c r="P66102" s="230"/>
      <c r="Q66102" s="230"/>
      <c r="R66102" s="230"/>
      <c r="S66102" s="230"/>
    </row>
    <row r="66103" spans="16:19" x14ac:dyDescent="0.2">
      <c r="P66103" s="230"/>
      <c r="Q66103" s="230"/>
      <c r="R66103" s="230"/>
      <c r="S66103" s="230"/>
    </row>
    <row r="66104" spans="16:19" x14ac:dyDescent="0.2">
      <c r="P66104" s="230"/>
      <c r="Q66104" s="230"/>
      <c r="R66104" s="230"/>
      <c r="S66104" s="230"/>
    </row>
    <row r="66105" spans="16:19" x14ac:dyDescent="0.2">
      <c r="P66105" s="230"/>
      <c r="Q66105" s="230"/>
      <c r="R66105" s="230"/>
      <c r="S66105" s="230"/>
    </row>
    <row r="66106" spans="16:19" x14ac:dyDescent="0.2">
      <c r="P66106" s="230"/>
      <c r="Q66106" s="230"/>
      <c r="R66106" s="230"/>
      <c r="S66106" s="230"/>
    </row>
    <row r="66107" spans="16:19" x14ac:dyDescent="0.2">
      <c r="P66107" s="230"/>
      <c r="Q66107" s="230"/>
      <c r="R66107" s="230"/>
      <c r="S66107" s="230"/>
    </row>
    <row r="66108" spans="16:19" x14ac:dyDescent="0.2">
      <c r="P66108" s="230"/>
      <c r="Q66108" s="230"/>
      <c r="R66108" s="230"/>
      <c r="S66108" s="230"/>
    </row>
    <row r="66109" spans="16:19" x14ac:dyDescent="0.2">
      <c r="P66109" s="230"/>
      <c r="Q66109" s="230"/>
      <c r="R66109" s="230"/>
      <c r="S66109" s="230"/>
    </row>
    <row r="66110" spans="16:19" x14ac:dyDescent="0.2">
      <c r="P66110" s="230"/>
      <c r="Q66110" s="230"/>
      <c r="R66110" s="230"/>
      <c r="S66110" s="230"/>
    </row>
    <row r="66111" spans="16:19" x14ac:dyDescent="0.2">
      <c r="P66111" s="230"/>
      <c r="Q66111" s="230"/>
      <c r="R66111" s="230"/>
      <c r="S66111" s="230"/>
    </row>
    <row r="66112" spans="16:19" x14ac:dyDescent="0.2">
      <c r="P66112" s="230"/>
      <c r="Q66112" s="230"/>
      <c r="R66112" s="230"/>
      <c r="S66112" s="230"/>
    </row>
    <row r="66113" spans="16:19" x14ac:dyDescent="0.2">
      <c r="P66113" s="230"/>
      <c r="Q66113" s="230"/>
      <c r="R66113" s="230"/>
      <c r="S66113" s="230"/>
    </row>
    <row r="66114" spans="16:19" x14ac:dyDescent="0.2">
      <c r="P66114" s="230"/>
      <c r="Q66114" s="230"/>
      <c r="R66114" s="230"/>
      <c r="S66114" s="230"/>
    </row>
    <row r="66115" spans="16:19" x14ac:dyDescent="0.2">
      <c r="P66115" s="230"/>
      <c r="Q66115" s="230"/>
      <c r="R66115" s="230"/>
      <c r="S66115" s="230"/>
    </row>
    <row r="66116" spans="16:19" x14ac:dyDescent="0.2">
      <c r="P66116" s="230"/>
      <c r="Q66116" s="230"/>
      <c r="R66116" s="230"/>
      <c r="S66116" s="230"/>
    </row>
    <row r="66117" spans="16:19" x14ac:dyDescent="0.2">
      <c r="P66117" s="230"/>
      <c r="Q66117" s="230"/>
      <c r="R66117" s="230"/>
      <c r="S66117" s="230"/>
    </row>
    <row r="66118" spans="16:19" x14ac:dyDescent="0.2">
      <c r="P66118" s="230"/>
      <c r="Q66118" s="230"/>
      <c r="R66118" s="230"/>
      <c r="S66118" s="230"/>
    </row>
    <row r="66119" spans="16:19" x14ac:dyDescent="0.2">
      <c r="P66119" s="230"/>
      <c r="Q66119" s="230"/>
      <c r="R66119" s="230"/>
      <c r="S66119" s="230"/>
    </row>
    <row r="66120" spans="16:19" x14ac:dyDescent="0.2">
      <c r="P66120" s="230"/>
      <c r="Q66120" s="230"/>
      <c r="R66120" s="230"/>
      <c r="S66120" s="230"/>
    </row>
    <row r="66121" spans="16:19" x14ac:dyDescent="0.2">
      <c r="P66121" s="230"/>
      <c r="Q66121" s="230"/>
      <c r="R66121" s="230"/>
      <c r="S66121" s="230"/>
    </row>
    <row r="66122" spans="16:19" x14ac:dyDescent="0.2">
      <c r="P66122" s="230"/>
      <c r="Q66122" s="230"/>
      <c r="R66122" s="230"/>
      <c r="S66122" s="230"/>
    </row>
    <row r="66123" spans="16:19" x14ac:dyDescent="0.2">
      <c r="P66123" s="230"/>
      <c r="Q66123" s="230"/>
      <c r="R66123" s="230"/>
      <c r="S66123" s="230"/>
    </row>
    <row r="66124" spans="16:19" x14ac:dyDescent="0.2">
      <c r="P66124" s="230"/>
      <c r="Q66124" s="230"/>
      <c r="R66124" s="230"/>
      <c r="S66124" s="230"/>
    </row>
    <row r="66125" spans="16:19" x14ac:dyDescent="0.2">
      <c r="P66125" s="230"/>
      <c r="Q66125" s="230"/>
      <c r="R66125" s="230"/>
      <c r="S66125" s="230"/>
    </row>
    <row r="66126" spans="16:19" x14ac:dyDescent="0.2">
      <c r="P66126" s="230"/>
      <c r="Q66126" s="230"/>
      <c r="R66126" s="230"/>
      <c r="S66126" s="230"/>
    </row>
    <row r="66127" spans="16:19" x14ac:dyDescent="0.2">
      <c r="P66127" s="230"/>
      <c r="Q66127" s="230"/>
      <c r="R66127" s="230"/>
      <c r="S66127" s="230"/>
    </row>
    <row r="66128" spans="16:19" x14ac:dyDescent="0.2">
      <c r="P66128" s="230"/>
      <c r="Q66128" s="230"/>
      <c r="R66128" s="230"/>
      <c r="S66128" s="230"/>
    </row>
    <row r="66129" spans="16:19" x14ac:dyDescent="0.2">
      <c r="P66129" s="230"/>
      <c r="Q66129" s="230"/>
      <c r="R66129" s="230"/>
      <c r="S66129" s="230"/>
    </row>
    <row r="66130" spans="16:19" x14ac:dyDescent="0.2">
      <c r="P66130" s="230"/>
      <c r="Q66130" s="230"/>
      <c r="R66130" s="230"/>
      <c r="S66130" s="230"/>
    </row>
    <row r="66131" spans="16:19" x14ac:dyDescent="0.2">
      <c r="P66131" s="230"/>
      <c r="Q66131" s="230"/>
      <c r="R66131" s="230"/>
      <c r="S66131" s="230"/>
    </row>
    <row r="66132" spans="16:19" x14ac:dyDescent="0.2">
      <c r="P66132" s="230"/>
      <c r="Q66132" s="230"/>
      <c r="R66132" s="230"/>
      <c r="S66132" s="230"/>
    </row>
    <row r="66133" spans="16:19" x14ac:dyDescent="0.2">
      <c r="P66133" s="230"/>
      <c r="Q66133" s="230"/>
      <c r="R66133" s="230"/>
      <c r="S66133" s="230"/>
    </row>
    <row r="66134" spans="16:19" x14ac:dyDescent="0.2">
      <c r="P66134" s="230"/>
      <c r="Q66134" s="230"/>
      <c r="R66134" s="230"/>
      <c r="S66134" s="230"/>
    </row>
    <row r="66135" spans="16:19" x14ac:dyDescent="0.2">
      <c r="P66135" s="230"/>
      <c r="Q66135" s="230"/>
      <c r="R66135" s="230"/>
      <c r="S66135" s="230"/>
    </row>
    <row r="66136" spans="16:19" x14ac:dyDescent="0.2">
      <c r="P66136" s="230"/>
      <c r="Q66136" s="230"/>
      <c r="R66136" s="230"/>
      <c r="S66136" s="230"/>
    </row>
    <row r="66137" spans="16:19" x14ac:dyDescent="0.2">
      <c r="P66137" s="230"/>
      <c r="Q66137" s="230"/>
      <c r="R66137" s="230"/>
      <c r="S66137" s="230"/>
    </row>
    <row r="66138" spans="16:19" x14ac:dyDescent="0.2">
      <c r="P66138" s="230"/>
      <c r="Q66138" s="230"/>
      <c r="R66138" s="230"/>
      <c r="S66138" s="230"/>
    </row>
    <row r="66139" spans="16:19" x14ac:dyDescent="0.2">
      <c r="P66139" s="230"/>
      <c r="Q66139" s="230"/>
      <c r="R66139" s="230"/>
      <c r="S66139" s="230"/>
    </row>
    <row r="66140" spans="16:19" x14ac:dyDescent="0.2">
      <c r="P66140" s="230"/>
      <c r="Q66140" s="230"/>
      <c r="R66140" s="230"/>
      <c r="S66140" s="230"/>
    </row>
    <row r="66141" spans="16:19" x14ac:dyDescent="0.2">
      <c r="P66141" s="230"/>
      <c r="Q66141" s="230"/>
      <c r="R66141" s="230"/>
      <c r="S66141" s="230"/>
    </row>
    <row r="66142" spans="16:19" x14ac:dyDescent="0.2">
      <c r="P66142" s="230"/>
      <c r="Q66142" s="230"/>
      <c r="R66142" s="230"/>
      <c r="S66142" s="230"/>
    </row>
    <row r="66143" spans="16:19" x14ac:dyDescent="0.2">
      <c r="P66143" s="230"/>
      <c r="Q66143" s="230"/>
      <c r="R66143" s="230"/>
      <c r="S66143" s="230"/>
    </row>
    <row r="66144" spans="16:19" x14ac:dyDescent="0.2">
      <c r="P66144" s="230"/>
      <c r="Q66144" s="230"/>
      <c r="R66144" s="230"/>
      <c r="S66144" s="230"/>
    </row>
    <row r="66145" spans="16:19" x14ac:dyDescent="0.2">
      <c r="P66145" s="230"/>
      <c r="Q66145" s="230"/>
      <c r="R66145" s="230"/>
      <c r="S66145" s="230"/>
    </row>
    <row r="66146" spans="16:19" x14ac:dyDescent="0.2">
      <c r="P66146" s="230"/>
      <c r="Q66146" s="230"/>
      <c r="R66146" s="230"/>
      <c r="S66146" s="230"/>
    </row>
    <row r="66147" spans="16:19" x14ac:dyDescent="0.2">
      <c r="P66147" s="230"/>
      <c r="Q66147" s="230"/>
      <c r="R66147" s="230"/>
      <c r="S66147" s="230"/>
    </row>
    <row r="66148" spans="16:19" x14ac:dyDescent="0.2">
      <c r="P66148" s="230"/>
      <c r="Q66148" s="230"/>
      <c r="R66148" s="230"/>
      <c r="S66148" s="230"/>
    </row>
    <row r="66149" spans="16:19" x14ac:dyDescent="0.2">
      <c r="P66149" s="230"/>
      <c r="Q66149" s="230"/>
      <c r="R66149" s="230"/>
      <c r="S66149" s="230"/>
    </row>
    <row r="66150" spans="16:19" x14ac:dyDescent="0.2">
      <c r="P66150" s="230"/>
      <c r="Q66150" s="230"/>
      <c r="R66150" s="230"/>
      <c r="S66150" s="230"/>
    </row>
    <row r="66151" spans="16:19" x14ac:dyDescent="0.2">
      <c r="P66151" s="230"/>
      <c r="Q66151" s="230"/>
      <c r="R66151" s="230"/>
      <c r="S66151" s="230"/>
    </row>
    <row r="66152" spans="16:19" x14ac:dyDescent="0.2">
      <c r="P66152" s="230"/>
      <c r="Q66152" s="230"/>
      <c r="R66152" s="230"/>
      <c r="S66152" s="230"/>
    </row>
    <row r="66153" spans="16:19" x14ac:dyDescent="0.2">
      <c r="P66153" s="230"/>
      <c r="Q66153" s="230"/>
      <c r="R66153" s="230"/>
      <c r="S66153" s="230"/>
    </row>
    <row r="66154" spans="16:19" x14ac:dyDescent="0.2">
      <c r="P66154" s="230"/>
      <c r="Q66154" s="230"/>
      <c r="R66154" s="230"/>
      <c r="S66154" s="230"/>
    </row>
    <row r="66155" spans="16:19" x14ac:dyDescent="0.2">
      <c r="P66155" s="230"/>
      <c r="Q66155" s="230"/>
      <c r="R66155" s="230"/>
      <c r="S66155" s="230"/>
    </row>
    <row r="66156" spans="16:19" x14ac:dyDescent="0.2">
      <c r="P66156" s="230"/>
      <c r="Q66156" s="230"/>
      <c r="R66156" s="230"/>
      <c r="S66156" s="230"/>
    </row>
    <row r="66157" spans="16:19" x14ac:dyDescent="0.2">
      <c r="P66157" s="230"/>
      <c r="Q66157" s="230"/>
      <c r="R66157" s="230"/>
      <c r="S66157" s="230"/>
    </row>
    <row r="66158" spans="16:19" x14ac:dyDescent="0.2">
      <c r="P66158" s="230"/>
      <c r="Q66158" s="230"/>
      <c r="R66158" s="230"/>
      <c r="S66158" s="230"/>
    </row>
    <row r="66159" spans="16:19" x14ac:dyDescent="0.2">
      <c r="P66159" s="230"/>
      <c r="Q66159" s="230"/>
      <c r="R66159" s="230"/>
      <c r="S66159" s="230"/>
    </row>
    <row r="66160" spans="16:19" x14ac:dyDescent="0.2">
      <c r="P66160" s="230"/>
      <c r="Q66160" s="230"/>
      <c r="R66160" s="230"/>
      <c r="S66160" s="230"/>
    </row>
    <row r="66161" spans="16:19" x14ac:dyDescent="0.2">
      <c r="P66161" s="230"/>
      <c r="Q66161" s="230"/>
      <c r="R66161" s="230"/>
      <c r="S66161" s="230"/>
    </row>
    <row r="66162" spans="16:19" x14ac:dyDescent="0.2">
      <c r="P66162" s="230"/>
      <c r="Q66162" s="230"/>
      <c r="R66162" s="230"/>
      <c r="S66162" s="230"/>
    </row>
    <row r="66163" spans="16:19" x14ac:dyDescent="0.2">
      <c r="P66163" s="230"/>
      <c r="Q66163" s="230"/>
      <c r="R66163" s="230"/>
      <c r="S66163" s="230"/>
    </row>
    <row r="66164" spans="16:19" x14ac:dyDescent="0.2">
      <c r="P66164" s="230"/>
      <c r="Q66164" s="230"/>
      <c r="R66164" s="230"/>
      <c r="S66164" s="230"/>
    </row>
    <row r="66165" spans="16:19" x14ac:dyDescent="0.2">
      <c r="P66165" s="230"/>
      <c r="Q66165" s="230"/>
      <c r="R66165" s="230"/>
      <c r="S66165" s="230"/>
    </row>
    <row r="66166" spans="16:19" x14ac:dyDescent="0.2">
      <c r="P66166" s="230"/>
      <c r="Q66166" s="230"/>
      <c r="R66166" s="230"/>
      <c r="S66166" s="230"/>
    </row>
    <row r="66167" spans="16:19" x14ac:dyDescent="0.2">
      <c r="P66167" s="230"/>
      <c r="Q66167" s="230"/>
      <c r="R66167" s="230"/>
      <c r="S66167" s="230"/>
    </row>
    <row r="66168" spans="16:19" x14ac:dyDescent="0.2">
      <c r="P66168" s="230"/>
      <c r="Q66168" s="230"/>
      <c r="R66168" s="230"/>
      <c r="S66168" s="230"/>
    </row>
    <row r="66169" spans="16:19" x14ac:dyDescent="0.2">
      <c r="P66169" s="230"/>
      <c r="Q66169" s="230"/>
      <c r="R66169" s="230"/>
      <c r="S66169" s="230"/>
    </row>
    <row r="66170" spans="16:19" x14ac:dyDescent="0.2">
      <c r="P66170" s="230"/>
      <c r="Q66170" s="230"/>
      <c r="R66170" s="230"/>
      <c r="S66170" s="230"/>
    </row>
    <row r="66171" spans="16:19" x14ac:dyDescent="0.2">
      <c r="P66171" s="230"/>
      <c r="Q66171" s="230"/>
      <c r="R66171" s="230"/>
      <c r="S66171" s="230"/>
    </row>
    <row r="66172" spans="16:19" x14ac:dyDescent="0.2">
      <c r="P66172" s="230"/>
      <c r="Q66172" s="230"/>
      <c r="R66172" s="230"/>
      <c r="S66172" s="230"/>
    </row>
    <row r="66173" spans="16:19" x14ac:dyDescent="0.2">
      <c r="P66173" s="230"/>
      <c r="Q66173" s="230"/>
      <c r="R66173" s="230"/>
      <c r="S66173" s="230"/>
    </row>
    <row r="66174" spans="16:19" x14ac:dyDescent="0.2">
      <c r="P66174" s="230"/>
      <c r="Q66174" s="230"/>
      <c r="R66174" s="230"/>
      <c r="S66174" s="230"/>
    </row>
    <row r="66175" spans="16:19" x14ac:dyDescent="0.2">
      <c r="P66175" s="230"/>
      <c r="Q66175" s="230"/>
      <c r="R66175" s="230"/>
      <c r="S66175" s="230"/>
    </row>
    <row r="66176" spans="16:19" x14ac:dyDescent="0.2">
      <c r="P66176" s="230"/>
      <c r="Q66176" s="230"/>
      <c r="R66176" s="230"/>
      <c r="S66176" s="230"/>
    </row>
    <row r="66177" spans="16:19" x14ac:dyDescent="0.2">
      <c r="P66177" s="230"/>
      <c r="Q66177" s="230"/>
      <c r="R66177" s="230"/>
      <c r="S66177" s="230"/>
    </row>
    <row r="66178" spans="16:19" x14ac:dyDescent="0.2">
      <c r="P66178" s="230"/>
      <c r="Q66178" s="230"/>
      <c r="R66178" s="230"/>
      <c r="S66178" s="230"/>
    </row>
    <row r="66179" spans="16:19" x14ac:dyDescent="0.2">
      <c r="P66179" s="230"/>
      <c r="Q66179" s="230"/>
      <c r="R66179" s="230"/>
      <c r="S66179" s="230"/>
    </row>
    <row r="66180" spans="16:19" x14ac:dyDescent="0.2">
      <c r="P66180" s="230"/>
      <c r="Q66180" s="230"/>
      <c r="R66180" s="230"/>
      <c r="S66180" s="230"/>
    </row>
    <row r="66181" spans="16:19" x14ac:dyDescent="0.2">
      <c r="P66181" s="230"/>
      <c r="Q66181" s="230"/>
      <c r="R66181" s="230"/>
      <c r="S66181" s="230"/>
    </row>
    <row r="66182" spans="16:19" x14ac:dyDescent="0.2">
      <c r="P66182" s="230"/>
      <c r="Q66182" s="230"/>
      <c r="R66182" s="230"/>
      <c r="S66182" s="230"/>
    </row>
    <row r="66183" spans="16:19" x14ac:dyDescent="0.2">
      <c r="P66183" s="230"/>
      <c r="Q66183" s="230"/>
      <c r="R66183" s="230"/>
      <c r="S66183" s="230"/>
    </row>
    <row r="66184" spans="16:19" x14ac:dyDescent="0.2">
      <c r="P66184" s="230"/>
      <c r="Q66184" s="230"/>
      <c r="R66184" s="230"/>
      <c r="S66184" s="230"/>
    </row>
    <row r="66185" spans="16:19" x14ac:dyDescent="0.2">
      <c r="P66185" s="230"/>
      <c r="Q66185" s="230"/>
      <c r="R66185" s="230"/>
      <c r="S66185" s="230"/>
    </row>
    <row r="66186" spans="16:19" x14ac:dyDescent="0.2">
      <c r="P66186" s="230"/>
      <c r="Q66186" s="230"/>
      <c r="R66186" s="230"/>
      <c r="S66186" s="230"/>
    </row>
    <row r="66187" spans="16:19" x14ac:dyDescent="0.2">
      <c r="P66187" s="230"/>
      <c r="Q66187" s="230"/>
      <c r="R66187" s="230"/>
      <c r="S66187" s="230"/>
    </row>
    <row r="66188" spans="16:19" x14ac:dyDescent="0.2">
      <c r="P66188" s="230"/>
      <c r="Q66188" s="230"/>
      <c r="R66188" s="230"/>
      <c r="S66188" s="230"/>
    </row>
    <row r="66189" spans="16:19" x14ac:dyDescent="0.2">
      <c r="P66189" s="230"/>
      <c r="Q66189" s="230"/>
      <c r="R66189" s="230"/>
      <c r="S66189" s="230"/>
    </row>
    <row r="66190" spans="16:19" x14ac:dyDescent="0.2">
      <c r="P66190" s="230"/>
      <c r="Q66190" s="230"/>
      <c r="R66190" s="230"/>
      <c r="S66190" s="230"/>
    </row>
    <row r="66191" spans="16:19" x14ac:dyDescent="0.2">
      <c r="P66191" s="230"/>
      <c r="Q66191" s="230"/>
      <c r="R66191" s="230"/>
      <c r="S66191" s="230"/>
    </row>
    <row r="66192" spans="16:19" x14ac:dyDescent="0.2">
      <c r="P66192" s="230"/>
      <c r="Q66192" s="230"/>
      <c r="R66192" s="230"/>
      <c r="S66192" s="230"/>
    </row>
    <row r="66193" spans="16:19" x14ac:dyDescent="0.2">
      <c r="P66193" s="230"/>
      <c r="Q66193" s="230"/>
      <c r="R66193" s="230"/>
      <c r="S66193" s="230"/>
    </row>
    <row r="66194" spans="16:19" x14ac:dyDescent="0.2">
      <c r="P66194" s="230"/>
      <c r="Q66194" s="230"/>
      <c r="R66194" s="230"/>
      <c r="S66194" s="230"/>
    </row>
    <row r="66195" spans="16:19" x14ac:dyDescent="0.2">
      <c r="P66195" s="230"/>
      <c r="Q66195" s="230"/>
      <c r="R66195" s="230"/>
      <c r="S66195" s="230"/>
    </row>
    <row r="66196" spans="16:19" x14ac:dyDescent="0.2">
      <c r="P66196" s="230"/>
      <c r="Q66196" s="230"/>
      <c r="R66196" s="230"/>
      <c r="S66196" s="230"/>
    </row>
    <row r="66197" spans="16:19" x14ac:dyDescent="0.2">
      <c r="P66197" s="230"/>
      <c r="Q66197" s="230"/>
      <c r="R66197" s="230"/>
      <c r="S66197" s="230"/>
    </row>
    <row r="66198" spans="16:19" x14ac:dyDescent="0.2">
      <c r="P66198" s="230"/>
      <c r="Q66198" s="230"/>
      <c r="R66198" s="230"/>
      <c r="S66198" s="230"/>
    </row>
    <row r="66199" spans="16:19" x14ac:dyDescent="0.2">
      <c r="P66199" s="230"/>
      <c r="Q66199" s="230"/>
      <c r="R66199" s="230"/>
      <c r="S66199" s="230"/>
    </row>
    <row r="66200" spans="16:19" x14ac:dyDescent="0.2">
      <c r="P66200" s="230"/>
      <c r="Q66200" s="230"/>
      <c r="R66200" s="230"/>
      <c r="S66200" s="230"/>
    </row>
    <row r="66201" spans="16:19" x14ac:dyDescent="0.2">
      <c r="P66201" s="230"/>
      <c r="Q66201" s="230"/>
      <c r="R66201" s="230"/>
      <c r="S66201" s="230"/>
    </row>
    <row r="66202" spans="16:19" x14ac:dyDescent="0.2">
      <c r="P66202" s="230"/>
      <c r="Q66202" s="230"/>
      <c r="R66202" s="230"/>
      <c r="S66202" s="230"/>
    </row>
    <row r="66203" spans="16:19" x14ac:dyDescent="0.2">
      <c r="P66203" s="230"/>
      <c r="Q66203" s="230"/>
      <c r="R66203" s="230"/>
      <c r="S66203" s="230"/>
    </row>
    <row r="66204" spans="16:19" x14ac:dyDescent="0.2">
      <c r="P66204" s="230"/>
      <c r="Q66204" s="230"/>
      <c r="R66204" s="230"/>
      <c r="S66204" s="230"/>
    </row>
    <row r="66205" spans="16:19" x14ac:dyDescent="0.2">
      <c r="P66205" s="230"/>
      <c r="Q66205" s="230"/>
      <c r="R66205" s="230"/>
      <c r="S66205" s="230"/>
    </row>
    <row r="66206" spans="16:19" x14ac:dyDescent="0.2">
      <c r="P66206" s="230"/>
      <c r="Q66206" s="230"/>
      <c r="R66206" s="230"/>
      <c r="S66206" s="230"/>
    </row>
    <row r="66207" spans="16:19" x14ac:dyDescent="0.2">
      <c r="P66207" s="230"/>
      <c r="Q66207" s="230"/>
      <c r="R66207" s="230"/>
      <c r="S66207" s="230"/>
    </row>
    <row r="66208" spans="16:19" x14ac:dyDescent="0.2">
      <c r="P66208" s="230"/>
      <c r="Q66208" s="230"/>
      <c r="R66208" s="230"/>
      <c r="S66208" s="230"/>
    </row>
    <row r="66209" spans="16:19" x14ac:dyDescent="0.2">
      <c r="P66209" s="230"/>
      <c r="Q66209" s="230"/>
      <c r="R66209" s="230"/>
      <c r="S66209" s="230"/>
    </row>
    <row r="66210" spans="16:19" x14ac:dyDescent="0.2">
      <c r="P66210" s="230"/>
      <c r="Q66210" s="230"/>
      <c r="R66210" s="230"/>
      <c r="S66210" s="230"/>
    </row>
    <row r="66211" spans="16:19" x14ac:dyDescent="0.2">
      <c r="P66211" s="230"/>
      <c r="Q66211" s="230"/>
      <c r="R66211" s="230"/>
      <c r="S66211" s="230"/>
    </row>
    <row r="66212" spans="16:19" x14ac:dyDescent="0.2">
      <c r="P66212" s="230"/>
      <c r="Q66212" s="230"/>
      <c r="R66212" s="230"/>
      <c r="S66212" s="230"/>
    </row>
    <row r="66213" spans="16:19" x14ac:dyDescent="0.2">
      <c r="P66213" s="230"/>
      <c r="Q66213" s="230"/>
      <c r="R66213" s="230"/>
      <c r="S66213" s="230"/>
    </row>
    <row r="66214" spans="16:19" x14ac:dyDescent="0.2">
      <c r="P66214" s="230"/>
      <c r="Q66214" s="230"/>
      <c r="R66214" s="230"/>
      <c r="S66214" s="230"/>
    </row>
    <row r="66215" spans="16:19" x14ac:dyDescent="0.2">
      <c r="P66215" s="230"/>
      <c r="Q66215" s="230"/>
      <c r="R66215" s="230"/>
      <c r="S66215" s="230"/>
    </row>
    <row r="66216" spans="16:19" x14ac:dyDescent="0.2">
      <c r="P66216" s="230"/>
      <c r="Q66216" s="230"/>
      <c r="R66216" s="230"/>
      <c r="S66216" s="230"/>
    </row>
    <row r="66217" spans="16:19" x14ac:dyDescent="0.2">
      <c r="P66217" s="230"/>
      <c r="Q66217" s="230"/>
      <c r="R66217" s="230"/>
      <c r="S66217" s="230"/>
    </row>
    <row r="66218" spans="16:19" x14ac:dyDescent="0.2">
      <c r="P66218" s="230"/>
      <c r="Q66218" s="230"/>
      <c r="R66218" s="230"/>
      <c r="S66218" s="230"/>
    </row>
    <row r="66219" spans="16:19" x14ac:dyDescent="0.2">
      <c r="P66219" s="230"/>
      <c r="Q66219" s="230"/>
      <c r="R66219" s="230"/>
      <c r="S66219" s="230"/>
    </row>
    <row r="66220" spans="16:19" x14ac:dyDescent="0.2">
      <c r="P66220" s="230"/>
      <c r="Q66220" s="230"/>
      <c r="R66220" s="230"/>
      <c r="S66220" s="230"/>
    </row>
    <row r="66221" spans="16:19" x14ac:dyDescent="0.2">
      <c r="P66221" s="230"/>
      <c r="Q66221" s="230"/>
      <c r="R66221" s="230"/>
      <c r="S66221" s="230"/>
    </row>
    <row r="66222" spans="16:19" x14ac:dyDescent="0.2">
      <c r="P66222" s="230"/>
      <c r="Q66222" s="230"/>
      <c r="R66222" s="230"/>
      <c r="S66222" s="230"/>
    </row>
    <row r="66223" spans="16:19" x14ac:dyDescent="0.2">
      <c r="P66223" s="230"/>
      <c r="Q66223" s="230"/>
      <c r="R66223" s="230"/>
      <c r="S66223" s="230"/>
    </row>
    <row r="66224" spans="16:19" x14ac:dyDescent="0.2">
      <c r="P66224" s="230"/>
      <c r="Q66224" s="230"/>
      <c r="R66224" s="230"/>
      <c r="S66224" s="230"/>
    </row>
    <row r="66225" spans="16:19" x14ac:dyDescent="0.2">
      <c r="P66225" s="230"/>
      <c r="Q66225" s="230"/>
      <c r="R66225" s="230"/>
      <c r="S66225" s="230"/>
    </row>
    <row r="66226" spans="16:19" x14ac:dyDescent="0.2">
      <c r="P66226" s="230"/>
      <c r="Q66226" s="230"/>
      <c r="R66226" s="230"/>
      <c r="S66226" s="230"/>
    </row>
    <row r="66227" spans="16:19" x14ac:dyDescent="0.2">
      <c r="P66227" s="230"/>
      <c r="Q66227" s="230"/>
      <c r="R66227" s="230"/>
      <c r="S66227" s="230"/>
    </row>
    <row r="66228" spans="16:19" x14ac:dyDescent="0.2">
      <c r="P66228" s="230"/>
      <c r="Q66228" s="230"/>
      <c r="R66228" s="230"/>
      <c r="S66228" s="230"/>
    </row>
    <row r="66229" spans="16:19" x14ac:dyDescent="0.2">
      <c r="P66229" s="230"/>
      <c r="Q66229" s="230"/>
      <c r="R66229" s="230"/>
      <c r="S66229" s="230"/>
    </row>
    <row r="66230" spans="16:19" x14ac:dyDescent="0.2">
      <c r="P66230" s="230"/>
      <c r="Q66230" s="230"/>
      <c r="R66230" s="230"/>
      <c r="S66230" s="230"/>
    </row>
    <row r="66231" spans="16:19" x14ac:dyDescent="0.2">
      <c r="P66231" s="230"/>
      <c r="Q66231" s="230"/>
      <c r="R66231" s="230"/>
      <c r="S66231" s="230"/>
    </row>
    <row r="66232" spans="16:19" x14ac:dyDescent="0.2">
      <c r="P66232" s="230"/>
      <c r="Q66232" s="230"/>
      <c r="R66232" s="230"/>
      <c r="S66232" s="230"/>
    </row>
    <row r="66233" spans="16:19" x14ac:dyDescent="0.2">
      <c r="P66233" s="230"/>
      <c r="Q66233" s="230"/>
      <c r="R66233" s="230"/>
      <c r="S66233" s="230"/>
    </row>
    <row r="66234" spans="16:19" x14ac:dyDescent="0.2">
      <c r="P66234" s="230"/>
      <c r="Q66234" s="230"/>
      <c r="R66234" s="230"/>
      <c r="S66234" s="230"/>
    </row>
    <row r="66235" spans="16:19" x14ac:dyDescent="0.2">
      <c r="P66235" s="230"/>
      <c r="Q66235" s="230"/>
      <c r="R66235" s="230"/>
      <c r="S66235" s="230"/>
    </row>
    <row r="66236" spans="16:19" x14ac:dyDescent="0.2">
      <c r="P66236" s="230"/>
      <c r="Q66236" s="230"/>
      <c r="R66236" s="230"/>
      <c r="S66236" s="230"/>
    </row>
    <row r="66237" spans="16:19" x14ac:dyDescent="0.2">
      <c r="P66237" s="230"/>
      <c r="Q66237" s="230"/>
      <c r="R66237" s="230"/>
      <c r="S66237" s="230"/>
    </row>
    <row r="66238" spans="16:19" x14ac:dyDescent="0.2">
      <c r="P66238" s="230"/>
      <c r="Q66238" s="230"/>
      <c r="R66238" s="230"/>
      <c r="S66238" s="230"/>
    </row>
    <row r="66239" spans="16:19" x14ac:dyDescent="0.2">
      <c r="P66239" s="230"/>
      <c r="Q66239" s="230"/>
      <c r="R66239" s="230"/>
      <c r="S66239" s="230"/>
    </row>
    <row r="66240" spans="16:19" x14ac:dyDescent="0.2">
      <c r="P66240" s="230"/>
      <c r="Q66240" s="230"/>
      <c r="R66240" s="230"/>
      <c r="S66240" s="230"/>
    </row>
    <row r="66241" spans="16:19" x14ac:dyDescent="0.2">
      <c r="P66241" s="230"/>
      <c r="Q66241" s="230"/>
      <c r="R66241" s="230"/>
      <c r="S66241" s="230"/>
    </row>
    <row r="66242" spans="16:19" x14ac:dyDescent="0.2">
      <c r="P66242" s="230"/>
      <c r="Q66242" s="230"/>
      <c r="R66242" s="230"/>
      <c r="S66242" s="230"/>
    </row>
    <row r="66243" spans="16:19" x14ac:dyDescent="0.2">
      <c r="P66243" s="230"/>
      <c r="Q66243" s="230"/>
      <c r="R66243" s="230"/>
      <c r="S66243" s="230"/>
    </row>
    <row r="66244" spans="16:19" x14ac:dyDescent="0.2">
      <c r="P66244" s="230"/>
      <c r="Q66244" s="230"/>
      <c r="R66244" s="230"/>
      <c r="S66244" s="230"/>
    </row>
    <row r="66245" spans="16:19" x14ac:dyDescent="0.2">
      <c r="P66245" s="230"/>
      <c r="Q66245" s="230"/>
      <c r="R66245" s="230"/>
      <c r="S66245" s="230"/>
    </row>
    <row r="66246" spans="16:19" x14ac:dyDescent="0.2">
      <c r="P66246" s="230"/>
      <c r="Q66246" s="230"/>
      <c r="R66246" s="230"/>
      <c r="S66246" s="230"/>
    </row>
    <row r="66247" spans="16:19" x14ac:dyDescent="0.2">
      <c r="P66247" s="230"/>
      <c r="Q66247" s="230"/>
      <c r="R66247" s="230"/>
      <c r="S66247" s="230"/>
    </row>
    <row r="66248" spans="16:19" x14ac:dyDescent="0.2">
      <c r="P66248" s="230"/>
      <c r="Q66248" s="230"/>
      <c r="R66248" s="230"/>
      <c r="S66248" s="230"/>
    </row>
    <row r="66249" spans="16:19" x14ac:dyDescent="0.2">
      <c r="P66249" s="230"/>
      <c r="Q66249" s="230"/>
      <c r="R66249" s="230"/>
      <c r="S66249" s="230"/>
    </row>
    <row r="66250" spans="16:19" x14ac:dyDescent="0.2">
      <c r="P66250" s="230"/>
      <c r="Q66250" s="230"/>
      <c r="R66250" s="230"/>
      <c r="S66250" s="230"/>
    </row>
    <row r="66251" spans="16:19" x14ac:dyDescent="0.2">
      <c r="P66251" s="230"/>
      <c r="Q66251" s="230"/>
      <c r="R66251" s="230"/>
      <c r="S66251" s="230"/>
    </row>
    <row r="66252" spans="16:19" x14ac:dyDescent="0.2">
      <c r="P66252" s="230"/>
      <c r="Q66252" s="230"/>
      <c r="R66252" s="230"/>
      <c r="S66252" s="230"/>
    </row>
    <row r="66253" spans="16:19" x14ac:dyDescent="0.2">
      <c r="P66253" s="230"/>
      <c r="Q66253" s="230"/>
      <c r="R66253" s="230"/>
      <c r="S66253" s="230"/>
    </row>
    <row r="66254" spans="16:19" x14ac:dyDescent="0.2">
      <c r="P66254" s="230"/>
      <c r="Q66254" s="230"/>
      <c r="R66254" s="230"/>
      <c r="S66254" s="230"/>
    </row>
    <row r="66255" spans="16:19" x14ac:dyDescent="0.2">
      <c r="P66255" s="230"/>
      <c r="Q66255" s="230"/>
      <c r="R66255" s="230"/>
      <c r="S66255" s="230"/>
    </row>
    <row r="66256" spans="16:19" x14ac:dyDescent="0.2">
      <c r="P66256" s="230"/>
      <c r="Q66256" s="230"/>
      <c r="R66256" s="230"/>
      <c r="S66256" s="230"/>
    </row>
    <row r="66257" spans="16:19" x14ac:dyDescent="0.2">
      <c r="P66257" s="230"/>
      <c r="Q66257" s="230"/>
      <c r="R66257" s="230"/>
      <c r="S66257" s="230"/>
    </row>
    <row r="66258" spans="16:19" x14ac:dyDescent="0.2">
      <c r="P66258" s="230"/>
      <c r="Q66258" s="230"/>
      <c r="R66258" s="230"/>
      <c r="S66258" s="230"/>
    </row>
    <row r="66259" spans="16:19" x14ac:dyDescent="0.2">
      <c r="P66259" s="230"/>
      <c r="Q66259" s="230"/>
      <c r="R66259" s="230"/>
      <c r="S66259" s="230"/>
    </row>
    <row r="66260" spans="16:19" x14ac:dyDescent="0.2">
      <c r="P66260" s="230"/>
      <c r="Q66260" s="230"/>
      <c r="R66260" s="230"/>
      <c r="S66260" s="230"/>
    </row>
    <row r="66261" spans="16:19" x14ac:dyDescent="0.2">
      <c r="P66261" s="230"/>
      <c r="Q66261" s="230"/>
      <c r="R66261" s="230"/>
      <c r="S66261" s="230"/>
    </row>
    <row r="66262" spans="16:19" x14ac:dyDescent="0.2">
      <c r="P66262" s="230"/>
      <c r="Q66262" s="230"/>
      <c r="R66262" s="230"/>
      <c r="S66262" s="230"/>
    </row>
    <row r="66263" spans="16:19" x14ac:dyDescent="0.2">
      <c r="P66263" s="230"/>
      <c r="Q66263" s="230"/>
      <c r="R66263" s="230"/>
      <c r="S66263" s="230"/>
    </row>
    <row r="66264" spans="16:19" x14ac:dyDescent="0.2">
      <c r="P66264" s="230"/>
      <c r="Q66264" s="230"/>
      <c r="R66264" s="230"/>
      <c r="S66264" s="230"/>
    </row>
    <row r="66265" spans="16:19" x14ac:dyDescent="0.2">
      <c r="P66265" s="230"/>
      <c r="Q66265" s="230"/>
      <c r="R66265" s="230"/>
      <c r="S66265" s="230"/>
    </row>
    <row r="66266" spans="16:19" x14ac:dyDescent="0.2">
      <c r="P66266" s="230"/>
      <c r="Q66266" s="230"/>
      <c r="R66266" s="230"/>
      <c r="S66266" s="230"/>
    </row>
    <row r="66267" spans="16:19" x14ac:dyDescent="0.2">
      <c r="P66267" s="230"/>
      <c r="Q66267" s="230"/>
      <c r="R66267" s="230"/>
      <c r="S66267" s="230"/>
    </row>
    <row r="66268" spans="16:19" x14ac:dyDescent="0.2">
      <c r="P66268" s="230"/>
      <c r="Q66268" s="230"/>
      <c r="R66268" s="230"/>
      <c r="S66268" s="230"/>
    </row>
    <row r="66269" spans="16:19" x14ac:dyDescent="0.2">
      <c r="P66269" s="230"/>
      <c r="Q66269" s="230"/>
      <c r="R66269" s="230"/>
      <c r="S66269" s="230"/>
    </row>
    <row r="66270" spans="16:19" x14ac:dyDescent="0.2">
      <c r="P66270" s="230"/>
      <c r="Q66270" s="230"/>
      <c r="R66270" s="230"/>
      <c r="S66270" s="230"/>
    </row>
    <row r="66271" spans="16:19" x14ac:dyDescent="0.2">
      <c r="P66271" s="230"/>
      <c r="Q66271" s="230"/>
      <c r="R66271" s="230"/>
      <c r="S66271" s="230"/>
    </row>
    <row r="66272" spans="16:19" x14ac:dyDescent="0.2">
      <c r="P66272" s="230"/>
      <c r="Q66272" s="230"/>
      <c r="R66272" s="230"/>
      <c r="S66272" s="230"/>
    </row>
    <row r="66273" spans="16:19" x14ac:dyDescent="0.2">
      <c r="P66273" s="230"/>
      <c r="Q66273" s="230"/>
      <c r="R66273" s="230"/>
      <c r="S66273" s="230"/>
    </row>
    <row r="66274" spans="16:19" x14ac:dyDescent="0.2">
      <c r="P66274" s="230"/>
      <c r="Q66274" s="230"/>
      <c r="R66274" s="230"/>
      <c r="S66274" s="230"/>
    </row>
    <row r="66275" spans="16:19" x14ac:dyDescent="0.2">
      <c r="P66275" s="230"/>
      <c r="Q66275" s="230"/>
      <c r="R66275" s="230"/>
      <c r="S66275" s="230"/>
    </row>
    <row r="66276" spans="16:19" x14ac:dyDescent="0.2">
      <c r="P66276" s="230"/>
      <c r="Q66276" s="230"/>
      <c r="R66276" s="230"/>
      <c r="S66276" s="230"/>
    </row>
    <row r="66277" spans="16:19" x14ac:dyDescent="0.2">
      <c r="P66277" s="230"/>
      <c r="Q66277" s="230"/>
      <c r="R66277" s="230"/>
      <c r="S66277" s="230"/>
    </row>
    <row r="66278" spans="16:19" x14ac:dyDescent="0.2">
      <c r="P66278" s="230"/>
      <c r="Q66278" s="230"/>
      <c r="R66278" s="230"/>
      <c r="S66278" s="230"/>
    </row>
    <row r="66279" spans="16:19" x14ac:dyDescent="0.2">
      <c r="P66279" s="230"/>
      <c r="Q66279" s="230"/>
      <c r="R66279" s="230"/>
      <c r="S66279" s="230"/>
    </row>
    <row r="66280" spans="16:19" x14ac:dyDescent="0.2">
      <c r="P66280" s="230"/>
      <c r="Q66280" s="230"/>
      <c r="R66280" s="230"/>
      <c r="S66280" s="230"/>
    </row>
    <row r="66281" spans="16:19" x14ac:dyDescent="0.2">
      <c r="P66281" s="230"/>
      <c r="Q66281" s="230"/>
      <c r="R66281" s="230"/>
      <c r="S66281" s="230"/>
    </row>
    <row r="66282" spans="16:19" x14ac:dyDescent="0.2">
      <c r="P66282" s="230"/>
      <c r="Q66282" s="230"/>
      <c r="R66282" s="230"/>
      <c r="S66282" s="230"/>
    </row>
    <row r="66283" spans="16:19" x14ac:dyDescent="0.2">
      <c r="P66283" s="230"/>
      <c r="Q66283" s="230"/>
      <c r="R66283" s="230"/>
      <c r="S66283" s="230"/>
    </row>
    <row r="66284" spans="16:19" x14ac:dyDescent="0.2">
      <c r="P66284" s="230"/>
      <c r="Q66284" s="230"/>
      <c r="R66284" s="230"/>
      <c r="S66284" s="230"/>
    </row>
    <row r="66285" spans="16:19" x14ac:dyDescent="0.2">
      <c r="P66285" s="230"/>
      <c r="Q66285" s="230"/>
      <c r="R66285" s="230"/>
      <c r="S66285" s="230"/>
    </row>
    <row r="66286" spans="16:19" x14ac:dyDescent="0.2">
      <c r="P66286" s="230"/>
      <c r="Q66286" s="230"/>
      <c r="R66286" s="230"/>
      <c r="S66286" s="230"/>
    </row>
    <row r="66287" spans="16:19" x14ac:dyDescent="0.2">
      <c r="P66287" s="230"/>
      <c r="Q66287" s="230"/>
      <c r="R66287" s="230"/>
      <c r="S66287" s="230"/>
    </row>
    <row r="66288" spans="16:19" x14ac:dyDescent="0.2">
      <c r="P66288" s="230"/>
      <c r="Q66288" s="230"/>
      <c r="R66288" s="230"/>
      <c r="S66288" s="230"/>
    </row>
    <row r="66289" spans="16:19" x14ac:dyDescent="0.2">
      <c r="P66289" s="230"/>
      <c r="Q66289" s="230"/>
      <c r="R66289" s="230"/>
      <c r="S66289" s="230"/>
    </row>
    <row r="66290" spans="16:19" x14ac:dyDescent="0.2">
      <c r="P66290" s="230"/>
      <c r="Q66290" s="230"/>
      <c r="R66290" s="230"/>
      <c r="S66290" s="230"/>
    </row>
    <row r="66291" spans="16:19" x14ac:dyDescent="0.2">
      <c r="P66291" s="230"/>
      <c r="Q66291" s="230"/>
      <c r="R66291" s="230"/>
      <c r="S66291" s="230"/>
    </row>
    <row r="66292" spans="16:19" x14ac:dyDescent="0.2">
      <c r="P66292" s="230"/>
      <c r="Q66292" s="230"/>
      <c r="R66292" s="230"/>
      <c r="S66292" s="230"/>
    </row>
    <row r="66293" spans="16:19" x14ac:dyDescent="0.2">
      <c r="P66293" s="230"/>
      <c r="Q66293" s="230"/>
      <c r="R66293" s="230"/>
      <c r="S66293" s="230"/>
    </row>
    <row r="66294" spans="16:19" x14ac:dyDescent="0.2">
      <c r="P66294" s="230"/>
      <c r="Q66294" s="230"/>
      <c r="R66294" s="230"/>
      <c r="S66294" s="230"/>
    </row>
    <row r="66295" spans="16:19" x14ac:dyDescent="0.2">
      <c r="P66295" s="230"/>
      <c r="Q66295" s="230"/>
      <c r="R66295" s="230"/>
      <c r="S66295" s="230"/>
    </row>
    <row r="66296" spans="16:19" x14ac:dyDescent="0.2">
      <c r="P66296" s="230"/>
      <c r="Q66296" s="230"/>
      <c r="R66296" s="230"/>
      <c r="S66296" s="230"/>
    </row>
    <row r="66297" spans="16:19" x14ac:dyDescent="0.2">
      <c r="P66297" s="230"/>
      <c r="Q66297" s="230"/>
      <c r="R66297" s="230"/>
      <c r="S66297" s="230"/>
    </row>
    <row r="66298" spans="16:19" x14ac:dyDescent="0.2">
      <c r="P66298" s="230"/>
      <c r="Q66298" s="230"/>
      <c r="R66298" s="230"/>
      <c r="S66298" s="230"/>
    </row>
    <row r="66299" spans="16:19" x14ac:dyDescent="0.2">
      <c r="P66299" s="230"/>
      <c r="Q66299" s="230"/>
      <c r="R66299" s="230"/>
      <c r="S66299" s="230"/>
    </row>
    <row r="66300" spans="16:19" x14ac:dyDescent="0.2">
      <c r="P66300" s="230"/>
      <c r="Q66300" s="230"/>
      <c r="R66300" s="230"/>
      <c r="S66300" s="230"/>
    </row>
    <row r="66301" spans="16:19" x14ac:dyDescent="0.2">
      <c r="P66301" s="230"/>
      <c r="Q66301" s="230"/>
      <c r="R66301" s="230"/>
      <c r="S66301" s="230"/>
    </row>
    <row r="66302" spans="16:19" x14ac:dyDescent="0.2">
      <c r="P66302" s="230"/>
      <c r="Q66302" s="230"/>
      <c r="R66302" s="230"/>
      <c r="S66302" s="230"/>
    </row>
    <row r="66303" spans="16:19" x14ac:dyDescent="0.2">
      <c r="P66303" s="230"/>
      <c r="Q66303" s="230"/>
      <c r="R66303" s="230"/>
      <c r="S66303" s="230"/>
    </row>
    <row r="66304" spans="16:19" x14ac:dyDescent="0.2">
      <c r="P66304" s="230"/>
      <c r="Q66304" s="230"/>
      <c r="R66304" s="230"/>
      <c r="S66304" s="230"/>
    </row>
    <row r="66305" spans="16:19" x14ac:dyDescent="0.2">
      <c r="P66305" s="230"/>
      <c r="Q66305" s="230"/>
      <c r="R66305" s="230"/>
      <c r="S66305" s="230"/>
    </row>
    <row r="66306" spans="16:19" x14ac:dyDescent="0.2">
      <c r="P66306" s="230"/>
      <c r="Q66306" s="230"/>
      <c r="R66306" s="230"/>
      <c r="S66306" s="230"/>
    </row>
    <row r="66307" spans="16:19" x14ac:dyDescent="0.2">
      <c r="P66307" s="230"/>
      <c r="Q66307" s="230"/>
      <c r="R66307" s="230"/>
      <c r="S66307" s="230"/>
    </row>
    <row r="66308" spans="16:19" x14ac:dyDescent="0.2">
      <c r="P66308" s="230"/>
      <c r="Q66308" s="230"/>
      <c r="R66308" s="230"/>
      <c r="S66308" s="230"/>
    </row>
    <row r="66309" spans="16:19" x14ac:dyDescent="0.2">
      <c r="P66309" s="230"/>
      <c r="Q66309" s="230"/>
      <c r="R66309" s="230"/>
      <c r="S66309" s="230"/>
    </row>
    <row r="66310" spans="16:19" x14ac:dyDescent="0.2">
      <c r="P66310" s="230"/>
      <c r="Q66310" s="230"/>
      <c r="R66310" s="230"/>
      <c r="S66310" s="230"/>
    </row>
    <row r="66311" spans="16:19" x14ac:dyDescent="0.2">
      <c r="P66311" s="230"/>
      <c r="Q66311" s="230"/>
      <c r="R66311" s="230"/>
      <c r="S66311" s="230"/>
    </row>
    <row r="66312" spans="16:19" x14ac:dyDescent="0.2">
      <c r="P66312" s="230"/>
      <c r="Q66312" s="230"/>
      <c r="R66312" s="230"/>
      <c r="S66312" s="230"/>
    </row>
    <row r="66313" spans="16:19" x14ac:dyDescent="0.2">
      <c r="P66313" s="230"/>
      <c r="Q66313" s="230"/>
      <c r="R66313" s="230"/>
      <c r="S66313" s="230"/>
    </row>
    <row r="66314" spans="16:19" x14ac:dyDescent="0.2">
      <c r="P66314" s="230"/>
      <c r="Q66314" s="230"/>
      <c r="R66314" s="230"/>
      <c r="S66314" s="230"/>
    </row>
    <row r="66315" spans="16:19" x14ac:dyDescent="0.2">
      <c r="P66315" s="230"/>
      <c r="Q66315" s="230"/>
      <c r="R66315" s="230"/>
      <c r="S66315" s="230"/>
    </row>
    <row r="66316" spans="16:19" x14ac:dyDescent="0.2">
      <c r="P66316" s="230"/>
      <c r="Q66316" s="230"/>
      <c r="R66316" s="230"/>
      <c r="S66316" s="230"/>
    </row>
    <row r="66317" spans="16:19" x14ac:dyDescent="0.2">
      <c r="P66317" s="230"/>
      <c r="Q66317" s="230"/>
      <c r="R66317" s="230"/>
      <c r="S66317" s="230"/>
    </row>
    <row r="66318" spans="16:19" x14ac:dyDescent="0.2">
      <c r="P66318" s="230"/>
      <c r="Q66318" s="230"/>
      <c r="R66318" s="230"/>
      <c r="S66318" s="230"/>
    </row>
    <row r="66319" spans="16:19" x14ac:dyDescent="0.2">
      <c r="P66319" s="230"/>
      <c r="Q66319" s="230"/>
      <c r="R66319" s="230"/>
      <c r="S66319" s="230"/>
    </row>
    <row r="66320" spans="16:19" x14ac:dyDescent="0.2">
      <c r="P66320" s="230"/>
      <c r="Q66320" s="230"/>
      <c r="R66320" s="230"/>
      <c r="S66320" s="230"/>
    </row>
    <row r="66321" spans="16:19" x14ac:dyDescent="0.2">
      <c r="P66321" s="230"/>
      <c r="Q66321" s="230"/>
      <c r="R66321" s="230"/>
      <c r="S66321" s="230"/>
    </row>
    <row r="66322" spans="16:19" x14ac:dyDescent="0.2">
      <c r="P66322" s="230"/>
      <c r="Q66322" s="230"/>
      <c r="R66322" s="230"/>
      <c r="S66322" s="230"/>
    </row>
    <row r="66323" spans="16:19" x14ac:dyDescent="0.2">
      <c r="P66323" s="230"/>
      <c r="Q66323" s="230"/>
      <c r="R66323" s="230"/>
      <c r="S66323" s="230"/>
    </row>
    <row r="66324" spans="16:19" x14ac:dyDescent="0.2">
      <c r="P66324" s="230"/>
      <c r="Q66324" s="230"/>
      <c r="R66324" s="230"/>
      <c r="S66324" s="230"/>
    </row>
    <row r="66325" spans="16:19" x14ac:dyDescent="0.2">
      <c r="P66325" s="230"/>
      <c r="Q66325" s="230"/>
      <c r="R66325" s="230"/>
      <c r="S66325" s="230"/>
    </row>
    <row r="66326" spans="16:19" x14ac:dyDescent="0.2">
      <c r="P66326" s="230"/>
      <c r="Q66326" s="230"/>
      <c r="R66326" s="230"/>
      <c r="S66326" s="230"/>
    </row>
    <row r="66327" spans="16:19" x14ac:dyDescent="0.2">
      <c r="P66327" s="230"/>
      <c r="Q66327" s="230"/>
      <c r="R66327" s="230"/>
      <c r="S66327" s="230"/>
    </row>
    <row r="66328" spans="16:19" x14ac:dyDescent="0.2">
      <c r="P66328" s="230"/>
      <c r="Q66328" s="230"/>
      <c r="R66328" s="230"/>
      <c r="S66328" s="230"/>
    </row>
    <row r="66329" spans="16:19" x14ac:dyDescent="0.2">
      <c r="P66329" s="230"/>
      <c r="Q66329" s="230"/>
      <c r="R66329" s="230"/>
      <c r="S66329" s="230"/>
    </row>
    <row r="66330" spans="16:19" x14ac:dyDescent="0.2">
      <c r="P66330" s="230"/>
      <c r="Q66330" s="230"/>
      <c r="R66330" s="230"/>
      <c r="S66330" s="230"/>
    </row>
    <row r="66331" spans="16:19" x14ac:dyDescent="0.2">
      <c r="P66331" s="230"/>
      <c r="Q66331" s="230"/>
      <c r="R66331" s="230"/>
      <c r="S66331" s="230"/>
    </row>
    <row r="66332" spans="16:19" x14ac:dyDescent="0.2">
      <c r="P66332" s="230"/>
      <c r="Q66332" s="230"/>
      <c r="R66332" s="230"/>
      <c r="S66332" s="230"/>
    </row>
    <row r="66333" spans="16:19" x14ac:dyDescent="0.2">
      <c r="P66333" s="230"/>
      <c r="Q66333" s="230"/>
      <c r="R66333" s="230"/>
      <c r="S66333" s="230"/>
    </row>
    <row r="66334" spans="16:19" x14ac:dyDescent="0.2">
      <c r="P66334" s="230"/>
      <c r="Q66334" s="230"/>
      <c r="R66334" s="230"/>
      <c r="S66334" s="230"/>
    </row>
    <row r="66335" spans="16:19" x14ac:dyDescent="0.2">
      <c r="P66335" s="230"/>
      <c r="Q66335" s="230"/>
      <c r="R66335" s="230"/>
      <c r="S66335" s="230"/>
    </row>
    <row r="66336" spans="16:19" x14ac:dyDescent="0.2">
      <c r="P66336" s="230"/>
      <c r="Q66336" s="230"/>
      <c r="R66336" s="230"/>
      <c r="S66336" s="230"/>
    </row>
    <row r="66337" spans="16:19" x14ac:dyDescent="0.2">
      <c r="P66337" s="230"/>
      <c r="Q66337" s="230"/>
      <c r="R66337" s="230"/>
      <c r="S66337" s="230"/>
    </row>
    <row r="66338" spans="16:19" x14ac:dyDescent="0.2">
      <c r="P66338" s="230"/>
      <c r="Q66338" s="230"/>
      <c r="R66338" s="230"/>
      <c r="S66338" s="230"/>
    </row>
    <row r="66339" spans="16:19" x14ac:dyDescent="0.2">
      <c r="P66339" s="230"/>
      <c r="Q66339" s="230"/>
      <c r="R66339" s="230"/>
      <c r="S66339" s="230"/>
    </row>
    <row r="66340" spans="16:19" x14ac:dyDescent="0.2">
      <c r="P66340" s="230"/>
      <c r="Q66340" s="230"/>
      <c r="R66340" s="230"/>
      <c r="S66340" s="230"/>
    </row>
    <row r="66341" spans="16:19" x14ac:dyDescent="0.2">
      <c r="P66341" s="230"/>
      <c r="Q66341" s="230"/>
      <c r="R66341" s="230"/>
      <c r="S66341" s="230"/>
    </row>
    <row r="66342" spans="16:19" x14ac:dyDescent="0.2">
      <c r="P66342" s="230"/>
      <c r="Q66342" s="230"/>
      <c r="R66342" s="230"/>
      <c r="S66342" s="230"/>
    </row>
    <row r="66343" spans="16:19" x14ac:dyDescent="0.2">
      <c r="P66343" s="230"/>
      <c r="Q66343" s="230"/>
      <c r="R66343" s="230"/>
      <c r="S66343" s="230"/>
    </row>
    <row r="66344" spans="16:19" x14ac:dyDescent="0.2">
      <c r="P66344" s="230"/>
      <c r="Q66344" s="230"/>
      <c r="R66344" s="230"/>
      <c r="S66344" s="230"/>
    </row>
    <row r="66345" spans="16:19" x14ac:dyDescent="0.2">
      <c r="P66345" s="230"/>
      <c r="Q66345" s="230"/>
      <c r="R66345" s="230"/>
      <c r="S66345" s="230"/>
    </row>
    <row r="66346" spans="16:19" x14ac:dyDescent="0.2">
      <c r="P66346" s="230"/>
      <c r="Q66346" s="230"/>
      <c r="R66346" s="230"/>
      <c r="S66346" s="230"/>
    </row>
    <row r="66347" spans="16:19" x14ac:dyDescent="0.2">
      <c r="P66347" s="230"/>
      <c r="Q66347" s="230"/>
      <c r="R66347" s="230"/>
      <c r="S66347" s="230"/>
    </row>
    <row r="66348" spans="16:19" x14ac:dyDescent="0.2">
      <c r="P66348" s="230"/>
      <c r="Q66348" s="230"/>
      <c r="R66348" s="230"/>
      <c r="S66348" s="230"/>
    </row>
    <row r="66349" spans="16:19" x14ac:dyDescent="0.2">
      <c r="P66349" s="230"/>
      <c r="Q66349" s="230"/>
      <c r="R66349" s="230"/>
      <c r="S66349" s="230"/>
    </row>
    <row r="66350" spans="16:19" x14ac:dyDescent="0.2">
      <c r="P66350" s="230"/>
      <c r="Q66350" s="230"/>
      <c r="R66350" s="230"/>
      <c r="S66350" s="230"/>
    </row>
    <row r="66351" spans="16:19" x14ac:dyDescent="0.2">
      <c r="P66351" s="230"/>
      <c r="Q66351" s="230"/>
      <c r="R66351" s="230"/>
      <c r="S66351" s="230"/>
    </row>
    <row r="66352" spans="16:19" x14ac:dyDescent="0.2">
      <c r="P66352" s="230"/>
      <c r="Q66352" s="230"/>
      <c r="R66352" s="230"/>
      <c r="S66352" s="230"/>
    </row>
    <row r="66353" spans="16:19" x14ac:dyDescent="0.2">
      <c r="P66353" s="230"/>
      <c r="Q66353" s="230"/>
      <c r="R66353" s="230"/>
      <c r="S66353" s="230"/>
    </row>
    <row r="66354" spans="16:19" x14ac:dyDescent="0.2">
      <c r="P66354" s="230"/>
      <c r="Q66354" s="230"/>
      <c r="R66354" s="230"/>
      <c r="S66354" s="230"/>
    </row>
    <row r="66355" spans="16:19" x14ac:dyDescent="0.2">
      <c r="P66355" s="230"/>
      <c r="Q66355" s="230"/>
      <c r="R66355" s="230"/>
      <c r="S66355" s="230"/>
    </row>
    <row r="66356" spans="16:19" x14ac:dyDescent="0.2">
      <c r="P66356" s="230"/>
      <c r="Q66356" s="230"/>
      <c r="R66356" s="230"/>
      <c r="S66356" s="230"/>
    </row>
    <row r="66357" spans="16:19" x14ac:dyDescent="0.2">
      <c r="P66357" s="230"/>
      <c r="Q66357" s="230"/>
      <c r="R66357" s="230"/>
      <c r="S66357" s="230"/>
    </row>
    <row r="66358" spans="16:19" x14ac:dyDescent="0.2">
      <c r="P66358" s="230"/>
      <c r="Q66358" s="230"/>
      <c r="R66358" s="230"/>
      <c r="S66358" s="230"/>
    </row>
    <row r="66359" spans="16:19" x14ac:dyDescent="0.2">
      <c r="P66359" s="230"/>
      <c r="Q66359" s="230"/>
      <c r="R66359" s="230"/>
      <c r="S66359" s="230"/>
    </row>
    <row r="66360" spans="16:19" x14ac:dyDescent="0.2">
      <c r="P66360" s="230"/>
      <c r="Q66360" s="230"/>
      <c r="R66360" s="230"/>
      <c r="S66360" s="230"/>
    </row>
    <row r="66361" spans="16:19" x14ac:dyDescent="0.2">
      <c r="P66361" s="230"/>
      <c r="Q66361" s="230"/>
      <c r="R66361" s="230"/>
      <c r="S66361" s="230"/>
    </row>
    <row r="66362" spans="16:19" x14ac:dyDescent="0.2">
      <c r="P66362" s="230"/>
      <c r="Q66362" s="230"/>
      <c r="R66362" s="230"/>
      <c r="S66362" s="230"/>
    </row>
    <row r="66363" spans="16:19" x14ac:dyDescent="0.2">
      <c r="P66363" s="230"/>
      <c r="Q66363" s="230"/>
      <c r="R66363" s="230"/>
      <c r="S66363" s="230"/>
    </row>
    <row r="66364" spans="16:19" x14ac:dyDescent="0.2">
      <c r="P66364" s="230"/>
      <c r="Q66364" s="230"/>
      <c r="R66364" s="230"/>
      <c r="S66364" s="230"/>
    </row>
    <row r="66365" spans="16:19" x14ac:dyDescent="0.2">
      <c r="P66365" s="230"/>
      <c r="Q66365" s="230"/>
      <c r="R66365" s="230"/>
      <c r="S66365" s="230"/>
    </row>
    <row r="66366" spans="16:19" x14ac:dyDescent="0.2">
      <c r="P66366" s="230"/>
      <c r="Q66366" s="230"/>
      <c r="R66366" s="230"/>
      <c r="S66366" s="230"/>
    </row>
    <row r="66367" spans="16:19" x14ac:dyDescent="0.2">
      <c r="P66367" s="230"/>
      <c r="Q66367" s="230"/>
      <c r="R66367" s="230"/>
      <c r="S66367" s="230"/>
    </row>
    <row r="66368" spans="16:19" x14ac:dyDescent="0.2">
      <c r="P66368" s="230"/>
      <c r="Q66368" s="230"/>
      <c r="R66368" s="230"/>
      <c r="S66368" s="230"/>
    </row>
    <row r="66369" spans="16:19" x14ac:dyDescent="0.2">
      <c r="P66369" s="230"/>
      <c r="Q66369" s="230"/>
      <c r="R66369" s="230"/>
      <c r="S66369" s="230"/>
    </row>
    <row r="66370" spans="16:19" x14ac:dyDescent="0.2">
      <c r="P66370" s="230"/>
      <c r="Q66370" s="230"/>
      <c r="R66370" s="230"/>
      <c r="S66370" s="230"/>
    </row>
    <row r="66371" spans="16:19" x14ac:dyDescent="0.2">
      <c r="P66371" s="230"/>
      <c r="Q66371" s="230"/>
      <c r="R66371" s="230"/>
      <c r="S66371" s="230"/>
    </row>
    <row r="66372" spans="16:19" x14ac:dyDescent="0.2">
      <c r="P66372" s="230"/>
      <c r="Q66372" s="230"/>
      <c r="R66372" s="230"/>
      <c r="S66372" s="230"/>
    </row>
    <row r="66373" spans="16:19" x14ac:dyDescent="0.2">
      <c r="P66373" s="230"/>
      <c r="Q66373" s="230"/>
      <c r="R66373" s="230"/>
      <c r="S66373" s="230"/>
    </row>
    <row r="66374" spans="16:19" x14ac:dyDescent="0.2">
      <c r="P66374" s="230"/>
      <c r="Q66374" s="230"/>
      <c r="R66374" s="230"/>
      <c r="S66374" s="230"/>
    </row>
    <row r="66375" spans="16:19" x14ac:dyDescent="0.2">
      <c r="P66375" s="230"/>
      <c r="Q66375" s="230"/>
      <c r="R66375" s="230"/>
      <c r="S66375" s="230"/>
    </row>
    <row r="66376" spans="16:19" x14ac:dyDescent="0.2">
      <c r="P66376" s="230"/>
      <c r="Q66376" s="230"/>
      <c r="R66376" s="230"/>
      <c r="S66376" s="230"/>
    </row>
    <row r="66377" spans="16:19" x14ac:dyDescent="0.2">
      <c r="P66377" s="230"/>
      <c r="Q66377" s="230"/>
      <c r="R66377" s="230"/>
      <c r="S66377" s="230"/>
    </row>
    <row r="66378" spans="16:19" x14ac:dyDescent="0.2">
      <c r="P66378" s="230"/>
      <c r="Q66378" s="230"/>
      <c r="R66378" s="230"/>
      <c r="S66378" s="230"/>
    </row>
    <row r="66379" spans="16:19" x14ac:dyDescent="0.2">
      <c r="P66379" s="230"/>
      <c r="Q66379" s="230"/>
      <c r="R66379" s="230"/>
      <c r="S66379" s="230"/>
    </row>
    <row r="66380" spans="16:19" x14ac:dyDescent="0.2">
      <c r="P66380" s="230"/>
      <c r="Q66380" s="230"/>
      <c r="R66380" s="230"/>
      <c r="S66380" s="230"/>
    </row>
    <row r="66381" spans="16:19" x14ac:dyDescent="0.2">
      <c r="P66381" s="230"/>
      <c r="Q66381" s="230"/>
      <c r="R66381" s="230"/>
      <c r="S66381" s="230"/>
    </row>
    <row r="66382" spans="16:19" x14ac:dyDescent="0.2">
      <c r="P66382" s="230"/>
      <c r="Q66382" s="230"/>
      <c r="R66382" s="230"/>
      <c r="S66382" s="230"/>
    </row>
    <row r="66383" spans="16:19" x14ac:dyDescent="0.2">
      <c r="P66383" s="230"/>
      <c r="Q66383" s="230"/>
      <c r="R66383" s="230"/>
      <c r="S66383" s="230"/>
    </row>
    <row r="66384" spans="16:19" x14ac:dyDescent="0.2">
      <c r="P66384" s="230"/>
      <c r="Q66384" s="230"/>
      <c r="R66384" s="230"/>
      <c r="S66384" s="230"/>
    </row>
    <row r="66385" spans="16:19" x14ac:dyDescent="0.2">
      <c r="P66385" s="230"/>
      <c r="Q66385" s="230"/>
      <c r="R66385" s="230"/>
      <c r="S66385" s="230"/>
    </row>
    <row r="66386" spans="16:19" x14ac:dyDescent="0.2">
      <c r="P66386" s="230"/>
      <c r="Q66386" s="230"/>
      <c r="R66386" s="230"/>
      <c r="S66386" s="230"/>
    </row>
    <row r="66387" spans="16:19" x14ac:dyDescent="0.2">
      <c r="P66387" s="230"/>
      <c r="Q66387" s="230"/>
      <c r="R66387" s="230"/>
      <c r="S66387" s="230"/>
    </row>
    <row r="66388" spans="16:19" x14ac:dyDescent="0.2">
      <c r="P66388" s="230"/>
      <c r="Q66388" s="230"/>
      <c r="R66388" s="230"/>
      <c r="S66388" s="230"/>
    </row>
    <row r="66389" spans="16:19" x14ac:dyDescent="0.2">
      <c r="P66389" s="230"/>
      <c r="Q66389" s="230"/>
      <c r="R66389" s="230"/>
      <c r="S66389" s="230"/>
    </row>
    <row r="66390" spans="16:19" x14ac:dyDescent="0.2">
      <c r="P66390" s="230"/>
      <c r="Q66390" s="230"/>
      <c r="R66390" s="230"/>
      <c r="S66390" s="230"/>
    </row>
    <row r="66391" spans="16:19" x14ac:dyDescent="0.2">
      <c r="P66391" s="230"/>
      <c r="Q66391" s="230"/>
      <c r="R66391" s="230"/>
      <c r="S66391" s="230"/>
    </row>
    <row r="66392" spans="16:19" x14ac:dyDescent="0.2">
      <c r="P66392" s="230"/>
      <c r="Q66392" s="230"/>
      <c r="R66392" s="230"/>
      <c r="S66392" s="230"/>
    </row>
    <row r="66393" spans="16:19" x14ac:dyDescent="0.2">
      <c r="P66393" s="230"/>
      <c r="Q66393" s="230"/>
      <c r="R66393" s="230"/>
      <c r="S66393" s="230"/>
    </row>
    <row r="66394" spans="16:19" x14ac:dyDescent="0.2">
      <c r="P66394" s="230"/>
      <c r="Q66394" s="230"/>
      <c r="R66394" s="230"/>
      <c r="S66394" s="230"/>
    </row>
    <row r="66395" spans="16:19" x14ac:dyDescent="0.2">
      <c r="P66395" s="230"/>
      <c r="Q66395" s="230"/>
      <c r="R66395" s="230"/>
      <c r="S66395" s="230"/>
    </row>
    <row r="66396" spans="16:19" x14ac:dyDescent="0.2">
      <c r="P66396" s="230"/>
      <c r="Q66396" s="230"/>
      <c r="R66396" s="230"/>
      <c r="S66396" s="230"/>
    </row>
    <row r="66397" spans="16:19" x14ac:dyDescent="0.2">
      <c r="P66397" s="230"/>
      <c r="Q66397" s="230"/>
      <c r="R66397" s="230"/>
      <c r="S66397" s="230"/>
    </row>
    <row r="66398" spans="16:19" x14ac:dyDescent="0.2">
      <c r="P66398" s="230"/>
      <c r="Q66398" s="230"/>
      <c r="R66398" s="230"/>
      <c r="S66398" s="230"/>
    </row>
    <row r="66399" spans="16:19" x14ac:dyDescent="0.2">
      <c r="P66399" s="230"/>
      <c r="Q66399" s="230"/>
      <c r="R66399" s="230"/>
      <c r="S66399" s="230"/>
    </row>
    <row r="66400" spans="16:19" x14ac:dyDescent="0.2">
      <c r="P66400" s="230"/>
      <c r="Q66400" s="230"/>
      <c r="R66400" s="230"/>
      <c r="S66400" s="230"/>
    </row>
    <row r="66401" spans="16:19" x14ac:dyDescent="0.2">
      <c r="P66401" s="230"/>
      <c r="Q66401" s="230"/>
      <c r="R66401" s="230"/>
      <c r="S66401" s="230"/>
    </row>
    <row r="66402" spans="16:19" x14ac:dyDescent="0.2">
      <c r="P66402" s="230"/>
      <c r="Q66402" s="230"/>
      <c r="R66402" s="230"/>
      <c r="S66402" s="230"/>
    </row>
    <row r="66403" spans="16:19" x14ac:dyDescent="0.2">
      <c r="P66403" s="230"/>
      <c r="Q66403" s="230"/>
      <c r="R66403" s="230"/>
      <c r="S66403" s="230"/>
    </row>
    <row r="66404" spans="16:19" x14ac:dyDescent="0.2">
      <c r="P66404" s="230"/>
      <c r="Q66404" s="230"/>
      <c r="R66404" s="230"/>
      <c r="S66404" s="230"/>
    </row>
    <row r="66405" spans="16:19" x14ac:dyDescent="0.2">
      <c r="P66405" s="230"/>
      <c r="Q66405" s="230"/>
      <c r="R66405" s="230"/>
      <c r="S66405" s="230"/>
    </row>
    <row r="66406" spans="16:19" x14ac:dyDescent="0.2">
      <c r="P66406" s="230"/>
      <c r="Q66406" s="230"/>
      <c r="R66406" s="230"/>
      <c r="S66406" s="230"/>
    </row>
    <row r="66407" spans="16:19" x14ac:dyDescent="0.2">
      <c r="P66407" s="230"/>
      <c r="Q66407" s="230"/>
      <c r="R66407" s="230"/>
      <c r="S66407" s="230"/>
    </row>
    <row r="66408" spans="16:19" x14ac:dyDescent="0.2">
      <c r="P66408" s="230"/>
      <c r="Q66408" s="230"/>
      <c r="R66408" s="230"/>
      <c r="S66408" s="230"/>
    </row>
    <row r="66409" spans="16:19" x14ac:dyDescent="0.2">
      <c r="P66409" s="230"/>
      <c r="Q66409" s="230"/>
      <c r="R66409" s="230"/>
      <c r="S66409" s="230"/>
    </row>
    <row r="66410" spans="16:19" x14ac:dyDescent="0.2">
      <c r="P66410" s="230"/>
      <c r="Q66410" s="230"/>
      <c r="R66410" s="230"/>
      <c r="S66410" s="230"/>
    </row>
    <row r="66411" spans="16:19" x14ac:dyDescent="0.2">
      <c r="P66411" s="230"/>
      <c r="Q66411" s="230"/>
      <c r="R66411" s="230"/>
      <c r="S66411" s="230"/>
    </row>
    <row r="66412" spans="16:19" x14ac:dyDescent="0.2">
      <c r="P66412" s="230"/>
      <c r="Q66412" s="230"/>
      <c r="R66412" s="230"/>
      <c r="S66412" s="230"/>
    </row>
    <row r="66413" spans="16:19" x14ac:dyDescent="0.2">
      <c r="P66413" s="230"/>
      <c r="Q66413" s="230"/>
      <c r="R66413" s="230"/>
      <c r="S66413" s="230"/>
    </row>
    <row r="66414" spans="16:19" x14ac:dyDescent="0.2">
      <c r="P66414" s="230"/>
      <c r="Q66414" s="230"/>
      <c r="R66414" s="230"/>
      <c r="S66414" s="230"/>
    </row>
    <row r="66415" spans="16:19" x14ac:dyDescent="0.2">
      <c r="P66415" s="230"/>
      <c r="Q66415" s="230"/>
      <c r="R66415" s="230"/>
      <c r="S66415" s="230"/>
    </row>
    <row r="66416" spans="16:19" x14ac:dyDescent="0.2">
      <c r="P66416" s="230"/>
      <c r="Q66416" s="230"/>
      <c r="R66416" s="230"/>
      <c r="S66416" s="230"/>
    </row>
    <row r="66417" spans="16:19" x14ac:dyDescent="0.2">
      <c r="P66417" s="230"/>
      <c r="Q66417" s="230"/>
      <c r="R66417" s="230"/>
      <c r="S66417" s="230"/>
    </row>
    <row r="66418" spans="16:19" x14ac:dyDescent="0.2">
      <c r="P66418" s="230"/>
      <c r="Q66418" s="230"/>
      <c r="R66418" s="230"/>
      <c r="S66418" s="230"/>
    </row>
    <row r="66419" spans="16:19" x14ac:dyDescent="0.2">
      <c r="P66419" s="230"/>
      <c r="Q66419" s="230"/>
      <c r="R66419" s="230"/>
      <c r="S66419" s="230"/>
    </row>
    <row r="66420" spans="16:19" x14ac:dyDescent="0.2">
      <c r="P66420" s="230"/>
      <c r="Q66420" s="230"/>
      <c r="R66420" s="230"/>
      <c r="S66420" s="230"/>
    </row>
    <row r="66421" spans="16:19" x14ac:dyDescent="0.2">
      <c r="P66421" s="230"/>
      <c r="Q66421" s="230"/>
      <c r="R66421" s="230"/>
      <c r="S66421" s="230"/>
    </row>
    <row r="66422" spans="16:19" x14ac:dyDescent="0.2">
      <c r="P66422" s="230"/>
      <c r="Q66422" s="230"/>
      <c r="R66422" s="230"/>
      <c r="S66422" s="230"/>
    </row>
    <row r="66423" spans="16:19" x14ac:dyDescent="0.2">
      <c r="P66423" s="230"/>
      <c r="Q66423" s="230"/>
      <c r="R66423" s="230"/>
      <c r="S66423" s="230"/>
    </row>
    <row r="66424" spans="16:19" x14ac:dyDescent="0.2">
      <c r="P66424" s="230"/>
      <c r="Q66424" s="230"/>
      <c r="R66424" s="230"/>
      <c r="S66424" s="230"/>
    </row>
    <row r="66425" spans="16:19" x14ac:dyDescent="0.2">
      <c r="P66425" s="230"/>
      <c r="Q66425" s="230"/>
      <c r="R66425" s="230"/>
      <c r="S66425" s="230"/>
    </row>
    <row r="66426" spans="16:19" x14ac:dyDescent="0.2">
      <c r="P66426" s="230"/>
      <c r="Q66426" s="230"/>
      <c r="R66426" s="230"/>
      <c r="S66426" s="230"/>
    </row>
    <row r="66427" spans="16:19" x14ac:dyDescent="0.2">
      <c r="P66427" s="230"/>
      <c r="Q66427" s="230"/>
      <c r="R66427" s="230"/>
      <c r="S66427" s="230"/>
    </row>
    <row r="66428" spans="16:19" x14ac:dyDescent="0.2">
      <c r="P66428" s="230"/>
      <c r="Q66428" s="230"/>
      <c r="R66428" s="230"/>
      <c r="S66428" s="230"/>
    </row>
    <row r="66429" spans="16:19" x14ac:dyDescent="0.2">
      <c r="P66429" s="230"/>
      <c r="Q66429" s="230"/>
      <c r="R66429" s="230"/>
      <c r="S66429" s="230"/>
    </row>
    <row r="66430" spans="16:19" x14ac:dyDescent="0.2">
      <c r="P66430" s="230"/>
      <c r="Q66430" s="230"/>
      <c r="R66430" s="230"/>
      <c r="S66430" s="230"/>
    </row>
    <row r="66431" spans="16:19" x14ac:dyDescent="0.2">
      <c r="P66431" s="230"/>
      <c r="Q66431" s="230"/>
      <c r="R66431" s="230"/>
      <c r="S66431" s="230"/>
    </row>
    <row r="66432" spans="16:19" x14ac:dyDescent="0.2">
      <c r="P66432" s="230"/>
      <c r="Q66432" s="230"/>
      <c r="R66432" s="230"/>
      <c r="S66432" s="230"/>
    </row>
    <row r="66433" spans="16:19" x14ac:dyDescent="0.2">
      <c r="P66433" s="230"/>
      <c r="Q66433" s="230"/>
      <c r="R66433" s="230"/>
      <c r="S66433" s="230"/>
    </row>
    <row r="66434" spans="16:19" x14ac:dyDescent="0.2">
      <c r="P66434" s="230"/>
      <c r="Q66434" s="230"/>
      <c r="R66434" s="230"/>
      <c r="S66434" s="230"/>
    </row>
    <row r="66435" spans="16:19" x14ac:dyDescent="0.2">
      <c r="P66435" s="230"/>
      <c r="Q66435" s="230"/>
      <c r="R66435" s="230"/>
      <c r="S66435" s="230"/>
    </row>
    <row r="66436" spans="16:19" x14ac:dyDescent="0.2">
      <c r="P66436" s="230"/>
      <c r="Q66436" s="230"/>
      <c r="R66436" s="230"/>
      <c r="S66436" s="230"/>
    </row>
    <row r="66437" spans="16:19" x14ac:dyDescent="0.2">
      <c r="P66437" s="230"/>
      <c r="Q66437" s="230"/>
      <c r="R66437" s="230"/>
      <c r="S66437" s="230"/>
    </row>
    <row r="66438" spans="16:19" x14ac:dyDescent="0.2">
      <c r="P66438" s="230"/>
      <c r="Q66438" s="230"/>
      <c r="R66438" s="230"/>
      <c r="S66438" s="230"/>
    </row>
    <row r="66439" spans="16:19" x14ac:dyDescent="0.2">
      <c r="P66439" s="230"/>
      <c r="Q66439" s="230"/>
      <c r="R66439" s="230"/>
      <c r="S66439" s="230"/>
    </row>
    <row r="66440" spans="16:19" x14ac:dyDescent="0.2">
      <c r="P66440" s="230"/>
      <c r="Q66440" s="230"/>
      <c r="R66440" s="230"/>
      <c r="S66440" s="230"/>
    </row>
    <row r="66441" spans="16:19" x14ac:dyDescent="0.2">
      <c r="P66441" s="230"/>
      <c r="Q66441" s="230"/>
      <c r="R66441" s="230"/>
      <c r="S66441" s="230"/>
    </row>
    <row r="66442" spans="16:19" x14ac:dyDescent="0.2">
      <c r="P66442" s="230"/>
      <c r="Q66442" s="230"/>
      <c r="R66442" s="230"/>
      <c r="S66442" s="230"/>
    </row>
    <row r="66443" spans="16:19" x14ac:dyDescent="0.2">
      <c r="P66443" s="230"/>
      <c r="Q66443" s="230"/>
      <c r="R66443" s="230"/>
      <c r="S66443" s="230"/>
    </row>
    <row r="66444" spans="16:19" x14ac:dyDescent="0.2">
      <c r="P66444" s="230"/>
      <c r="Q66444" s="230"/>
      <c r="R66444" s="230"/>
      <c r="S66444" s="230"/>
    </row>
    <row r="66445" spans="16:19" x14ac:dyDescent="0.2">
      <c r="P66445" s="230"/>
      <c r="Q66445" s="230"/>
      <c r="R66445" s="230"/>
      <c r="S66445" s="230"/>
    </row>
    <row r="66446" spans="16:19" x14ac:dyDescent="0.2">
      <c r="P66446" s="230"/>
      <c r="Q66446" s="230"/>
      <c r="R66446" s="230"/>
      <c r="S66446" s="230"/>
    </row>
    <row r="66447" spans="16:19" x14ac:dyDescent="0.2">
      <c r="P66447" s="230"/>
      <c r="Q66447" s="230"/>
      <c r="R66447" s="230"/>
      <c r="S66447" s="230"/>
    </row>
    <row r="66448" spans="16:19" x14ac:dyDescent="0.2">
      <c r="P66448" s="230"/>
      <c r="Q66448" s="230"/>
      <c r="R66448" s="230"/>
      <c r="S66448" s="230"/>
    </row>
    <row r="66449" spans="16:19" x14ac:dyDescent="0.2">
      <c r="P66449" s="230"/>
      <c r="Q66449" s="230"/>
      <c r="R66449" s="230"/>
      <c r="S66449" s="230"/>
    </row>
    <row r="66450" spans="16:19" x14ac:dyDescent="0.2">
      <c r="P66450" s="230"/>
      <c r="Q66450" s="230"/>
      <c r="R66450" s="230"/>
      <c r="S66450" s="230"/>
    </row>
    <row r="66451" spans="16:19" x14ac:dyDescent="0.2">
      <c r="P66451" s="230"/>
      <c r="Q66451" s="230"/>
      <c r="R66451" s="230"/>
      <c r="S66451" s="230"/>
    </row>
    <row r="66452" spans="16:19" x14ac:dyDescent="0.2">
      <c r="P66452" s="230"/>
      <c r="Q66452" s="230"/>
      <c r="R66452" s="230"/>
      <c r="S66452" s="230"/>
    </row>
    <row r="66453" spans="16:19" x14ac:dyDescent="0.2">
      <c r="P66453" s="230"/>
      <c r="Q66453" s="230"/>
      <c r="R66453" s="230"/>
      <c r="S66453" s="230"/>
    </row>
    <row r="66454" spans="16:19" x14ac:dyDescent="0.2">
      <c r="P66454" s="230"/>
      <c r="Q66454" s="230"/>
      <c r="R66454" s="230"/>
      <c r="S66454" s="230"/>
    </row>
    <row r="66455" spans="16:19" x14ac:dyDescent="0.2">
      <c r="P66455" s="230"/>
      <c r="Q66455" s="230"/>
      <c r="R66455" s="230"/>
      <c r="S66455" s="230"/>
    </row>
    <row r="66456" spans="16:19" x14ac:dyDescent="0.2">
      <c r="P66456" s="230"/>
      <c r="Q66456" s="230"/>
      <c r="R66456" s="230"/>
      <c r="S66456" s="230"/>
    </row>
    <row r="66457" spans="16:19" x14ac:dyDescent="0.2">
      <c r="P66457" s="230"/>
      <c r="Q66457" s="230"/>
      <c r="R66457" s="230"/>
      <c r="S66457" s="230"/>
    </row>
    <row r="66458" spans="16:19" x14ac:dyDescent="0.2">
      <c r="P66458" s="230"/>
      <c r="Q66458" s="230"/>
      <c r="R66458" s="230"/>
      <c r="S66458" s="230"/>
    </row>
    <row r="66459" spans="16:19" x14ac:dyDescent="0.2">
      <c r="P66459" s="230"/>
      <c r="Q66459" s="230"/>
      <c r="R66459" s="230"/>
      <c r="S66459" s="230"/>
    </row>
    <row r="66460" spans="16:19" x14ac:dyDescent="0.2">
      <c r="P66460" s="230"/>
      <c r="Q66460" s="230"/>
      <c r="R66460" s="230"/>
      <c r="S66460" s="230"/>
    </row>
    <row r="66461" spans="16:19" x14ac:dyDescent="0.2">
      <c r="P66461" s="230"/>
      <c r="Q66461" s="230"/>
      <c r="R66461" s="230"/>
      <c r="S66461" s="230"/>
    </row>
    <row r="66462" spans="16:19" x14ac:dyDescent="0.2">
      <c r="P66462" s="230"/>
      <c r="Q66462" s="230"/>
      <c r="R66462" s="230"/>
      <c r="S66462" s="230"/>
    </row>
    <row r="66463" spans="16:19" x14ac:dyDescent="0.2">
      <c r="P66463" s="230"/>
      <c r="Q66463" s="230"/>
      <c r="R66463" s="230"/>
      <c r="S66463" s="230"/>
    </row>
    <row r="66464" spans="16:19" x14ac:dyDescent="0.2">
      <c r="P66464" s="230"/>
      <c r="Q66464" s="230"/>
      <c r="R66464" s="230"/>
      <c r="S66464" s="230"/>
    </row>
    <row r="66465" spans="16:19" x14ac:dyDescent="0.2">
      <c r="P66465" s="230"/>
      <c r="Q66465" s="230"/>
      <c r="R66465" s="230"/>
      <c r="S66465" s="230"/>
    </row>
    <row r="66466" spans="16:19" x14ac:dyDescent="0.2">
      <c r="P66466" s="230"/>
      <c r="Q66466" s="230"/>
      <c r="R66466" s="230"/>
      <c r="S66466" s="230"/>
    </row>
    <row r="66467" spans="16:19" x14ac:dyDescent="0.2">
      <c r="P66467" s="230"/>
      <c r="Q66467" s="230"/>
      <c r="R66467" s="230"/>
      <c r="S66467" s="230"/>
    </row>
    <row r="66468" spans="16:19" x14ac:dyDescent="0.2">
      <c r="P66468" s="230"/>
      <c r="Q66468" s="230"/>
      <c r="R66468" s="230"/>
      <c r="S66468" s="230"/>
    </row>
    <row r="66469" spans="16:19" x14ac:dyDescent="0.2">
      <c r="P66469" s="230"/>
      <c r="Q66469" s="230"/>
      <c r="R66469" s="230"/>
      <c r="S66469" s="230"/>
    </row>
    <row r="66470" spans="16:19" x14ac:dyDescent="0.2">
      <c r="P66470" s="230"/>
      <c r="Q66470" s="230"/>
      <c r="R66470" s="230"/>
      <c r="S66470" s="230"/>
    </row>
    <row r="66471" spans="16:19" x14ac:dyDescent="0.2">
      <c r="P66471" s="230"/>
      <c r="Q66471" s="230"/>
      <c r="R66471" s="230"/>
      <c r="S66471" s="230"/>
    </row>
    <row r="66472" spans="16:19" x14ac:dyDescent="0.2">
      <c r="P66472" s="230"/>
      <c r="Q66472" s="230"/>
      <c r="R66472" s="230"/>
      <c r="S66472" s="230"/>
    </row>
    <row r="66473" spans="16:19" x14ac:dyDescent="0.2">
      <c r="P66473" s="230"/>
      <c r="Q66473" s="230"/>
      <c r="R66473" s="230"/>
      <c r="S66473" s="230"/>
    </row>
    <row r="66474" spans="16:19" x14ac:dyDescent="0.2">
      <c r="P66474" s="230"/>
      <c r="Q66474" s="230"/>
      <c r="R66474" s="230"/>
      <c r="S66474" s="230"/>
    </row>
    <row r="66475" spans="16:19" x14ac:dyDescent="0.2">
      <c r="P66475" s="230"/>
      <c r="Q66475" s="230"/>
      <c r="R66475" s="230"/>
      <c r="S66475" s="230"/>
    </row>
    <row r="66476" spans="16:19" x14ac:dyDescent="0.2">
      <c r="P66476" s="230"/>
      <c r="Q66476" s="230"/>
      <c r="R66476" s="230"/>
      <c r="S66476" s="230"/>
    </row>
    <row r="66477" spans="16:19" x14ac:dyDescent="0.2">
      <c r="P66477" s="230"/>
      <c r="Q66477" s="230"/>
      <c r="R66477" s="230"/>
      <c r="S66477" s="230"/>
    </row>
    <row r="66478" spans="16:19" x14ac:dyDescent="0.2">
      <c r="P66478" s="230"/>
      <c r="Q66478" s="230"/>
      <c r="R66478" s="230"/>
      <c r="S66478" s="230"/>
    </row>
    <row r="66479" spans="16:19" x14ac:dyDescent="0.2">
      <c r="P66479" s="230"/>
      <c r="Q66479" s="230"/>
      <c r="R66479" s="230"/>
      <c r="S66479" s="230"/>
    </row>
    <row r="66480" spans="16:19" x14ac:dyDescent="0.2">
      <c r="P66480" s="230"/>
      <c r="Q66480" s="230"/>
      <c r="R66480" s="230"/>
      <c r="S66480" s="230"/>
    </row>
    <row r="66481" spans="16:19" x14ac:dyDescent="0.2">
      <c r="P66481" s="230"/>
      <c r="Q66481" s="230"/>
      <c r="R66481" s="230"/>
      <c r="S66481" s="230"/>
    </row>
    <row r="66482" spans="16:19" x14ac:dyDescent="0.2">
      <c r="P66482" s="230"/>
      <c r="Q66482" s="230"/>
      <c r="R66482" s="230"/>
      <c r="S66482" s="230"/>
    </row>
    <row r="66483" spans="16:19" x14ac:dyDescent="0.2">
      <c r="P66483" s="230"/>
      <c r="Q66483" s="230"/>
      <c r="R66483" s="230"/>
      <c r="S66483" s="230"/>
    </row>
    <row r="66484" spans="16:19" x14ac:dyDescent="0.2">
      <c r="P66484" s="230"/>
      <c r="Q66484" s="230"/>
      <c r="R66484" s="230"/>
      <c r="S66484" s="230"/>
    </row>
    <row r="66485" spans="16:19" x14ac:dyDescent="0.2">
      <c r="P66485" s="230"/>
      <c r="Q66485" s="230"/>
      <c r="R66485" s="230"/>
      <c r="S66485" s="230"/>
    </row>
    <row r="66486" spans="16:19" x14ac:dyDescent="0.2">
      <c r="P66486" s="230"/>
      <c r="Q66486" s="230"/>
      <c r="R66486" s="230"/>
      <c r="S66486" s="230"/>
    </row>
    <row r="66487" spans="16:19" x14ac:dyDescent="0.2">
      <c r="P66487" s="230"/>
      <c r="Q66487" s="230"/>
      <c r="R66487" s="230"/>
      <c r="S66487" s="230"/>
    </row>
    <row r="66488" spans="16:19" x14ac:dyDescent="0.2">
      <c r="P66488" s="230"/>
      <c r="Q66488" s="230"/>
      <c r="R66488" s="230"/>
      <c r="S66488" s="230"/>
    </row>
    <row r="66489" spans="16:19" x14ac:dyDescent="0.2">
      <c r="P66489" s="230"/>
      <c r="Q66489" s="230"/>
      <c r="R66489" s="230"/>
      <c r="S66489" s="230"/>
    </row>
    <row r="66490" spans="16:19" x14ac:dyDescent="0.2">
      <c r="P66490" s="230"/>
      <c r="Q66490" s="230"/>
      <c r="R66490" s="230"/>
      <c r="S66490" s="230"/>
    </row>
    <row r="66491" spans="16:19" x14ac:dyDescent="0.2">
      <c r="P66491" s="230"/>
      <c r="Q66491" s="230"/>
      <c r="R66491" s="230"/>
      <c r="S66491" s="230"/>
    </row>
    <row r="66492" spans="16:19" x14ac:dyDescent="0.2">
      <c r="P66492" s="230"/>
      <c r="Q66492" s="230"/>
      <c r="R66492" s="230"/>
      <c r="S66492" s="230"/>
    </row>
    <row r="66493" spans="16:19" x14ac:dyDescent="0.2">
      <c r="P66493" s="230"/>
      <c r="Q66493" s="230"/>
      <c r="R66493" s="230"/>
      <c r="S66493" s="230"/>
    </row>
    <row r="66494" spans="16:19" x14ac:dyDescent="0.2">
      <c r="P66494" s="230"/>
      <c r="Q66494" s="230"/>
      <c r="R66494" s="230"/>
      <c r="S66494" s="230"/>
    </row>
    <row r="66495" spans="16:19" x14ac:dyDescent="0.2">
      <c r="P66495" s="230"/>
      <c r="Q66495" s="230"/>
      <c r="R66495" s="230"/>
      <c r="S66495" s="230"/>
    </row>
    <row r="66496" spans="16:19" x14ac:dyDescent="0.2">
      <c r="P66496" s="230"/>
      <c r="Q66496" s="230"/>
      <c r="R66496" s="230"/>
      <c r="S66496" s="230"/>
    </row>
    <row r="66497" spans="16:19" x14ac:dyDescent="0.2">
      <c r="P66497" s="230"/>
      <c r="Q66497" s="230"/>
      <c r="R66497" s="230"/>
      <c r="S66497" s="230"/>
    </row>
    <row r="66498" spans="16:19" x14ac:dyDescent="0.2">
      <c r="P66498" s="230"/>
      <c r="Q66498" s="230"/>
      <c r="R66498" s="230"/>
      <c r="S66498" s="230"/>
    </row>
    <row r="66499" spans="16:19" x14ac:dyDescent="0.2">
      <c r="P66499" s="230"/>
      <c r="Q66499" s="230"/>
      <c r="R66499" s="230"/>
      <c r="S66499" s="230"/>
    </row>
    <row r="66500" spans="16:19" x14ac:dyDescent="0.2">
      <c r="P66500" s="230"/>
      <c r="Q66500" s="230"/>
      <c r="R66500" s="230"/>
      <c r="S66500" s="230"/>
    </row>
    <row r="66501" spans="16:19" x14ac:dyDescent="0.2">
      <c r="P66501" s="230"/>
      <c r="Q66501" s="230"/>
      <c r="R66501" s="230"/>
      <c r="S66501" s="230"/>
    </row>
    <row r="66502" spans="16:19" x14ac:dyDescent="0.2">
      <c r="P66502" s="230"/>
      <c r="Q66502" s="230"/>
      <c r="R66502" s="230"/>
      <c r="S66502" s="230"/>
    </row>
    <row r="66503" spans="16:19" x14ac:dyDescent="0.2">
      <c r="P66503" s="230"/>
      <c r="Q66503" s="230"/>
      <c r="R66503" s="230"/>
      <c r="S66503" s="230"/>
    </row>
    <row r="66504" spans="16:19" x14ac:dyDescent="0.2">
      <c r="P66504" s="230"/>
      <c r="Q66504" s="230"/>
      <c r="R66504" s="230"/>
      <c r="S66504" s="230"/>
    </row>
    <row r="66505" spans="16:19" x14ac:dyDescent="0.2">
      <c r="P66505" s="230"/>
      <c r="Q66505" s="230"/>
      <c r="R66505" s="230"/>
      <c r="S66505" s="230"/>
    </row>
    <row r="66506" spans="16:19" x14ac:dyDescent="0.2">
      <c r="P66506" s="230"/>
      <c r="Q66506" s="230"/>
      <c r="R66506" s="230"/>
      <c r="S66506" s="230"/>
    </row>
    <row r="66507" spans="16:19" x14ac:dyDescent="0.2">
      <c r="P66507" s="230"/>
      <c r="Q66507" s="230"/>
      <c r="R66507" s="230"/>
      <c r="S66507" s="230"/>
    </row>
    <row r="66508" spans="16:19" x14ac:dyDescent="0.2">
      <c r="P66508" s="230"/>
      <c r="Q66508" s="230"/>
      <c r="R66508" s="230"/>
      <c r="S66508" s="230"/>
    </row>
    <row r="66509" spans="16:19" x14ac:dyDescent="0.2">
      <c r="P66509" s="230"/>
      <c r="Q66509" s="230"/>
      <c r="R66509" s="230"/>
      <c r="S66509" s="230"/>
    </row>
    <row r="66510" spans="16:19" x14ac:dyDescent="0.2">
      <c r="P66510" s="230"/>
      <c r="Q66510" s="230"/>
      <c r="R66510" s="230"/>
      <c r="S66510" s="230"/>
    </row>
    <row r="66511" spans="16:19" x14ac:dyDescent="0.2">
      <c r="P66511" s="230"/>
      <c r="Q66511" s="230"/>
      <c r="R66511" s="230"/>
      <c r="S66511" s="230"/>
    </row>
    <row r="66512" spans="16:19" x14ac:dyDescent="0.2">
      <c r="P66512" s="230"/>
      <c r="Q66512" s="230"/>
      <c r="R66512" s="230"/>
      <c r="S66512" s="230"/>
    </row>
    <row r="66513" spans="16:19" x14ac:dyDescent="0.2">
      <c r="P66513" s="230"/>
      <c r="Q66513" s="230"/>
      <c r="R66513" s="230"/>
      <c r="S66513" s="230"/>
    </row>
    <row r="66514" spans="16:19" x14ac:dyDescent="0.2">
      <c r="P66514" s="230"/>
      <c r="Q66514" s="230"/>
      <c r="R66514" s="230"/>
      <c r="S66514" s="230"/>
    </row>
    <row r="66515" spans="16:19" x14ac:dyDescent="0.2">
      <c r="P66515" s="230"/>
      <c r="Q66515" s="230"/>
      <c r="R66515" s="230"/>
      <c r="S66515" s="230"/>
    </row>
    <row r="66516" spans="16:19" x14ac:dyDescent="0.2">
      <c r="P66516" s="230"/>
      <c r="Q66516" s="230"/>
      <c r="R66516" s="230"/>
      <c r="S66516" s="230"/>
    </row>
    <row r="66517" spans="16:19" x14ac:dyDescent="0.2">
      <c r="P66517" s="230"/>
      <c r="Q66517" s="230"/>
      <c r="R66517" s="230"/>
      <c r="S66517" s="230"/>
    </row>
    <row r="66518" spans="16:19" x14ac:dyDescent="0.2">
      <c r="P66518" s="230"/>
      <c r="Q66518" s="230"/>
      <c r="R66518" s="230"/>
      <c r="S66518" s="230"/>
    </row>
    <row r="66519" spans="16:19" x14ac:dyDescent="0.2">
      <c r="P66519" s="230"/>
      <c r="Q66519" s="230"/>
      <c r="R66519" s="230"/>
      <c r="S66519" s="230"/>
    </row>
    <row r="66520" spans="16:19" x14ac:dyDescent="0.2">
      <c r="P66520" s="230"/>
      <c r="Q66520" s="230"/>
      <c r="R66520" s="230"/>
      <c r="S66520" s="230"/>
    </row>
    <row r="66521" spans="16:19" x14ac:dyDescent="0.2">
      <c r="P66521" s="230"/>
      <c r="Q66521" s="230"/>
      <c r="R66521" s="230"/>
      <c r="S66521" s="230"/>
    </row>
    <row r="66522" spans="16:19" x14ac:dyDescent="0.2">
      <c r="P66522" s="230"/>
      <c r="Q66522" s="230"/>
      <c r="R66522" s="230"/>
      <c r="S66522" s="230"/>
    </row>
    <row r="66523" spans="16:19" x14ac:dyDescent="0.2">
      <c r="P66523" s="230"/>
      <c r="Q66523" s="230"/>
      <c r="R66523" s="230"/>
      <c r="S66523" s="230"/>
    </row>
    <row r="66524" spans="16:19" x14ac:dyDescent="0.2">
      <c r="P66524" s="230"/>
      <c r="Q66524" s="230"/>
      <c r="R66524" s="230"/>
      <c r="S66524" s="230"/>
    </row>
    <row r="66525" spans="16:19" x14ac:dyDescent="0.2">
      <c r="P66525" s="230"/>
      <c r="Q66525" s="230"/>
      <c r="R66525" s="230"/>
      <c r="S66525" s="230"/>
    </row>
    <row r="66526" spans="16:19" x14ac:dyDescent="0.2">
      <c r="P66526" s="230"/>
      <c r="Q66526" s="230"/>
      <c r="R66526" s="230"/>
      <c r="S66526" s="230"/>
    </row>
    <row r="66527" spans="16:19" x14ac:dyDescent="0.2">
      <c r="P66527" s="230"/>
      <c r="Q66527" s="230"/>
      <c r="R66527" s="230"/>
      <c r="S66527" s="230"/>
    </row>
    <row r="66528" spans="16:19" x14ac:dyDescent="0.2">
      <c r="P66528" s="230"/>
      <c r="Q66528" s="230"/>
      <c r="R66528" s="230"/>
      <c r="S66528" s="230"/>
    </row>
    <row r="66529" spans="16:19" x14ac:dyDescent="0.2">
      <c r="P66529" s="230"/>
      <c r="Q66529" s="230"/>
      <c r="R66529" s="230"/>
      <c r="S66529" s="230"/>
    </row>
    <row r="66530" spans="16:19" x14ac:dyDescent="0.2">
      <c r="P66530" s="230"/>
      <c r="Q66530" s="230"/>
      <c r="R66530" s="230"/>
      <c r="S66530" s="230"/>
    </row>
    <row r="66531" spans="16:19" x14ac:dyDescent="0.2">
      <c r="P66531" s="230"/>
      <c r="Q66531" s="230"/>
      <c r="R66531" s="230"/>
      <c r="S66531" s="230"/>
    </row>
    <row r="66532" spans="16:19" x14ac:dyDescent="0.2">
      <c r="P66532" s="230"/>
      <c r="Q66532" s="230"/>
      <c r="R66532" s="230"/>
      <c r="S66532" s="230"/>
    </row>
    <row r="66533" spans="16:19" x14ac:dyDescent="0.2">
      <c r="P66533" s="230"/>
      <c r="Q66533" s="230"/>
      <c r="R66533" s="230"/>
      <c r="S66533" s="230"/>
    </row>
    <row r="66534" spans="16:19" x14ac:dyDescent="0.2">
      <c r="P66534" s="230"/>
      <c r="Q66534" s="230"/>
      <c r="R66534" s="230"/>
      <c r="S66534" s="230"/>
    </row>
    <row r="66535" spans="16:19" x14ac:dyDescent="0.2">
      <c r="P66535" s="230"/>
      <c r="Q66535" s="230"/>
      <c r="R66535" s="230"/>
      <c r="S66535" s="230"/>
    </row>
    <row r="66536" spans="16:19" x14ac:dyDescent="0.2">
      <c r="P66536" s="230"/>
      <c r="Q66536" s="230"/>
      <c r="R66536" s="230"/>
      <c r="S66536" s="230"/>
    </row>
    <row r="66537" spans="16:19" x14ac:dyDescent="0.2">
      <c r="P66537" s="230"/>
      <c r="Q66537" s="230"/>
      <c r="R66537" s="230"/>
      <c r="S66537" s="230"/>
    </row>
    <row r="66538" spans="16:19" x14ac:dyDescent="0.2">
      <c r="P66538" s="230"/>
      <c r="Q66538" s="230"/>
      <c r="R66538" s="230"/>
      <c r="S66538" s="230"/>
    </row>
    <row r="66539" spans="16:19" x14ac:dyDescent="0.2">
      <c r="P66539" s="230"/>
      <c r="Q66539" s="230"/>
      <c r="R66539" s="230"/>
      <c r="S66539" s="230"/>
    </row>
    <row r="66540" spans="16:19" x14ac:dyDescent="0.2">
      <c r="P66540" s="230"/>
      <c r="Q66540" s="230"/>
      <c r="R66540" s="230"/>
      <c r="S66540" s="230"/>
    </row>
    <row r="66541" spans="16:19" x14ac:dyDescent="0.2">
      <c r="P66541" s="230"/>
      <c r="Q66541" s="230"/>
      <c r="R66541" s="230"/>
      <c r="S66541" s="230"/>
    </row>
    <row r="66542" spans="16:19" x14ac:dyDescent="0.2">
      <c r="P66542" s="230"/>
      <c r="Q66542" s="230"/>
      <c r="R66542" s="230"/>
      <c r="S66542" s="230"/>
    </row>
    <row r="66543" spans="16:19" x14ac:dyDescent="0.2">
      <c r="P66543" s="230"/>
      <c r="Q66543" s="230"/>
      <c r="R66543" s="230"/>
      <c r="S66543" s="230"/>
    </row>
    <row r="66544" spans="16:19" x14ac:dyDescent="0.2">
      <c r="P66544" s="230"/>
      <c r="Q66544" s="230"/>
      <c r="R66544" s="230"/>
      <c r="S66544" s="230"/>
    </row>
    <row r="66545" spans="16:19" x14ac:dyDescent="0.2">
      <c r="P66545" s="230"/>
      <c r="Q66545" s="230"/>
      <c r="R66545" s="230"/>
      <c r="S66545" s="230"/>
    </row>
    <row r="66546" spans="16:19" x14ac:dyDescent="0.2">
      <c r="P66546" s="230"/>
      <c r="Q66546" s="230"/>
      <c r="R66546" s="230"/>
      <c r="S66546" s="230"/>
    </row>
    <row r="66547" spans="16:19" x14ac:dyDescent="0.2">
      <c r="P66547" s="230"/>
      <c r="Q66547" s="230"/>
      <c r="R66547" s="230"/>
      <c r="S66547" s="230"/>
    </row>
    <row r="66548" spans="16:19" x14ac:dyDescent="0.2">
      <c r="P66548" s="230"/>
      <c r="Q66548" s="230"/>
      <c r="R66548" s="230"/>
      <c r="S66548" s="230"/>
    </row>
    <row r="66549" spans="16:19" x14ac:dyDescent="0.2">
      <c r="P66549" s="230"/>
      <c r="Q66549" s="230"/>
      <c r="R66549" s="230"/>
      <c r="S66549" s="230"/>
    </row>
    <row r="66550" spans="16:19" x14ac:dyDescent="0.2">
      <c r="P66550" s="230"/>
      <c r="Q66550" s="230"/>
      <c r="R66550" s="230"/>
      <c r="S66550" s="230"/>
    </row>
    <row r="66551" spans="16:19" x14ac:dyDescent="0.2">
      <c r="P66551" s="230"/>
      <c r="Q66551" s="230"/>
      <c r="R66551" s="230"/>
      <c r="S66551" s="230"/>
    </row>
    <row r="66552" spans="16:19" x14ac:dyDescent="0.2">
      <c r="P66552" s="230"/>
      <c r="Q66552" s="230"/>
      <c r="R66552" s="230"/>
      <c r="S66552" s="230"/>
    </row>
    <row r="66553" spans="16:19" x14ac:dyDescent="0.2">
      <c r="P66553" s="230"/>
      <c r="Q66553" s="230"/>
      <c r="R66553" s="230"/>
      <c r="S66553" s="230"/>
    </row>
    <row r="66554" spans="16:19" x14ac:dyDescent="0.2">
      <c r="P66554" s="230"/>
      <c r="Q66554" s="230"/>
      <c r="R66554" s="230"/>
      <c r="S66554" s="230"/>
    </row>
    <row r="66555" spans="16:19" x14ac:dyDescent="0.2">
      <c r="P66555" s="230"/>
      <c r="Q66555" s="230"/>
      <c r="R66555" s="230"/>
      <c r="S66555" s="230"/>
    </row>
    <row r="66556" spans="16:19" x14ac:dyDescent="0.2">
      <c r="P66556" s="230"/>
      <c r="Q66556" s="230"/>
      <c r="R66556" s="230"/>
      <c r="S66556" s="230"/>
    </row>
    <row r="66557" spans="16:19" x14ac:dyDescent="0.2">
      <c r="P66557" s="230"/>
      <c r="Q66557" s="230"/>
      <c r="R66557" s="230"/>
      <c r="S66557" s="230"/>
    </row>
    <row r="66558" spans="16:19" x14ac:dyDescent="0.2">
      <c r="P66558" s="230"/>
      <c r="Q66558" s="230"/>
      <c r="R66558" s="230"/>
      <c r="S66558" s="230"/>
    </row>
    <row r="66559" spans="16:19" x14ac:dyDescent="0.2">
      <c r="P66559" s="230"/>
      <c r="Q66559" s="230"/>
      <c r="R66559" s="230"/>
      <c r="S66559" s="230"/>
    </row>
    <row r="66560" spans="16:19" x14ac:dyDescent="0.2">
      <c r="P66560" s="230"/>
      <c r="Q66560" s="230"/>
      <c r="R66560" s="230"/>
      <c r="S66560" s="230"/>
    </row>
    <row r="66561" spans="16:19" x14ac:dyDescent="0.2">
      <c r="P66561" s="230"/>
      <c r="Q66561" s="230"/>
      <c r="R66561" s="230"/>
      <c r="S66561" s="230"/>
    </row>
    <row r="66562" spans="16:19" x14ac:dyDescent="0.2">
      <c r="P66562" s="230"/>
      <c r="Q66562" s="230"/>
      <c r="R66562" s="230"/>
      <c r="S66562" s="230"/>
    </row>
    <row r="66563" spans="16:19" x14ac:dyDescent="0.2">
      <c r="P66563" s="230"/>
      <c r="Q66563" s="230"/>
      <c r="R66563" s="230"/>
      <c r="S66563" s="230"/>
    </row>
    <row r="66564" spans="16:19" x14ac:dyDescent="0.2">
      <c r="P66564" s="230"/>
      <c r="Q66564" s="230"/>
      <c r="R66564" s="230"/>
      <c r="S66564" s="230"/>
    </row>
    <row r="66565" spans="16:19" x14ac:dyDescent="0.2">
      <c r="P66565" s="230"/>
      <c r="Q66565" s="230"/>
      <c r="R66565" s="230"/>
      <c r="S66565" s="230"/>
    </row>
    <row r="66566" spans="16:19" x14ac:dyDescent="0.2">
      <c r="P66566" s="230"/>
      <c r="Q66566" s="230"/>
      <c r="R66566" s="230"/>
      <c r="S66566" s="230"/>
    </row>
    <row r="66567" spans="16:19" x14ac:dyDescent="0.2">
      <c r="P66567" s="230"/>
      <c r="Q66567" s="230"/>
      <c r="R66567" s="230"/>
      <c r="S66567" s="230"/>
    </row>
    <row r="66568" spans="16:19" x14ac:dyDescent="0.2">
      <c r="P66568" s="230"/>
      <c r="Q66568" s="230"/>
      <c r="R66568" s="230"/>
      <c r="S66568" s="230"/>
    </row>
    <row r="66569" spans="16:19" x14ac:dyDescent="0.2">
      <c r="P66569" s="230"/>
      <c r="Q66569" s="230"/>
      <c r="R66569" s="230"/>
      <c r="S66569" s="230"/>
    </row>
    <row r="66570" spans="16:19" x14ac:dyDescent="0.2">
      <c r="P66570" s="230"/>
      <c r="Q66570" s="230"/>
      <c r="R66570" s="230"/>
      <c r="S66570" s="230"/>
    </row>
    <row r="66571" spans="16:19" x14ac:dyDescent="0.2">
      <c r="P66571" s="230"/>
      <c r="Q66571" s="230"/>
      <c r="R66571" s="230"/>
      <c r="S66571" s="230"/>
    </row>
    <row r="66572" spans="16:19" x14ac:dyDescent="0.2">
      <c r="P66572" s="230"/>
      <c r="Q66572" s="230"/>
      <c r="R66572" s="230"/>
      <c r="S66572" s="230"/>
    </row>
    <row r="66573" spans="16:19" x14ac:dyDescent="0.2">
      <c r="P66573" s="230"/>
      <c r="Q66573" s="230"/>
      <c r="R66573" s="230"/>
      <c r="S66573" s="230"/>
    </row>
    <row r="66574" spans="16:19" x14ac:dyDescent="0.2">
      <c r="P66574" s="230"/>
      <c r="Q66574" s="230"/>
      <c r="R66574" s="230"/>
      <c r="S66574" s="230"/>
    </row>
    <row r="66575" spans="16:19" x14ac:dyDescent="0.2">
      <c r="P66575" s="230"/>
      <c r="Q66575" s="230"/>
      <c r="R66575" s="230"/>
      <c r="S66575" s="230"/>
    </row>
    <row r="66576" spans="16:19" x14ac:dyDescent="0.2">
      <c r="P66576" s="230"/>
      <c r="Q66576" s="230"/>
      <c r="R66576" s="230"/>
      <c r="S66576" s="230"/>
    </row>
    <row r="66577" spans="16:19" x14ac:dyDescent="0.2">
      <c r="P66577" s="230"/>
      <c r="Q66577" s="230"/>
      <c r="R66577" s="230"/>
      <c r="S66577" s="230"/>
    </row>
    <row r="66578" spans="16:19" x14ac:dyDescent="0.2">
      <c r="P66578" s="230"/>
      <c r="Q66578" s="230"/>
      <c r="R66578" s="230"/>
      <c r="S66578" s="230"/>
    </row>
    <row r="66579" spans="16:19" x14ac:dyDescent="0.2">
      <c r="P66579" s="230"/>
      <c r="Q66579" s="230"/>
      <c r="R66579" s="230"/>
      <c r="S66579" s="230"/>
    </row>
    <row r="66580" spans="16:19" x14ac:dyDescent="0.2">
      <c r="P66580" s="230"/>
      <c r="Q66580" s="230"/>
      <c r="R66580" s="230"/>
      <c r="S66580" s="230"/>
    </row>
    <row r="66581" spans="16:19" x14ac:dyDescent="0.2">
      <c r="P66581" s="230"/>
      <c r="Q66581" s="230"/>
      <c r="R66581" s="230"/>
      <c r="S66581" s="230"/>
    </row>
    <row r="66582" spans="16:19" x14ac:dyDescent="0.2">
      <c r="P66582" s="230"/>
      <c r="Q66582" s="230"/>
      <c r="R66582" s="230"/>
      <c r="S66582" s="230"/>
    </row>
    <row r="66583" spans="16:19" x14ac:dyDescent="0.2">
      <c r="P66583" s="230"/>
      <c r="Q66583" s="230"/>
      <c r="R66583" s="230"/>
      <c r="S66583" s="230"/>
    </row>
    <row r="66584" spans="16:19" x14ac:dyDescent="0.2">
      <c r="P66584" s="230"/>
      <c r="Q66584" s="230"/>
      <c r="R66584" s="230"/>
      <c r="S66584" s="230"/>
    </row>
    <row r="66585" spans="16:19" x14ac:dyDescent="0.2">
      <c r="P66585" s="230"/>
      <c r="Q66585" s="230"/>
      <c r="R66585" s="230"/>
      <c r="S66585" s="230"/>
    </row>
    <row r="66586" spans="16:19" x14ac:dyDescent="0.2">
      <c r="P66586" s="230"/>
      <c r="Q66586" s="230"/>
      <c r="R66586" s="230"/>
      <c r="S66586" s="230"/>
    </row>
    <row r="66587" spans="16:19" x14ac:dyDescent="0.2">
      <c r="P66587" s="230"/>
      <c r="Q66587" s="230"/>
      <c r="R66587" s="230"/>
      <c r="S66587" s="230"/>
    </row>
    <row r="66588" spans="16:19" x14ac:dyDescent="0.2">
      <c r="P66588" s="230"/>
      <c r="Q66588" s="230"/>
      <c r="R66588" s="230"/>
      <c r="S66588" s="230"/>
    </row>
    <row r="66589" spans="16:19" x14ac:dyDescent="0.2">
      <c r="P66589" s="230"/>
      <c r="Q66589" s="230"/>
      <c r="R66589" s="230"/>
      <c r="S66589" s="230"/>
    </row>
    <row r="66590" spans="16:19" x14ac:dyDescent="0.2">
      <c r="P66590" s="230"/>
      <c r="Q66590" s="230"/>
      <c r="R66590" s="230"/>
      <c r="S66590" s="230"/>
    </row>
    <row r="66591" spans="16:19" x14ac:dyDescent="0.2">
      <c r="P66591" s="230"/>
      <c r="Q66591" s="230"/>
      <c r="R66591" s="230"/>
      <c r="S66591" s="230"/>
    </row>
    <row r="66592" spans="16:19" x14ac:dyDescent="0.2">
      <c r="P66592" s="230"/>
      <c r="Q66592" s="230"/>
      <c r="R66592" s="230"/>
      <c r="S66592" s="230"/>
    </row>
    <row r="66593" spans="16:19" x14ac:dyDescent="0.2">
      <c r="P66593" s="230"/>
      <c r="Q66593" s="230"/>
      <c r="R66593" s="230"/>
      <c r="S66593" s="230"/>
    </row>
    <row r="66594" spans="16:19" x14ac:dyDescent="0.2">
      <c r="P66594" s="230"/>
      <c r="Q66594" s="230"/>
      <c r="R66594" s="230"/>
      <c r="S66594" s="230"/>
    </row>
    <row r="66595" spans="16:19" x14ac:dyDescent="0.2">
      <c r="P66595" s="230"/>
      <c r="Q66595" s="230"/>
      <c r="R66595" s="230"/>
      <c r="S66595" s="230"/>
    </row>
    <row r="66596" spans="16:19" x14ac:dyDescent="0.2">
      <c r="P66596" s="230"/>
      <c r="Q66596" s="230"/>
      <c r="R66596" s="230"/>
      <c r="S66596" s="230"/>
    </row>
    <row r="66597" spans="16:19" x14ac:dyDescent="0.2">
      <c r="P66597" s="230"/>
      <c r="Q66597" s="230"/>
      <c r="R66597" s="230"/>
      <c r="S66597" s="230"/>
    </row>
    <row r="66598" spans="16:19" x14ac:dyDescent="0.2">
      <c r="P66598" s="230"/>
      <c r="Q66598" s="230"/>
      <c r="R66598" s="230"/>
      <c r="S66598" s="230"/>
    </row>
    <row r="66599" spans="16:19" x14ac:dyDescent="0.2">
      <c r="P66599" s="230"/>
      <c r="Q66599" s="230"/>
      <c r="R66599" s="230"/>
      <c r="S66599" s="230"/>
    </row>
    <row r="66600" spans="16:19" x14ac:dyDescent="0.2">
      <c r="P66600" s="230"/>
      <c r="Q66600" s="230"/>
      <c r="R66600" s="230"/>
      <c r="S66600" s="230"/>
    </row>
    <row r="66601" spans="16:19" x14ac:dyDescent="0.2">
      <c r="P66601" s="230"/>
      <c r="Q66601" s="230"/>
      <c r="R66601" s="230"/>
      <c r="S66601" s="230"/>
    </row>
    <row r="66602" spans="16:19" x14ac:dyDescent="0.2">
      <c r="P66602" s="230"/>
      <c r="Q66602" s="230"/>
      <c r="R66602" s="230"/>
      <c r="S66602" s="230"/>
    </row>
    <row r="66603" spans="16:19" x14ac:dyDescent="0.2">
      <c r="P66603" s="230"/>
      <c r="Q66603" s="230"/>
      <c r="R66603" s="230"/>
      <c r="S66603" s="230"/>
    </row>
    <row r="66604" spans="16:19" x14ac:dyDescent="0.2">
      <c r="P66604" s="230"/>
      <c r="Q66604" s="230"/>
      <c r="R66604" s="230"/>
      <c r="S66604" s="230"/>
    </row>
    <row r="66605" spans="16:19" x14ac:dyDescent="0.2">
      <c r="P66605" s="230"/>
      <c r="Q66605" s="230"/>
      <c r="R66605" s="230"/>
      <c r="S66605" s="230"/>
    </row>
    <row r="66606" spans="16:19" x14ac:dyDescent="0.2">
      <c r="P66606" s="230"/>
      <c r="Q66606" s="230"/>
      <c r="R66606" s="230"/>
      <c r="S66606" s="230"/>
    </row>
    <row r="66607" spans="16:19" x14ac:dyDescent="0.2">
      <c r="P66607" s="230"/>
      <c r="Q66607" s="230"/>
      <c r="R66607" s="230"/>
      <c r="S66607" s="230"/>
    </row>
    <row r="66608" spans="16:19" x14ac:dyDescent="0.2">
      <c r="P66608" s="230"/>
      <c r="Q66608" s="230"/>
      <c r="R66608" s="230"/>
      <c r="S66608" s="230"/>
    </row>
    <row r="66609" spans="16:19" x14ac:dyDescent="0.2">
      <c r="P66609" s="230"/>
      <c r="Q66609" s="230"/>
      <c r="R66609" s="230"/>
      <c r="S66609" s="230"/>
    </row>
    <row r="66610" spans="16:19" x14ac:dyDescent="0.2">
      <c r="P66610" s="230"/>
      <c r="Q66610" s="230"/>
      <c r="R66610" s="230"/>
      <c r="S66610" s="230"/>
    </row>
    <row r="66611" spans="16:19" x14ac:dyDescent="0.2">
      <c r="P66611" s="230"/>
      <c r="Q66611" s="230"/>
      <c r="R66611" s="230"/>
      <c r="S66611" s="230"/>
    </row>
    <row r="66612" spans="16:19" x14ac:dyDescent="0.2">
      <c r="P66612" s="230"/>
      <c r="Q66612" s="230"/>
      <c r="R66612" s="230"/>
      <c r="S66612" s="230"/>
    </row>
    <row r="66613" spans="16:19" x14ac:dyDescent="0.2">
      <c r="P66613" s="230"/>
      <c r="Q66613" s="230"/>
      <c r="R66613" s="230"/>
      <c r="S66613" s="230"/>
    </row>
    <row r="66614" spans="16:19" x14ac:dyDescent="0.2">
      <c r="P66614" s="230"/>
      <c r="Q66614" s="230"/>
      <c r="R66614" s="230"/>
      <c r="S66614" s="230"/>
    </row>
    <row r="66615" spans="16:19" x14ac:dyDescent="0.2">
      <c r="P66615" s="230"/>
      <c r="Q66615" s="230"/>
      <c r="R66615" s="230"/>
      <c r="S66615" s="230"/>
    </row>
    <row r="66616" spans="16:19" x14ac:dyDescent="0.2">
      <c r="P66616" s="230"/>
      <c r="Q66616" s="230"/>
      <c r="R66616" s="230"/>
      <c r="S66616" s="230"/>
    </row>
    <row r="66617" spans="16:19" x14ac:dyDescent="0.2">
      <c r="P66617" s="230"/>
      <c r="Q66617" s="230"/>
      <c r="R66617" s="230"/>
      <c r="S66617" s="230"/>
    </row>
    <row r="66618" spans="16:19" x14ac:dyDescent="0.2">
      <c r="P66618" s="230"/>
      <c r="Q66618" s="230"/>
      <c r="R66618" s="230"/>
      <c r="S66618" s="230"/>
    </row>
    <row r="66619" spans="16:19" x14ac:dyDescent="0.2">
      <c r="P66619" s="230"/>
      <c r="Q66619" s="230"/>
      <c r="R66619" s="230"/>
      <c r="S66619" s="230"/>
    </row>
    <row r="66620" spans="16:19" x14ac:dyDescent="0.2">
      <c r="P66620" s="230"/>
      <c r="Q66620" s="230"/>
      <c r="R66620" s="230"/>
      <c r="S66620" s="230"/>
    </row>
    <row r="66621" spans="16:19" x14ac:dyDescent="0.2">
      <c r="P66621" s="230"/>
      <c r="Q66621" s="230"/>
      <c r="R66621" s="230"/>
      <c r="S66621" s="230"/>
    </row>
    <row r="66622" spans="16:19" x14ac:dyDescent="0.2">
      <c r="P66622" s="230"/>
      <c r="Q66622" s="230"/>
      <c r="R66622" s="230"/>
      <c r="S66622" s="230"/>
    </row>
    <row r="66623" spans="16:19" x14ac:dyDescent="0.2">
      <c r="P66623" s="230"/>
      <c r="Q66623" s="230"/>
      <c r="R66623" s="230"/>
      <c r="S66623" s="230"/>
    </row>
    <row r="66624" spans="16:19" x14ac:dyDescent="0.2">
      <c r="P66624" s="230"/>
      <c r="Q66624" s="230"/>
      <c r="R66624" s="230"/>
      <c r="S66624" s="230"/>
    </row>
    <row r="66625" spans="16:19" x14ac:dyDescent="0.2">
      <c r="P66625" s="230"/>
      <c r="Q66625" s="230"/>
      <c r="R66625" s="230"/>
      <c r="S66625" s="230"/>
    </row>
    <row r="66626" spans="16:19" x14ac:dyDescent="0.2">
      <c r="P66626" s="230"/>
      <c r="Q66626" s="230"/>
      <c r="R66626" s="230"/>
      <c r="S66626" s="230"/>
    </row>
    <row r="66627" spans="16:19" x14ac:dyDescent="0.2">
      <c r="P66627" s="230"/>
      <c r="Q66627" s="230"/>
      <c r="R66627" s="230"/>
      <c r="S66627" s="230"/>
    </row>
    <row r="66628" spans="16:19" x14ac:dyDescent="0.2">
      <c r="P66628" s="230"/>
      <c r="Q66628" s="230"/>
      <c r="R66628" s="230"/>
      <c r="S66628" s="230"/>
    </row>
    <row r="66629" spans="16:19" x14ac:dyDescent="0.2">
      <c r="P66629" s="230"/>
      <c r="Q66629" s="230"/>
      <c r="R66629" s="230"/>
      <c r="S66629" s="230"/>
    </row>
    <row r="66630" spans="16:19" x14ac:dyDescent="0.2">
      <c r="P66630" s="230"/>
      <c r="Q66630" s="230"/>
      <c r="R66630" s="230"/>
      <c r="S66630" s="230"/>
    </row>
    <row r="66631" spans="16:19" x14ac:dyDescent="0.2">
      <c r="P66631" s="230"/>
      <c r="Q66631" s="230"/>
      <c r="R66631" s="230"/>
      <c r="S66631" s="230"/>
    </row>
    <row r="66632" spans="16:19" x14ac:dyDescent="0.2">
      <c r="P66632" s="230"/>
      <c r="Q66632" s="230"/>
      <c r="R66632" s="230"/>
      <c r="S66632" s="230"/>
    </row>
    <row r="66633" spans="16:19" x14ac:dyDescent="0.2">
      <c r="P66633" s="230"/>
      <c r="Q66633" s="230"/>
      <c r="R66633" s="230"/>
      <c r="S66633" s="230"/>
    </row>
    <row r="66634" spans="16:19" x14ac:dyDescent="0.2">
      <c r="P66634" s="230"/>
      <c r="Q66634" s="230"/>
      <c r="R66634" s="230"/>
      <c r="S66634" s="230"/>
    </row>
    <row r="66635" spans="16:19" x14ac:dyDescent="0.2">
      <c r="P66635" s="230"/>
      <c r="Q66635" s="230"/>
      <c r="R66635" s="230"/>
      <c r="S66635" s="230"/>
    </row>
    <row r="66636" spans="16:19" x14ac:dyDescent="0.2">
      <c r="P66636" s="230"/>
      <c r="Q66636" s="230"/>
      <c r="R66636" s="230"/>
      <c r="S66636" s="230"/>
    </row>
    <row r="66637" spans="16:19" x14ac:dyDescent="0.2">
      <c r="P66637" s="230"/>
      <c r="Q66637" s="230"/>
      <c r="R66637" s="230"/>
      <c r="S66637" s="230"/>
    </row>
    <row r="66638" spans="16:19" x14ac:dyDescent="0.2">
      <c r="P66638" s="230"/>
      <c r="Q66638" s="230"/>
      <c r="R66638" s="230"/>
      <c r="S66638" s="230"/>
    </row>
    <row r="66639" spans="16:19" x14ac:dyDescent="0.2">
      <c r="P66639" s="230"/>
      <c r="Q66639" s="230"/>
      <c r="R66639" s="230"/>
      <c r="S66639" s="230"/>
    </row>
    <row r="66640" spans="16:19" x14ac:dyDescent="0.2">
      <c r="P66640" s="230"/>
      <c r="Q66640" s="230"/>
      <c r="R66640" s="230"/>
      <c r="S66640" s="230"/>
    </row>
    <row r="66641" spans="16:19" x14ac:dyDescent="0.2">
      <c r="P66641" s="230"/>
      <c r="Q66641" s="230"/>
      <c r="R66641" s="230"/>
      <c r="S66641" s="230"/>
    </row>
    <row r="66642" spans="16:19" x14ac:dyDescent="0.2">
      <c r="P66642" s="230"/>
      <c r="Q66642" s="230"/>
      <c r="R66642" s="230"/>
      <c r="S66642" s="230"/>
    </row>
    <row r="66643" spans="16:19" x14ac:dyDescent="0.2">
      <c r="P66643" s="230"/>
      <c r="Q66643" s="230"/>
      <c r="R66643" s="230"/>
      <c r="S66643" s="230"/>
    </row>
    <row r="66644" spans="16:19" x14ac:dyDescent="0.2">
      <c r="P66644" s="230"/>
      <c r="Q66644" s="230"/>
      <c r="R66644" s="230"/>
      <c r="S66644" s="230"/>
    </row>
    <row r="66645" spans="16:19" x14ac:dyDescent="0.2">
      <c r="P66645" s="230"/>
      <c r="Q66645" s="230"/>
      <c r="R66645" s="230"/>
      <c r="S66645" s="230"/>
    </row>
    <row r="66646" spans="16:19" x14ac:dyDescent="0.2">
      <c r="P66646" s="230"/>
      <c r="Q66646" s="230"/>
      <c r="R66646" s="230"/>
      <c r="S66646" s="230"/>
    </row>
    <row r="66647" spans="16:19" x14ac:dyDescent="0.2">
      <c r="P66647" s="230"/>
      <c r="Q66647" s="230"/>
      <c r="R66647" s="230"/>
      <c r="S66647" s="230"/>
    </row>
    <row r="66648" spans="16:19" x14ac:dyDescent="0.2">
      <c r="P66648" s="230"/>
      <c r="Q66648" s="230"/>
      <c r="R66648" s="230"/>
      <c r="S66648" s="230"/>
    </row>
    <row r="66649" spans="16:19" x14ac:dyDescent="0.2">
      <c r="P66649" s="230"/>
      <c r="Q66649" s="230"/>
      <c r="R66649" s="230"/>
      <c r="S66649" s="230"/>
    </row>
    <row r="66650" spans="16:19" x14ac:dyDescent="0.2">
      <c r="P66650" s="230"/>
      <c r="Q66650" s="230"/>
      <c r="R66650" s="230"/>
      <c r="S66650" s="230"/>
    </row>
    <row r="66651" spans="16:19" x14ac:dyDescent="0.2">
      <c r="P66651" s="230"/>
      <c r="Q66651" s="230"/>
      <c r="R66651" s="230"/>
      <c r="S66651" s="230"/>
    </row>
    <row r="66652" spans="16:19" x14ac:dyDescent="0.2">
      <c r="P66652" s="230"/>
      <c r="Q66652" s="230"/>
      <c r="R66652" s="230"/>
      <c r="S66652" s="230"/>
    </row>
    <row r="66653" spans="16:19" x14ac:dyDescent="0.2">
      <c r="P66653" s="230"/>
      <c r="Q66653" s="230"/>
      <c r="R66653" s="230"/>
      <c r="S66653" s="230"/>
    </row>
    <row r="66654" spans="16:19" x14ac:dyDescent="0.2">
      <c r="P66654" s="230"/>
      <c r="Q66654" s="230"/>
      <c r="R66654" s="230"/>
      <c r="S66654" s="230"/>
    </row>
    <row r="66655" spans="16:19" x14ac:dyDescent="0.2">
      <c r="P66655" s="230"/>
      <c r="Q66655" s="230"/>
      <c r="R66655" s="230"/>
      <c r="S66655" s="230"/>
    </row>
    <row r="66656" spans="16:19" x14ac:dyDescent="0.2">
      <c r="P66656" s="230"/>
      <c r="Q66656" s="230"/>
      <c r="R66656" s="230"/>
      <c r="S66656" s="230"/>
    </row>
    <row r="66657" spans="16:19" x14ac:dyDescent="0.2">
      <c r="P66657" s="230"/>
      <c r="Q66657" s="230"/>
      <c r="R66657" s="230"/>
      <c r="S66657" s="230"/>
    </row>
    <row r="66658" spans="16:19" x14ac:dyDescent="0.2">
      <c r="P66658" s="230"/>
      <c r="Q66658" s="230"/>
      <c r="R66658" s="230"/>
      <c r="S66658" s="230"/>
    </row>
    <row r="66659" spans="16:19" x14ac:dyDescent="0.2">
      <c r="P66659" s="230"/>
      <c r="Q66659" s="230"/>
      <c r="R66659" s="230"/>
      <c r="S66659" s="230"/>
    </row>
    <row r="66660" spans="16:19" x14ac:dyDescent="0.2">
      <c r="P66660" s="230"/>
      <c r="Q66660" s="230"/>
      <c r="R66660" s="230"/>
      <c r="S66660" s="230"/>
    </row>
    <row r="66661" spans="16:19" x14ac:dyDescent="0.2">
      <c r="P66661" s="230"/>
      <c r="Q66661" s="230"/>
      <c r="R66661" s="230"/>
      <c r="S66661" s="230"/>
    </row>
    <row r="66662" spans="16:19" x14ac:dyDescent="0.2">
      <c r="P66662" s="230"/>
      <c r="Q66662" s="230"/>
      <c r="R66662" s="230"/>
      <c r="S66662" s="230"/>
    </row>
    <row r="66663" spans="16:19" x14ac:dyDescent="0.2">
      <c r="P66663" s="230"/>
      <c r="Q66663" s="230"/>
      <c r="R66663" s="230"/>
      <c r="S66663" s="230"/>
    </row>
    <row r="66664" spans="16:19" x14ac:dyDescent="0.2">
      <c r="P66664" s="230"/>
      <c r="Q66664" s="230"/>
      <c r="R66664" s="230"/>
      <c r="S66664" s="230"/>
    </row>
    <row r="66665" spans="16:19" x14ac:dyDescent="0.2">
      <c r="P66665" s="230"/>
      <c r="Q66665" s="230"/>
      <c r="R66665" s="230"/>
      <c r="S66665" s="230"/>
    </row>
    <row r="66666" spans="16:19" x14ac:dyDescent="0.2">
      <c r="P66666" s="230"/>
      <c r="Q66666" s="230"/>
      <c r="R66666" s="230"/>
      <c r="S66666" s="230"/>
    </row>
    <row r="66667" spans="16:19" x14ac:dyDescent="0.2">
      <c r="P66667" s="230"/>
      <c r="Q66667" s="230"/>
      <c r="R66667" s="230"/>
      <c r="S66667" s="230"/>
    </row>
    <row r="66668" spans="16:19" x14ac:dyDescent="0.2">
      <c r="P66668" s="230"/>
      <c r="Q66668" s="230"/>
      <c r="R66668" s="230"/>
      <c r="S66668" s="230"/>
    </row>
    <row r="66669" spans="16:19" x14ac:dyDescent="0.2">
      <c r="P66669" s="230"/>
      <c r="Q66669" s="230"/>
      <c r="R66669" s="230"/>
      <c r="S66669" s="230"/>
    </row>
    <row r="66670" spans="16:19" x14ac:dyDescent="0.2">
      <c r="P66670" s="230"/>
      <c r="Q66670" s="230"/>
      <c r="R66670" s="230"/>
      <c r="S66670" s="230"/>
    </row>
    <row r="66671" spans="16:19" x14ac:dyDescent="0.2">
      <c r="P66671" s="230"/>
      <c r="Q66671" s="230"/>
      <c r="R66671" s="230"/>
      <c r="S66671" s="230"/>
    </row>
    <row r="66672" spans="16:19" x14ac:dyDescent="0.2">
      <c r="P66672" s="230"/>
      <c r="Q66672" s="230"/>
      <c r="R66672" s="230"/>
      <c r="S66672" s="230"/>
    </row>
    <row r="66673" spans="16:19" x14ac:dyDescent="0.2">
      <c r="P66673" s="230"/>
      <c r="Q66673" s="230"/>
      <c r="R66673" s="230"/>
      <c r="S66673" s="230"/>
    </row>
    <row r="66674" spans="16:19" x14ac:dyDescent="0.2">
      <c r="P66674" s="230"/>
      <c r="Q66674" s="230"/>
      <c r="R66674" s="230"/>
      <c r="S66674" s="230"/>
    </row>
    <row r="66675" spans="16:19" x14ac:dyDescent="0.2">
      <c r="P66675" s="230"/>
      <c r="Q66675" s="230"/>
      <c r="R66675" s="230"/>
      <c r="S66675" s="230"/>
    </row>
    <row r="66676" spans="16:19" x14ac:dyDescent="0.2">
      <c r="P66676" s="230"/>
      <c r="Q66676" s="230"/>
      <c r="R66676" s="230"/>
      <c r="S66676" s="230"/>
    </row>
    <row r="66677" spans="16:19" x14ac:dyDescent="0.2">
      <c r="P66677" s="230"/>
      <c r="Q66677" s="230"/>
      <c r="R66677" s="230"/>
      <c r="S66677" s="230"/>
    </row>
    <row r="66678" spans="16:19" x14ac:dyDescent="0.2">
      <c r="P66678" s="230"/>
      <c r="Q66678" s="230"/>
      <c r="R66678" s="230"/>
      <c r="S66678" s="230"/>
    </row>
    <row r="66679" spans="16:19" x14ac:dyDescent="0.2">
      <c r="P66679" s="230"/>
      <c r="Q66679" s="230"/>
      <c r="R66679" s="230"/>
      <c r="S66679" s="230"/>
    </row>
    <row r="66680" spans="16:19" x14ac:dyDescent="0.2">
      <c r="P66680" s="230"/>
      <c r="Q66680" s="230"/>
      <c r="R66680" s="230"/>
      <c r="S66680" s="230"/>
    </row>
    <row r="66681" spans="16:19" x14ac:dyDescent="0.2">
      <c r="P66681" s="230"/>
      <c r="Q66681" s="230"/>
      <c r="R66681" s="230"/>
      <c r="S66681" s="230"/>
    </row>
    <row r="66682" spans="16:19" x14ac:dyDescent="0.2">
      <c r="P66682" s="230"/>
      <c r="Q66682" s="230"/>
      <c r="R66682" s="230"/>
      <c r="S66682" s="230"/>
    </row>
    <row r="66683" spans="16:19" x14ac:dyDescent="0.2">
      <c r="P66683" s="230"/>
      <c r="Q66683" s="230"/>
      <c r="R66683" s="230"/>
      <c r="S66683" s="230"/>
    </row>
    <row r="66684" spans="16:19" x14ac:dyDescent="0.2">
      <c r="P66684" s="230"/>
      <c r="Q66684" s="230"/>
      <c r="R66684" s="230"/>
      <c r="S66684" s="230"/>
    </row>
    <row r="66685" spans="16:19" x14ac:dyDescent="0.2">
      <c r="P66685" s="230"/>
      <c r="Q66685" s="230"/>
      <c r="R66685" s="230"/>
      <c r="S66685" s="230"/>
    </row>
    <row r="66686" spans="16:19" x14ac:dyDescent="0.2">
      <c r="P66686" s="230"/>
      <c r="Q66686" s="230"/>
      <c r="R66686" s="230"/>
      <c r="S66686" s="230"/>
    </row>
    <row r="66687" spans="16:19" x14ac:dyDescent="0.2">
      <c r="P66687" s="230"/>
      <c r="Q66687" s="230"/>
      <c r="R66687" s="230"/>
      <c r="S66687" s="230"/>
    </row>
    <row r="66688" spans="16:19" x14ac:dyDescent="0.2">
      <c r="P66688" s="230"/>
      <c r="Q66688" s="230"/>
      <c r="R66688" s="230"/>
      <c r="S66688" s="230"/>
    </row>
    <row r="66689" spans="16:19" x14ac:dyDescent="0.2">
      <c r="P66689" s="230"/>
      <c r="Q66689" s="230"/>
      <c r="R66689" s="230"/>
      <c r="S66689" s="230"/>
    </row>
    <row r="66690" spans="16:19" x14ac:dyDescent="0.2">
      <c r="P66690" s="230"/>
      <c r="Q66690" s="230"/>
      <c r="R66690" s="230"/>
      <c r="S66690" s="230"/>
    </row>
    <row r="66691" spans="16:19" x14ac:dyDescent="0.2">
      <c r="P66691" s="230"/>
      <c r="Q66691" s="230"/>
      <c r="R66691" s="230"/>
      <c r="S66691" s="230"/>
    </row>
    <row r="66692" spans="16:19" x14ac:dyDescent="0.2">
      <c r="P66692" s="230"/>
      <c r="Q66692" s="230"/>
      <c r="R66692" s="230"/>
      <c r="S66692" s="230"/>
    </row>
    <row r="66693" spans="16:19" x14ac:dyDescent="0.2">
      <c r="P66693" s="230"/>
      <c r="Q66693" s="230"/>
      <c r="R66693" s="230"/>
      <c r="S66693" s="230"/>
    </row>
    <row r="66694" spans="16:19" x14ac:dyDescent="0.2">
      <c r="P66694" s="230"/>
      <c r="Q66694" s="230"/>
      <c r="R66694" s="230"/>
      <c r="S66694" s="230"/>
    </row>
    <row r="66695" spans="16:19" x14ac:dyDescent="0.2">
      <c r="P66695" s="230"/>
      <c r="Q66695" s="230"/>
      <c r="R66695" s="230"/>
      <c r="S66695" s="230"/>
    </row>
    <row r="66696" spans="16:19" x14ac:dyDescent="0.2">
      <c r="P66696" s="230"/>
      <c r="Q66696" s="230"/>
      <c r="R66696" s="230"/>
      <c r="S66696" s="230"/>
    </row>
    <row r="66697" spans="16:19" x14ac:dyDescent="0.2">
      <c r="P66697" s="230"/>
      <c r="Q66697" s="230"/>
      <c r="R66697" s="230"/>
      <c r="S66697" s="230"/>
    </row>
    <row r="66698" spans="16:19" x14ac:dyDescent="0.2">
      <c r="P66698" s="230"/>
      <c r="Q66698" s="230"/>
      <c r="R66698" s="230"/>
      <c r="S66698" s="230"/>
    </row>
    <row r="66699" spans="16:19" x14ac:dyDescent="0.2">
      <c r="P66699" s="230"/>
      <c r="Q66699" s="230"/>
      <c r="R66699" s="230"/>
      <c r="S66699" s="230"/>
    </row>
    <row r="66700" spans="16:19" x14ac:dyDescent="0.2">
      <c r="P66700" s="230"/>
      <c r="Q66700" s="230"/>
      <c r="R66700" s="230"/>
      <c r="S66700" s="230"/>
    </row>
    <row r="66701" spans="16:19" x14ac:dyDescent="0.2">
      <c r="P66701" s="230"/>
      <c r="Q66701" s="230"/>
      <c r="R66701" s="230"/>
      <c r="S66701" s="230"/>
    </row>
    <row r="66702" spans="16:19" x14ac:dyDescent="0.2">
      <c r="P66702" s="230"/>
      <c r="Q66702" s="230"/>
      <c r="R66702" s="230"/>
      <c r="S66702" s="230"/>
    </row>
    <row r="66703" spans="16:19" x14ac:dyDescent="0.2">
      <c r="P66703" s="230"/>
      <c r="Q66703" s="230"/>
      <c r="R66703" s="230"/>
      <c r="S66703" s="230"/>
    </row>
    <row r="66704" spans="16:19" x14ac:dyDescent="0.2">
      <c r="P66704" s="230"/>
      <c r="Q66704" s="230"/>
      <c r="R66704" s="230"/>
      <c r="S66704" s="230"/>
    </row>
    <row r="66705" spans="16:19" x14ac:dyDescent="0.2">
      <c r="P66705" s="230"/>
      <c r="Q66705" s="230"/>
      <c r="R66705" s="230"/>
      <c r="S66705" s="230"/>
    </row>
    <row r="66706" spans="16:19" x14ac:dyDescent="0.2">
      <c r="P66706" s="230"/>
      <c r="Q66706" s="230"/>
      <c r="R66706" s="230"/>
      <c r="S66706" s="230"/>
    </row>
    <row r="66707" spans="16:19" x14ac:dyDescent="0.2">
      <c r="P66707" s="230"/>
      <c r="Q66707" s="230"/>
      <c r="R66707" s="230"/>
      <c r="S66707" s="230"/>
    </row>
    <row r="66708" spans="16:19" x14ac:dyDescent="0.2">
      <c r="P66708" s="230"/>
      <c r="Q66708" s="230"/>
      <c r="R66708" s="230"/>
      <c r="S66708" s="230"/>
    </row>
    <row r="66709" spans="16:19" x14ac:dyDescent="0.2">
      <c r="P66709" s="230"/>
      <c r="Q66709" s="230"/>
      <c r="R66709" s="230"/>
      <c r="S66709" s="230"/>
    </row>
    <row r="66710" spans="16:19" x14ac:dyDescent="0.2">
      <c r="P66710" s="230"/>
      <c r="Q66710" s="230"/>
      <c r="R66710" s="230"/>
      <c r="S66710" s="230"/>
    </row>
    <row r="66711" spans="16:19" x14ac:dyDescent="0.2">
      <c r="P66711" s="230"/>
      <c r="Q66711" s="230"/>
      <c r="R66711" s="230"/>
      <c r="S66711" s="230"/>
    </row>
    <row r="66712" spans="16:19" x14ac:dyDescent="0.2">
      <c r="P66712" s="230"/>
      <c r="Q66712" s="230"/>
      <c r="R66712" s="230"/>
      <c r="S66712" s="230"/>
    </row>
    <row r="66713" spans="16:19" x14ac:dyDescent="0.2">
      <c r="P66713" s="230"/>
      <c r="Q66713" s="230"/>
      <c r="R66713" s="230"/>
      <c r="S66713" s="230"/>
    </row>
    <row r="66714" spans="16:19" x14ac:dyDescent="0.2">
      <c r="P66714" s="230"/>
      <c r="Q66714" s="230"/>
      <c r="R66714" s="230"/>
      <c r="S66714" s="230"/>
    </row>
    <row r="66715" spans="16:19" x14ac:dyDescent="0.2">
      <c r="P66715" s="230"/>
      <c r="Q66715" s="230"/>
      <c r="R66715" s="230"/>
      <c r="S66715" s="230"/>
    </row>
    <row r="66716" spans="16:19" x14ac:dyDescent="0.2">
      <c r="P66716" s="230"/>
      <c r="Q66716" s="230"/>
      <c r="R66716" s="230"/>
      <c r="S66716" s="230"/>
    </row>
    <row r="66717" spans="16:19" x14ac:dyDescent="0.2">
      <c r="P66717" s="230"/>
      <c r="Q66717" s="230"/>
      <c r="R66717" s="230"/>
      <c r="S66717" s="230"/>
    </row>
    <row r="66718" spans="16:19" x14ac:dyDescent="0.2">
      <c r="P66718" s="230"/>
      <c r="Q66718" s="230"/>
      <c r="R66718" s="230"/>
      <c r="S66718" s="230"/>
    </row>
    <row r="66719" spans="16:19" x14ac:dyDescent="0.2">
      <c r="P66719" s="230"/>
      <c r="Q66719" s="230"/>
      <c r="R66719" s="230"/>
      <c r="S66719" s="230"/>
    </row>
    <row r="66720" spans="16:19" x14ac:dyDescent="0.2">
      <c r="P66720" s="230"/>
      <c r="Q66720" s="230"/>
      <c r="R66720" s="230"/>
      <c r="S66720" s="230"/>
    </row>
    <row r="66721" spans="16:19" x14ac:dyDescent="0.2">
      <c r="P66721" s="230"/>
      <c r="Q66721" s="230"/>
      <c r="R66721" s="230"/>
      <c r="S66721" s="230"/>
    </row>
    <row r="66722" spans="16:19" x14ac:dyDescent="0.2">
      <c r="P66722" s="230"/>
      <c r="Q66722" s="230"/>
      <c r="R66722" s="230"/>
      <c r="S66722" s="230"/>
    </row>
    <row r="66723" spans="16:19" x14ac:dyDescent="0.2">
      <c r="P66723" s="230"/>
      <c r="Q66723" s="230"/>
      <c r="R66723" s="230"/>
      <c r="S66723" s="230"/>
    </row>
    <row r="66724" spans="16:19" x14ac:dyDescent="0.2">
      <c r="P66724" s="230"/>
      <c r="Q66724" s="230"/>
      <c r="R66724" s="230"/>
      <c r="S66724" s="230"/>
    </row>
    <row r="66725" spans="16:19" x14ac:dyDescent="0.2">
      <c r="P66725" s="230"/>
      <c r="Q66725" s="230"/>
      <c r="R66725" s="230"/>
      <c r="S66725" s="230"/>
    </row>
    <row r="66726" spans="16:19" x14ac:dyDescent="0.2">
      <c r="P66726" s="230"/>
      <c r="Q66726" s="230"/>
      <c r="R66726" s="230"/>
      <c r="S66726" s="230"/>
    </row>
    <row r="66727" spans="16:19" x14ac:dyDescent="0.2">
      <c r="P66727" s="230"/>
      <c r="Q66727" s="230"/>
      <c r="R66727" s="230"/>
      <c r="S66727" s="230"/>
    </row>
    <row r="66728" spans="16:19" x14ac:dyDescent="0.2">
      <c r="P66728" s="230"/>
      <c r="Q66728" s="230"/>
      <c r="R66728" s="230"/>
      <c r="S66728" s="230"/>
    </row>
    <row r="66729" spans="16:19" x14ac:dyDescent="0.2">
      <c r="P66729" s="230"/>
      <c r="Q66729" s="230"/>
      <c r="R66729" s="230"/>
      <c r="S66729" s="230"/>
    </row>
    <row r="66730" spans="16:19" x14ac:dyDescent="0.2">
      <c r="P66730" s="230"/>
      <c r="Q66730" s="230"/>
      <c r="R66730" s="230"/>
      <c r="S66730" s="230"/>
    </row>
    <row r="66731" spans="16:19" x14ac:dyDescent="0.2">
      <c r="P66731" s="230"/>
      <c r="Q66731" s="230"/>
      <c r="R66731" s="230"/>
      <c r="S66731" s="230"/>
    </row>
    <row r="66732" spans="16:19" x14ac:dyDescent="0.2">
      <c r="P66732" s="230"/>
      <c r="Q66732" s="230"/>
      <c r="R66732" s="230"/>
      <c r="S66732" s="230"/>
    </row>
    <row r="66733" spans="16:19" x14ac:dyDescent="0.2">
      <c r="P66733" s="230"/>
      <c r="Q66733" s="230"/>
      <c r="R66733" s="230"/>
      <c r="S66733" s="230"/>
    </row>
    <row r="66734" spans="16:19" x14ac:dyDescent="0.2">
      <c r="P66734" s="230"/>
      <c r="Q66734" s="230"/>
      <c r="R66734" s="230"/>
      <c r="S66734" s="230"/>
    </row>
    <row r="66735" spans="16:19" x14ac:dyDescent="0.2">
      <c r="P66735" s="230"/>
      <c r="Q66735" s="230"/>
      <c r="R66735" s="230"/>
      <c r="S66735" s="230"/>
    </row>
    <row r="66736" spans="16:19" x14ac:dyDescent="0.2">
      <c r="P66736" s="230"/>
      <c r="Q66736" s="230"/>
      <c r="R66736" s="230"/>
      <c r="S66736" s="230"/>
    </row>
    <row r="66737" spans="16:19" x14ac:dyDescent="0.2">
      <c r="P66737" s="230"/>
      <c r="Q66737" s="230"/>
      <c r="R66737" s="230"/>
      <c r="S66737" s="230"/>
    </row>
    <row r="66738" spans="16:19" x14ac:dyDescent="0.2">
      <c r="P66738" s="230"/>
      <c r="Q66738" s="230"/>
      <c r="R66738" s="230"/>
      <c r="S66738" s="230"/>
    </row>
    <row r="66739" spans="16:19" x14ac:dyDescent="0.2">
      <c r="P66739" s="230"/>
      <c r="Q66739" s="230"/>
      <c r="R66739" s="230"/>
      <c r="S66739" s="230"/>
    </row>
    <row r="66740" spans="16:19" x14ac:dyDescent="0.2">
      <c r="P66740" s="230"/>
      <c r="Q66740" s="230"/>
      <c r="R66740" s="230"/>
      <c r="S66740" s="230"/>
    </row>
    <row r="66741" spans="16:19" x14ac:dyDescent="0.2">
      <c r="P66741" s="230"/>
      <c r="Q66741" s="230"/>
      <c r="R66741" s="230"/>
      <c r="S66741" s="230"/>
    </row>
    <row r="66742" spans="16:19" x14ac:dyDescent="0.2">
      <c r="P66742" s="230"/>
      <c r="Q66742" s="230"/>
      <c r="R66742" s="230"/>
      <c r="S66742" s="230"/>
    </row>
    <row r="66743" spans="16:19" x14ac:dyDescent="0.2">
      <c r="P66743" s="230"/>
      <c r="Q66743" s="230"/>
      <c r="R66743" s="230"/>
      <c r="S66743" s="230"/>
    </row>
    <row r="66744" spans="16:19" x14ac:dyDescent="0.2">
      <c r="P66744" s="230"/>
      <c r="Q66744" s="230"/>
      <c r="R66744" s="230"/>
      <c r="S66744" s="230"/>
    </row>
    <row r="66745" spans="16:19" x14ac:dyDescent="0.2">
      <c r="P66745" s="230"/>
      <c r="Q66745" s="230"/>
      <c r="R66745" s="230"/>
      <c r="S66745" s="230"/>
    </row>
    <row r="66746" spans="16:19" x14ac:dyDescent="0.2">
      <c r="P66746" s="230"/>
      <c r="Q66746" s="230"/>
      <c r="R66746" s="230"/>
      <c r="S66746" s="230"/>
    </row>
    <row r="66747" spans="16:19" x14ac:dyDescent="0.2">
      <c r="P66747" s="230"/>
      <c r="Q66747" s="230"/>
      <c r="R66747" s="230"/>
      <c r="S66747" s="230"/>
    </row>
    <row r="66748" spans="16:19" x14ac:dyDescent="0.2">
      <c r="P66748" s="230"/>
      <c r="Q66748" s="230"/>
      <c r="R66748" s="230"/>
      <c r="S66748" s="230"/>
    </row>
    <row r="66749" spans="16:19" x14ac:dyDescent="0.2">
      <c r="P66749" s="230"/>
      <c r="Q66749" s="230"/>
      <c r="R66749" s="230"/>
      <c r="S66749" s="230"/>
    </row>
    <row r="66750" spans="16:19" x14ac:dyDescent="0.2">
      <c r="P66750" s="230"/>
      <c r="Q66750" s="230"/>
      <c r="R66750" s="230"/>
      <c r="S66750" s="230"/>
    </row>
    <row r="66751" spans="16:19" x14ac:dyDescent="0.2">
      <c r="P66751" s="230"/>
      <c r="Q66751" s="230"/>
      <c r="R66751" s="230"/>
      <c r="S66751" s="230"/>
    </row>
    <row r="66752" spans="16:19" x14ac:dyDescent="0.2">
      <c r="P66752" s="230"/>
      <c r="Q66752" s="230"/>
      <c r="R66752" s="230"/>
      <c r="S66752" s="230"/>
    </row>
    <row r="66753" spans="16:19" x14ac:dyDescent="0.2">
      <c r="P66753" s="230"/>
      <c r="Q66753" s="230"/>
      <c r="R66753" s="230"/>
      <c r="S66753" s="230"/>
    </row>
    <row r="66754" spans="16:19" x14ac:dyDescent="0.2">
      <c r="P66754" s="230"/>
      <c r="Q66754" s="230"/>
      <c r="R66754" s="230"/>
      <c r="S66754" s="230"/>
    </row>
    <row r="66755" spans="16:19" x14ac:dyDescent="0.2">
      <c r="P66755" s="230"/>
      <c r="Q66755" s="230"/>
      <c r="R66755" s="230"/>
      <c r="S66755" s="230"/>
    </row>
    <row r="66756" spans="16:19" x14ac:dyDescent="0.2">
      <c r="P66756" s="230"/>
      <c r="Q66756" s="230"/>
      <c r="R66756" s="230"/>
      <c r="S66756" s="230"/>
    </row>
    <row r="66757" spans="16:19" x14ac:dyDescent="0.2">
      <c r="P66757" s="230"/>
      <c r="Q66757" s="230"/>
      <c r="R66757" s="230"/>
      <c r="S66757" s="230"/>
    </row>
    <row r="66758" spans="16:19" x14ac:dyDescent="0.2">
      <c r="P66758" s="230"/>
      <c r="Q66758" s="230"/>
      <c r="R66758" s="230"/>
      <c r="S66758" s="230"/>
    </row>
    <row r="66759" spans="16:19" x14ac:dyDescent="0.2">
      <c r="P66759" s="230"/>
      <c r="Q66759" s="230"/>
      <c r="R66759" s="230"/>
      <c r="S66759" s="230"/>
    </row>
    <row r="66760" spans="16:19" x14ac:dyDescent="0.2">
      <c r="P66760" s="230"/>
      <c r="Q66760" s="230"/>
      <c r="R66760" s="230"/>
      <c r="S66760" s="230"/>
    </row>
    <row r="66761" spans="16:19" x14ac:dyDescent="0.2">
      <c r="P66761" s="230"/>
      <c r="Q66761" s="230"/>
      <c r="R66761" s="230"/>
      <c r="S66761" s="230"/>
    </row>
    <row r="66762" spans="16:19" x14ac:dyDescent="0.2">
      <c r="P66762" s="230"/>
      <c r="Q66762" s="230"/>
      <c r="R66762" s="230"/>
      <c r="S66762" s="230"/>
    </row>
    <row r="66763" spans="16:19" x14ac:dyDescent="0.2">
      <c r="P66763" s="230"/>
      <c r="Q66763" s="230"/>
      <c r="R66763" s="230"/>
      <c r="S66763" s="230"/>
    </row>
    <row r="66764" spans="16:19" x14ac:dyDescent="0.2">
      <c r="P66764" s="230"/>
      <c r="Q66764" s="230"/>
      <c r="R66764" s="230"/>
      <c r="S66764" s="230"/>
    </row>
    <row r="66765" spans="16:19" x14ac:dyDescent="0.2">
      <c r="P66765" s="230"/>
      <c r="Q66765" s="230"/>
      <c r="R66765" s="230"/>
      <c r="S66765" s="230"/>
    </row>
    <row r="66766" spans="16:19" x14ac:dyDescent="0.2">
      <c r="P66766" s="230"/>
      <c r="Q66766" s="230"/>
      <c r="R66766" s="230"/>
      <c r="S66766" s="230"/>
    </row>
    <row r="66767" spans="16:19" x14ac:dyDescent="0.2">
      <c r="P66767" s="230"/>
      <c r="Q66767" s="230"/>
      <c r="R66767" s="230"/>
      <c r="S66767" s="230"/>
    </row>
    <row r="66768" spans="16:19" x14ac:dyDescent="0.2">
      <c r="P66768" s="230"/>
      <c r="Q66768" s="230"/>
      <c r="R66768" s="230"/>
      <c r="S66768" s="230"/>
    </row>
    <row r="66769" spans="16:19" x14ac:dyDescent="0.2">
      <c r="P66769" s="230"/>
      <c r="Q66769" s="230"/>
      <c r="R66769" s="230"/>
      <c r="S66769" s="230"/>
    </row>
    <row r="66770" spans="16:19" x14ac:dyDescent="0.2">
      <c r="P66770" s="230"/>
      <c r="Q66770" s="230"/>
      <c r="R66770" s="230"/>
      <c r="S66770" s="230"/>
    </row>
    <row r="66771" spans="16:19" x14ac:dyDescent="0.2">
      <c r="P66771" s="230"/>
      <c r="Q66771" s="230"/>
      <c r="R66771" s="230"/>
      <c r="S66771" s="230"/>
    </row>
    <row r="66772" spans="16:19" x14ac:dyDescent="0.2">
      <c r="P66772" s="230"/>
      <c r="Q66772" s="230"/>
      <c r="R66772" s="230"/>
      <c r="S66772" s="230"/>
    </row>
    <row r="66773" spans="16:19" x14ac:dyDescent="0.2">
      <c r="P66773" s="230"/>
      <c r="Q66773" s="230"/>
      <c r="R66773" s="230"/>
      <c r="S66773" s="230"/>
    </row>
    <row r="66774" spans="16:19" x14ac:dyDescent="0.2">
      <c r="P66774" s="230"/>
      <c r="Q66774" s="230"/>
      <c r="R66774" s="230"/>
      <c r="S66774" s="230"/>
    </row>
    <row r="66775" spans="16:19" x14ac:dyDescent="0.2">
      <c r="P66775" s="230"/>
      <c r="Q66775" s="230"/>
      <c r="R66775" s="230"/>
      <c r="S66775" s="230"/>
    </row>
    <row r="66776" spans="16:19" x14ac:dyDescent="0.2">
      <c r="P66776" s="230"/>
      <c r="Q66776" s="230"/>
      <c r="R66776" s="230"/>
      <c r="S66776" s="230"/>
    </row>
    <row r="66777" spans="16:19" x14ac:dyDescent="0.2">
      <c r="P66777" s="230"/>
      <c r="Q66777" s="230"/>
      <c r="R66777" s="230"/>
      <c r="S66777" s="230"/>
    </row>
    <row r="66778" spans="16:19" x14ac:dyDescent="0.2">
      <c r="P66778" s="230"/>
      <c r="Q66778" s="230"/>
      <c r="R66778" s="230"/>
      <c r="S66778" s="230"/>
    </row>
    <row r="66779" spans="16:19" x14ac:dyDescent="0.2">
      <c r="P66779" s="230"/>
      <c r="Q66779" s="230"/>
      <c r="R66779" s="230"/>
      <c r="S66779" s="230"/>
    </row>
    <row r="66780" spans="16:19" x14ac:dyDescent="0.2">
      <c r="P66780" s="230"/>
      <c r="Q66780" s="230"/>
      <c r="R66780" s="230"/>
      <c r="S66780" s="230"/>
    </row>
    <row r="66781" spans="16:19" x14ac:dyDescent="0.2">
      <c r="P66781" s="230"/>
      <c r="Q66781" s="230"/>
      <c r="R66781" s="230"/>
      <c r="S66781" s="230"/>
    </row>
    <row r="66782" spans="16:19" x14ac:dyDescent="0.2">
      <c r="P66782" s="230"/>
      <c r="Q66782" s="230"/>
      <c r="R66782" s="230"/>
      <c r="S66782" s="230"/>
    </row>
    <row r="66783" spans="16:19" x14ac:dyDescent="0.2">
      <c r="P66783" s="230"/>
      <c r="Q66783" s="230"/>
      <c r="R66783" s="230"/>
      <c r="S66783" s="230"/>
    </row>
    <row r="66784" spans="16:19" x14ac:dyDescent="0.2">
      <c r="P66784" s="230"/>
      <c r="Q66784" s="230"/>
      <c r="R66784" s="230"/>
      <c r="S66784" s="230"/>
    </row>
    <row r="66785" spans="16:19" x14ac:dyDescent="0.2">
      <c r="P66785" s="230"/>
      <c r="Q66785" s="230"/>
      <c r="R66785" s="230"/>
      <c r="S66785" s="230"/>
    </row>
    <row r="66786" spans="16:19" x14ac:dyDescent="0.2">
      <c r="P66786" s="230"/>
      <c r="Q66786" s="230"/>
      <c r="R66786" s="230"/>
      <c r="S66786" s="230"/>
    </row>
    <row r="66787" spans="16:19" x14ac:dyDescent="0.2">
      <c r="P66787" s="230"/>
      <c r="Q66787" s="230"/>
      <c r="R66787" s="230"/>
      <c r="S66787" s="230"/>
    </row>
    <row r="66788" spans="16:19" x14ac:dyDescent="0.2">
      <c r="P66788" s="230"/>
      <c r="Q66788" s="230"/>
      <c r="R66788" s="230"/>
      <c r="S66788" s="230"/>
    </row>
    <row r="66789" spans="16:19" x14ac:dyDescent="0.2">
      <c r="P66789" s="230"/>
      <c r="Q66789" s="230"/>
      <c r="R66789" s="230"/>
      <c r="S66789" s="230"/>
    </row>
    <row r="66790" spans="16:19" x14ac:dyDescent="0.2">
      <c r="P66790" s="230"/>
      <c r="Q66790" s="230"/>
      <c r="R66790" s="230"/>
      <c r="S66790" s="230"/>
    </row>
    <row r="66791" spans="16:19" x14ac:dyDescent="0.2">
      <c r="P66791" s="230"/>
      <c r="Q66791" s="230"/>
      <c r="R66791" s="230"/>
      <c r="S66791" s="230"/>
    </row>
    <row r="66792" spans="16:19" x14ac:dyDescent="0.2">
      <c r="P66792" s="230"/>
      <c r="Q66792" s="230"/>
      <c r="R66792" s="230"/>
      <c r="S66792" s="230"/>
    </row>
    <row r="66793" spans="16:19" x14ac:dyDescent="0.2">
      <c r="P66793" s="230"/>
      <c r="Q66793" s="230"/>
      <c r="R66793" s="230"/>
      <c r="S66793" s="230"/>
    </row>
    <row r="66794" spans="16:19" x14ac:dyDescent="0.2">
      <c r="P66794" s="230"/>
      <c r="Q66794" s="230"/>
      <c r="R66794" s="230"/>
      <c r="S66794" s="230"/>
    </row>
    <row r="66795" spans="16:19" x14ac:dyDescent="0.2">
      <c r="P66795" s="230"/>
      <c r="Q66795" s="230"/>
      <c r="R66795" s="230"/>
      <c r="S66795" s="230"/>
    </row>
    <row r="66796" spans="16:19" x14ac:dyDescent="0.2">
      <c r="P66796" s="230"/>
      <c r="Q66796" s="230"/>
      <c r="R66796" s="230"/>
      <c r="S66796" s="230"/>
    </row>
    <row r="66797" spans="16:19" x14ac:dyDescent="0.2">
      <c r="P66797" s="230"/>
      <c r="Q66797" s="230"/>
      <c r="R66797" s="230"/>
      <c r="S66797" s="230"/>
    </row>
    <row r="66798" spans="16:19" x14ac:dyDescent="0.2">
      <c r="P66798" s="230"/>
      <c r="Q66798" s="230"/>
      <c r="R66798" s="230"/>
      <c r="S66798" s="230"/>
    </row>
    <row r="66799" spans="16:19" x14ac:dyDescent="0.2">
      <c r="P66799" s="230"/>
      <c r="Q66799" s="230"/>
      <c r="R66799" s="230"/>
      <c r="S66799" s="230"/>
    </row>
    <row r="66800" spans="16:19" x14ac:dyDescent="0.2">
      <c r="P66800" s="230"/>
      <c r="Q66800" s="230"/>
      <c r="R66800" s="230"/>
      <c r="S66800" s="230"/>
    </row>
    <row r="66801" spans="16:19" x14ac:dyDescent="0.2">
      <c r="P66801" s="230"/>
      <c r="Q66801" s="230"/>
      <c r="R66801" s="230"/>
      <c r="S66801" s="230"/>
    </row>
    <row r="66802" spans="16:19" x14ac:dyDescent="0.2">
      <c r="P66802" s="230"/>
      <c r="Q66802" s="230"/>
      <c r="R66802" s="230"/>
      <c r="S66802" s="230"/>
    </row>
    <row r="66803" spans="16:19" x14ac:dyDescent="0.2">
      <c r="P66803" s="230"/>
      <c r="Q66803" s="230"/>
      <c r="R66803" s="230"/>
      <c r="S66803" s="230"/>
    </row>
    <row r="66804" spans="16:19" x14ac:dyDescent="0.2">
      <c r="P66804" s="230"/>
      <c r="Q66804" s="230"/>
      <c r="R66804" s="230"/>
      <c r="S66804" s="230"/>
    </row>
    <row r="66805" spans="16:19" x14ac:dyDescent="0.2">
      <c r="P66805" s="230"/>
      <c r="Q66805" s="230"/>
      <c r="R66805" s="230"/>
      <c r="S66805" s="230"/>
    </row>
    <row r="66806" spans="16:19" x14ac:dyDescent="0.2">
      <c r="P66806" s="230"/>
      <c r="Q66806" s="230"/>
      <c r="R66806" s="230"/>
      <c r="S66806" s="230"/>
    </row>
    <row r="66807" spans="16:19" x14ac:dyDescent="0.2">
      <c r="P66807" s="230"/>
      <c r="Q66807" s="230"/>
      <c r="R66807" s="230"/>
      <c r="S66807" s="230"/>
    </row>
    <row r="66808" spans="16:19" x14ac:dyDescent="0.2">
      <c r="P66808" s="230"/>
      <c r="Q66808" s="230"/>
      <c r="R66808" s="230"/>
      <c r="S66808" s="230"/>
    </row>
    <row r="66809" spans="16:19" x14ac:dyDescent="0.2">
      <c r="P66809" s="230"/>
      <c r="Q66809" s="230"/>
      <c r="R66809" s="230"/>
      <c r="S66809" s="230"/>
    </row>
    <row r="66810" spans="16:19" x14ac:dyDescent="0.2">
      <c r="P66810" s="230"/>
      <c r="Q66810" s="230"/>
      <c r="R66810" s="230"/>
      <c r="S66810" s="230"/>
    </row>
    <row r="66811" spans="16:19" x14ac:dyDescent="0.2">
      <c r="P66811" s="230"/>
      <c r="Q66811" s="230"/>
      <c r="R66811" s="230"/>
      <c r="S66811" s="230"/>
    </row>
    <row r="66812" spans="16:19" x14ac:dyDescent="0.2">
      <c r="P66812" s="230"/>
      <c r="Q66812" s="230"/>
      <c r="R66812" s="230"/>
      <c r="S66812" s="230"/>
    </row>
    <row r="66813" spans="16:19" x14ac:dyDescent="0.2">
      <c r="P66813" s="230"/>
      <c r="Q66813" s="230"/>
      <c r="R66813" s="230"/>
      <c r="S66813" s="230"/>
    </row>
    <row r="66814" spans="16:19" x14ac:dyDescent="0.2">
      <c r="P66814" s="230"/>
      <c r="Q66814" s="230"/>
      <c r="R66814" s="230"/>
      <c r="S66814" s="230"/>
    </row>
    <row r="66815" spans="16:19" x14ac:dyDescent="0.2">
      <c r="P66815" s="230"/>
      <c r="Q66815" s="230"/>
      <c r="R66815" s="230"/>
      <c r="S66815" s="230"/>
    </row>
    <row r="66816" spans="16:19" x14ac:dyDescent="0.2">
      <c r="P66816" s="230"/>
      <c r="Q66816" s="230"/>
      <c r="R66816" s="230"/>
      <c r="S66816" s="230"/>
    </row>
    <row r="66817" spans="16:19" x14ac:dyDescent="0.2">
      <c r="P66817" s="230"/>
      <c r="Q66817" s="230"/>
      <c r="R66817" s="230"/>
      <c r="S66817" s="230"/>
    </row>
    <row r="66818" spans="16:19" x14ac:dyDescent="0.2">
      <c r="P66818" s="230"/>
      <c r="Q66818" s="230"/>
      <c r="R66818" s="230"/>
      <c r="S66818" s="230"/>
    </row>
    <row r="66819" spans="16:19" x14ac:dyDescent="0.2">
      <c r="P66819" s="230"/>
      <c r="Q66819" s="230"/>
      <c r="R66819" s="230"/>
      <c r="S66819" s="230"/>
    </row>
    <row r="66820" spans="16:19" x14ac:dyDescent="0.2">
      <c r="P66820" s="230"/>
      <c r="Q66820" s="230"/>
      <c r="R66820" s="230"/>
      <c r="S66820" s="230"/>
    </row>
    <row r="66821" spans="16:19" x14ac:dyDescent="0.2">
      <c r="P66821" s="230"/>
      <c r="Q66821" s="230"/>
      <c r="R66821" s="230"/>
      <c r="S66821" s="230"/>
    </row>
    <row r="66822" spans="16:19" x14ac:dyDescent="0.2">
      <c r="P66822" s="230"/>
      <c r="Q66822" s="230"/>
      <c r="R66822" s="230"/>
      <c r="S66822" s="230"/>
    </row>
    <row r="66823" spans="16:19" x14ac:dyDescent="0.2">
      <c r="P66823" s="230"/>
      <c r="Q66823" s="230"/>
      <c r="R66823" s="230"/>
      <c r="S66823" s="230"/>
    </row>
    <row r="66824" spans="16:19" x14ac:dyDescent="0.2">
      <c r="P66824" s="230"/>
      <c r="Q66824" s="230"/>
      <c r="R66824" s="230"/>
      <c r="S66824" s="230"/>
    </row>
    <row r="66825" spans="16:19" x14ac:dyDescent="0.2">
      <c r="P66825" s="230"/>
      <c r="Q66825" s="230"/>
      <c r="R66825" s="230"/>
      <c r="S66825" s="230"/>
    </row>
    <row r="66826" spans="16:19" x14ac:dyDescent="0.2">
      <c r="P66826" s="230"/>
      <c r="Q66826" s="230"/>
      <c r="R66826" s="230"/>
      <c r="S66826" s="230"/>
    </row>
    <row r="66827" spans="16:19" x14ac:dyDescent="0.2">
      <c r="P66827" s="230"/>
      <c r="Q66827" s="230"/>
      <c r="R66827" s="230"/>
      <c r="S66827" s="230"/>
    </row>
    <row r="66828" spans="16:19" x14ac:dyDescent="0.2">
      <c r="P66828" s="230"/>
      <c r="Q66828" s="230"/>
      <c r="R66828" s="230"/>
      <c r="S66828" s="230"/>
    </row>
    <row r="66829" spans="16:19" x14ac:dyDescent="0.2">
      <c r="P66829" s="230"/>
      <c r="Q66829" s="230"/>
      <c r="R66829" s="230"/>
      <c r="S66829" s="230"/>
    </row>
    <row r="66830" spans="16:19" x14ac:dyDescent="0.2">
      <c r="P66830" s="230"/>
      <c r="Q66830" s="230"/>
      <c r="R66830" s="230"/>
      <c r="S66830" s="230"/>
    </row>
    <row r="66831" spans="16:19" x14ac:dyDescent="0.2">
      <c r="P66831" s="230"/>
      <c r="Q66831" s="230"/>
      <c r="R66831" s="230"/>
      <c r="S66831" s="230"/>
    </row>
    <row r="66832" spans="16:19" x14ac:dyDescent="0.2">
      <c r="P66832" s="230"/>
      <c r="Q66832" s="230"/>
      <c r="R66832" s="230"/>
      <c r="S66832" s="230"/>
    </row>
    <row r="66833" spans="16:19" x14ac:dyDescent="0.2">
      <c r="P66833" s="230"/>
      <c r="Q66833" s="230"/>
      <c r="R66833" s="230"/>
      <c r="S66833" s="230"/>
    </row>
    <row r="66834" spans="16:19" x14ac:dyDescent="0.2">
      <c r="P66834" s="230"/>
      <c r="Q66834" s="230"/>
      <c r="R66834" s="230"/>
      <c r="S66834" s="230"/>
    </row>
    <row r="66835" spans="16:19" x14ac:dyDescent="0.2">
      <c r="P66835" s="230"/>
      <c r="Q66835" s="230"/>
      <c r="R66835" s="230"/>
      <c r="S66835" s="230"/>
    </row>
    <row r="66836" spans="16:19" x14ac:dyDescent="0.2">
      <c r="P66836" s="230"/>
      <c r="Q66836" s="230"/>
      <c r="R66836" s="230"/>
      <c r="S66836" s="230"/>
    </row>
    <row r="66837" spans="16:19" x14ac:dyDescent="0.2">
      <c r="P66837" s="230"/>
      <c r="Q66837" s="230"/>
      <c r="R66837" s="230"/>
      <c r="S66837" s="230"/>
    </row>
    <row r="66838" spans="16:19" x14ac:dyDescent="0.2">
      <c r="P66838" s="230"/>
      <c r="Q66838" s="230"/>
      <c r="R66838" s="230"/>
      <c r="S66838" s="230"/>
    </row>
    <row r="66839" spans="16:19" x14ac:dyDescent="0.2">
      <c r="P66839" s="230"/>
      <c r="Q66839" s="230"/>
      <c r="R66839" s="230"/>
      <c r="S66839" s="230"/>
    </row>
    <row r="66840" spans="16:19" x14ac:dyDescent="0.2">
      <c r="P66840" s="230"/>
      <c r="Q66840" s="230"/>
      <c r="R66840" s="230"/>
      <c r="S66840" s="230"/>
    </row>
    <row r="66841" spans="16:19" x14ac:dyDescent="0.2">
      <c r="P66841" s="230"/>
      <c r="Q66841" s="230"/>
      <c r="R66841" s="230"/>
      <c r="S66841" s="230"/>
    </row>
    <row r="66842" spans="16:19" x14ac:dyDescent="0.2">
      <c r="P66842" s="230"/>
      <c r="Q66842" s="230"/>
      <c r="R66842" s="230"/>
      <c r="S66842" s="230"/>
    </row>
    <row r="66843" spans="16:19" x14ac:dyDescent="0.2">
      <c r="P66843" s="230"/>
      <c r="Q66843" s="230"/>
      <c r="R66843" s="230"/>
      <c r="S66843" s="230"/>
    </row>
    <row r="66844" spans="16:19" x14ac:dyDescent="0.2">
      <c r="P66844" s="230"/>
      <c r="Q66844" s="230"/>
      <c r="R66844" s="230"/>
      <c r="S66844" s="230"/>
    </row>
    <row r="66845" spans="16:19" x14ac:dyDescent="0.2">
      <c r="P66845" s="230"/>
      <c r="Q66845" s="230"/>
      <c r="R66845" s="230"/>
      <c r="S66845" s="230"/>
    </row>
    <row r="66846" spans="16:19" x14ac:dyDescent="0.2">
      <c r="P66846" s="230"/>
      <c r="Q66846" s="230"/>
      <c r="R66846" s="230"/>
      <c r="S66846" s="230"/>
    </row>
    <row r="66847" spans="16:19" x14ac:dyDescent="0.2">
      <c r="P66847" s="230"/>
      <c r="Q66847" s="230"/>
      <c r="R66847" s="230"/>
      <c r="S66847" s="230"/>
    </row>
    <row r="66848" spans="16:19" x14ac:dyDescent="0.2">
      <c r="P66848" s="230"/>
      <c r="Q66848" s="230"/>
      <c r="R66848" s="230"/>
      <c r="S66848" s="230"/>
    </row>
    <row r="66849" spans="16:19" x14ac:dyDescent="0.2">
      <c r="P66849" s="230"/>
      <c r="Q66849" s="230"/>
      <c r="R66849" s="230"/>
      <c r="S66849" s="230"/>
    </row>
    <row r="66850" spans="16:19" x14ac:dyDescent="0.2">
      <c r="P66850" s="230"/>
      <c r="Q66850" s="230"/>
      <c r="R66850" s="230"/>
      <c r="S66850" s="230"/>
    </row>
    <row r="66851" spans="16:19" x14ac:dyDescent="0.2">
      <c r="P66851" s="230"/>
      <c r="Q66851" s="230"/>
      <c r="R66851" s="230"/>
      <c r="S66851" s="230"/>
    </row>
    <row r="66852" spans="16:19" x14ac:dyDescent="0.2">
      <c r="P66852" s="230"/>
      <c r="Q66852" s="230"/>
      <c r="R66852" s="230"/>
      <c r="S66852" s="230"/>
    </row>
    <row r="66853" spans="16:19" x14ac:dyDescent="0.2">
      <c r="P66853" s="230"/>
      <c r="Q66853" s="230"/>
      <c r="R66853" s="230"/>
      <c r="S66853" s="230"/>
    </row>
    <row r="66854" spans="16:19" x14ac:dyDescent="0.2">
      <c r="P66854" s="230"/>
      <c r="Q66854" s="230"/>
      <c r="R66854" s="230"/>
      <c r="S66854" s="230"/>
    </row>
    <row r="66855" spans="16:19" x14ac:dyDescent="0.2">
      <c r="P66855" s="230"/>
      <c r="Q66855" s="230"/>
      <c r="R66855" s="230"/>
      <c r="S66855" s="230"/>
    </row>
    <row r="66856" spans="16:19" x14ac:dyDescent="0.2">
      <c r="P66856" s="230"/>
      <c r="Q66856" s="230"/>
      <c r="R66856" s="230"/>
      <c r="S66856" s="230"/>
    </row>
    <row r="66857" spans="16:19" x14ac:dyDescent="0.2">
      <c r="P66857" s="230"/>
      <c r="Q66857" s="230"/>
      <c r="R66857" s="230"/>
      <c r="S66857" s="230"/>
    </row>
    <row r="66858" spans="16:19" x14ac:dyDescent="0.2">
      <c r="P66858" s="230"/>
      <c r="Q66858" s="230"/>
      <c r="R66858" s="230"/>
      <c r="S66858" s="230"/>
    </row>
    <row r="66859" spans="16:19" x14ac:dyDescent="0.2">
      <c r="P66859" s="230"/>
      <c r="Q66859" s="230"/>
      <c r="R66859" s="230"/>
      <c r="S66859" s="230"/>
    </row>
    <row r="66860" spans="16:19" x14ac:dyDescent="0.2">
      <c r="P66860" s="230"/>
      <c r="Q66860" s="230"/>
      <c r="R66860" s="230"/>
      <c r="S66860" s="230"/>
    </row>
    <row r="66861" spans="16:19" x14ac:dyDescent="0.2">
      <c r="P66861" s="230"/>
      <c r="Q66861" s="230"/>
      <c r="R66861" s="230"/>
      <c r="S66861" s="230"/>
    </row>
    <row r="66862" spans="16:19" x14ac:dyDescent="0.2">
      <c r="P66862" s="230"/>
      <c r="Q66862" s="230"/>
      <c r="R66862" s="230"/>
      <c r="S66862" s="230"/>
    </row>
    <row r="66863" spans="16:19" x14ac:dyDescent="0.2">
      <c r="P66863" s="230"/>
      <c r="Q66863" s="230"/>
      <c r="R66863" s="230"/>
      <c r="S66863" s="230"/>
    </row>
    <row r="66864" spans="16:19" x14ac:dyDescent="0.2">
      <c r="P66864" s="230"/>
      <c r="Q66864" s="230"/>
      <c r="R66864" s="230"/>
      <c r="S66864" s="230"/>
    </row>
    <row r="66865" spans="16:19" x14ac:dyDescent="0.2">
      <c r="P66865" s="230"/>
      <c r="Q66865" s="230"/>
      <c r="R66865" s="230"/>
      <c r="S66865" s="230"/>
    </row>
    <row r="66866" spans="16:19" x14ac:dyDescent="0.2">
      <c r="P66866" s="230"/>
      <c r="Q66866" s="230"/>
      <c r="R66866" s="230"/>
      <c r="S66866" s="230"/>
    </row>
    <row r="66867" spans="16:19" x14ac:dyDescent="0.2">
      <c r="P66867" s="230"/>
      <c r="Q66867" s="230"/>
      <c r="R66867" s="230"/>
      <c r="S66867" s="230"/>
    </row>
    <row r="66868" spans="16:19" x14ac:dyDescent="0.2">
      <c r="P66868" s="230"/>
      <c r="Q66868" s="230"/>
      <c r="R66868" s="230"/>
      <c r="S66868" s="230"/>
    </row>
    <row r="66869" spans="16:19" x14ac:dyDescent="0.2">
      <c r="P66869" s="230"/>
      <c r="Q66869" s="230"/>
      <c r="R66869" s="230"/>
      <c r="S66869" s="230"/>
    </row>
    <row r="66870" spans="16:19" x14ac:dyDescent="0.2">
      <c r="P66870" s="230"/>
      <c r="Q66870" s="230"/>
      <c r="R66870" s="230"/>
      <c r="S66870" s="230"/>
    </row>
    <row r="66871" spans="16:19" x14ac:dyDescent="0.2">
      <c r="P66871" s="230"/>
      <c r="Q66871" s="230"/>
      <c r="R66871" s="230"/>
      <c r="S66871" s="230"/>
    </row>
    <row r="66872" spans="16:19" x14ac:dyDescent="0.2">
      <c r="P66872" s="230"/>
      <c r="Q66872" s="230"/>
      <c r="R66872" s="230"/>
      <c r="S66872" s="230"/>
    </row>
    <row r="66873" spans="16:19" x14ac:dyDescent="0.2">
      <c r="P66873" s="230"/>
      <c r="Q66873" s="230"/>
      <c r="R66873" s="230"/>
      <c r="S66873" s="230"/>
    </row>
    <row r="66874" spans="16:19" x14ac:dyDescent="0.2">
      <c r="P66874" s="230"/>
      <c r="Q66874" s="230"/>
      <c r="R66874" s="230"/>
      <c r="S66874" s="230"/>
    </row>
    <row r="66875" spans="16:19" x14ac:dyDescent="0.2">
      <c r="P66875" s="230"/>
      <c r="Q66875" s="230"/>
      <c r="R66875" s="230"/>
      <c r="S66875" s="230"/>
    </row>
    <row r="66876" spans="16:19" x14ac:dyDescent="0.2">
      <c r="P66876" s="230"/>
      <c r="Q66876" s="230"/>
      <c r="R66876" s="230"/>
      <c r="S66876" s="230"/>
    </row>
    <row r="66877" spans="16:19" x14ac:dyDescent="0.2">
      <c r="P66877" s="230"/>
      <c r="Q66877" s="230"/>
      <c r="R66877" s="230"/>
      <c r="S66877" s="230"/>
    </row>
    <row r="66878" spans="16:19" x14ac:dyDescent="0.2">
      <c r="P66878" s="230"/>
      <c r="Q66878" s="230"/>
      <c r="R66878" s="230"/>
      <c r="S66878" s="230"/>
    </row>
    <row r="66879" spans="16:19" x14ac:dyDescent="0.2">
      <c r="P66879" s="230"/>
      <c r="Q66879" s="230"/>
      <c r="R66879" s="230"/>
      <c r="S66879" s="230"/>
    </row>
    <row r="66880" spans="16:19" x14ac:dyDescent="0.2">
      <c r="P66880" s="230"/>
      <c r="Q66880" s="230"/>
      <c r="R66880" s="230"/>
      <c r="S66880" s="230"/>
    </row>
    <row r="66881" spans="16:19" x14ac:dyDescent="0.2">
      <c r="P66881" s="230"/>
      <c r="Q66881" s="230"/>
      <c r="R66881" s="230"/>
      <c r="S66881" s="230"/>
    </row>
    <row r="66882" spans="16:19" x14ac:dyDescent="0.2">
      <c r="P66882" s="230"/>
      <c r="Q66882" s="230"/>
      <c r="R66882" s="230"/>
      <c r="S66882" s="230"/>
    </row>
    <row r="66883" spans="16:19" x14ac:dyDescent="0.2">
      <c r="P66883" s="230"/>
      <c r="Q66883" s="230"/>
      <c r="R66883" s="230"/>
      <c r="S66883" s="230"/>
    </row>
    <row r="66884" spans="16:19" x14ac:dyDescent="0.2">
      <c r="P66884" s="230"/>
      <c r="Q66884" s="230"/>
      <c r="R66884" s="230"/>
      <c r="S66884" s="230"/>
    </row>
    <row r="66885" spans="16:19" x14ac:dyDescent="0.2">
      <c r="P66885" s="230"/>
      <c r="Q66885" s="230"/>
      <c r="R66885" s="230"/>
      <c r="S66885" s="230"/>
    </row>
    <row r="66886" spans="16:19" x14ac:dyDescent="0.2">
      <c r="P66886" s="230"/>
      <c r="Q66886" s="230"/>
      <c r="R66886" s="230"/>
      <c r="S66886" s="230"/>
    </row>
    <row r="66887" spans="16:19" x14ac:dyDescent="0.2">
      <c r="P66887" s="230"/>
      <c r="Q66887" s="230"/>
      <c r="R66887" s="230"/>
      <c r="S66887" s="230"/>
    </row>
    <row r="66888" spans="16:19" x14ac:dyDescent="0.2">
      <c r="P66888" s="230"/>
      <c r="Q66888" s="230"/>
      <c r="R66888" s="230"/>
      <c r="S66888" s="230"/>
    </row>
    <row r="66889" spans="16:19" x14ac:dyDescent="0.2">
      <c r="P66889" s="230"/>
      <c r="Q66889" s="230"/>
      <c r="R66889" s="230"/>
      <c r="S66889" s="230"/>
    </row>
    <row r="66890" spans="16:19" x14ac:dyDescent="0.2">
      <c r="P66890" s="230"/>
      <c r="Q66890" s="230"/>
      <c r="R66890" s="230"/>
      <c r="S66890" s="230"/>
    </row>
    <row r="66891" spans="16:19" x14ac:dyDescent="0.2">
      <c r="P66891" s="230"/>
      <c r="Q66891" s="230"/>
      <c r="R66891" s="230"/>
      <c r="S66891" s="230"/>
    </row>
    <row r="66892" spans="16:19" x14ac:dyDescent="0.2">
      <c r="P66892" s="230"/>
      <c r="Q66892" s="230"/>
      <c r="R66892" s="230"/>
      <c r="S66892" s="230"/>
    </row>
    <row r="66893" spans="16:19" x14ac:dyDescent="0.2">
      <c r="P66893" s="230"/>
      <c r="Q66893" s="230"/>
      <c r="R66893" s="230"/>
      <c r="S66893" s="230"/>
    </row>
    <row r="66894" spans="16:19" x14ac:dyDescent="0.2">
      <c r="P66894" s="230"/>
      <c r="Q66894" s="230"/>
      <c r="R66894" s="230"/>
      <c r="S66894" s="230"/>
    </row>
    <row r="66895" spans="16:19" x14ac:dyDescent="0.2">
      <c r="P66895" s="230"/>
      <c r="Q66895" s="230"/>
      <c r="R66895" s="230"/>
      <c r="S66895" s="230"/>
    </row>
    <row r="66896" spans="16:19" x14ac:dyDescent="0.2">
      <c r="P66896" s="230"/>
      <c r="Q66896" s="230"/>
      <c r="R66896" s="230"/>
      <c r="S66896" s="230"/>
    </row>
    <row r="66897" spans="16:19" x14ac:dyDescent="0.2">
      <c r="P66897" s="230"/>
      <c r="Q66897" s="230"/>
      <c r="R66897" s="230"/>
      <c r="S66897" s="230"/>
    </row>
    <row r="66898" spans="16:19" x14ac:dyDescent="0.2">
      <c r="P66898" s="230"/>
      <c r="Q66898" s="230"/>
      <c r="R66898" s="230"/>
      <c r="S66898" s="230"/>
    </row>
    <row r="66899" spans="16:19" x14ac:dyDescent="0.2">
      <c r="P66899" s="230"/>
      <c r="Q66899" s="230"/>
      <c r="R66899" s="230"/>
      <c r="S66899" s="230"/>
    </row>
    <row r="66900" spans="16:19" x14ac:dyDescent="0.2">
      <c r="P66900" s="230"/>
      <c r="Q66900" s="230"/>
      <c r="R66900" s="230"/>
      <c r="S66900" s="230"/>
    </row>
    <row r="66901" spans="16:19" x14ac:dyDescent="0.2">
      <c r="P66901" s="230"/>
      <c r="Q66901" s="230"/>
      <c r="R66901" s="230"/>
      <c r="S66901" s="230"/>
    </row>
    <row r="66902" spans="16:19" x14ac:dyDescent="0.2">
      <c r="P66902" s="230"/>
      <c r="Q66902" s="230"/>
      <c r="R66902" s="230"/>
      <c r="S66902" s="230"/>
    </row>
    <row r="66903" spans="16:19" x14ac:dyDescent="0.2">
      <c r="P66903" s="230"/>
      <c r="Q66903" s="230"/>
      <c r="R66903" s="230"/>
      <c r="S66903" s="230"/>
    </row>
    <row r="66904" spans="16:19" x14ac:dyDescent="0.2">
      <c r="P66904" s="230"/>
      <c r="Q66904" s="230"/>
      <c r="R66904" s="230"/>
      <c r="S66904" s="230"/>
    </row>
    <row r="66905" spans="16:19" x14ac:dyDescent="0.2">
      <c r="P66905" s="230"/>
      <c r="Q66905" s="230"/>
      <c r="R66905" s="230"/>
      <c r="S66905" s="230"/>
    </row>
    <row r="66906" spans="16:19" x14ac:dyDescent="0.2">
      <c r="P66906" s="230"/>
      <c r="Q66906" s="230"/>
      <c r="R66906" s="230"/>
      <c r="S66906" s="230"/>
    </row>
    <row r="66907" spans="16:19" x14ac:dyDescent="0.2">
      <c r="P66907" s="230"/>
      <c r="Q66907" s="230"/>
      <c r="R66907" s="230"/>
      <c r="S66907" s="230"/>
    </row>
    <row r="66908" spans="16:19" x14ac:dyDescent="0.2">
      <c r="P66908" s="230"/>
      <c r="Q66908" s="230"/>
      <c r="R66908" s="230"/>
      <c r="S66908" s="230"/>
    </row>
    <row r="66909" spans="16:19" x14ac:dyDescent="0.2">
      <c r="P66909" s="230"/>
      <c r="Q66909" s="230"/>
      <c r="R66909" s="230"/>
      <c r="S66909" s="230"/>
    </row>
    <row r="66910" spans="16:19" x14ac:dyDescent="0.2">
      <c r="P66910" s="230"/>
      <c r="Q66910" s="230"/>
      <c r="R66910" s="230"/>
      <c r="S66910" s="230"/>
    </row>
    <row r="66911" spans="16:19" x14ac:dyDescent="0.2">
      <c r="P66911" s="230"/>
      <c r="Q66911" s="230"/>
      <c r="R66911" s="230"/>
      <c r="S66911" s="230"/>
    </row>
    <row r="66912" spans="16:19" x14ac:dyDescent="0.2">
      <c r="P66912" s="230"/>
      <c r="Q66912" s="230"/>
      <c r="R66912" s="230"/>
      <c r="S66912" s="230"/>
    </row>
    <row r="66913" spans="16:19" x14ac:dyDescent="0.2">
      <c r="P66913" s="230"/>
      <c r="Q66913" s="230"/>
      <c r="R66913" s="230"/>
      <c r="S66913" s="230"/>
    </row>
    <row r="66914" spans="16:19" x14ac:dyDescent="0.2">
      <c r="P66914" s="230"/>
      <c r="Q66914" s="230"/>
      <c r="R66914" s="230"/>
      <c r="S66914" s="230"/>
    </row>
    <row r="66915" spans="16:19" x14ac:dyDescent="0.2">
      <c r="P66915" s="230"/>
      <c r="Q66915" s="230"/>
      <c r="R66915" s="230"/>
      <c r="S66915" s="230"/>
    </row>
    <row r="66916" spans="16:19" x14ac:dyDescent="0.2">
      <c r="P66916" s="230"/>
      <c r="Q66916" s="230"/>
      <c r="R66916" s="230"/>
      <c r="S66916" s="230"/>
    </row>
    <row r="66917" spans="16:19" x14ac:dyDescent="0.2">
      <c r="P66917" s="230"/>
      <c r="Q66917" s="230"/>
      <c r="R66917" s="230"/>
      <c r="S66917" s="230"/>
    </row>
    <row r="66918" spans="16:19" x14ac:dyDescent="0.2">
      <c r="P66918" s="230"/>
      <c r="Q66918" s="230"/>
      <c r="R66918" s="230"/>
      <c r="S66918" s="230"/>
    </row>
    <row r="66919" spans="16:19" x14ac:dyDescent="0.2">
      <c r="P66919" s="230"/>
      <c r="Q66919" s="230"/>
      <c r="R66919" s="230"/>
      <c r="S66919" s="230"/>
    </row>
    <row r="66920" spans="16:19" x14ac:dyDescent="0.2">
      <c r="P66920" s="230"/>
      <c r="Q66920" s="230"/>
      <c r="R66920" s="230"/>
      <c r="S66920" s="230"/>
    </row>
    <row r="66921" spans="16:19" x14ac:dyDescent="0.2">
      <c r="P66921" s="230"/>
      <c r="Q66921" s="230"/>
      <c r="R66921" s="230"/>
      <c r="S66921" s="230"/>
    </row>
    <row r="66922" spans="16:19" x14ac:dyDescent="0.2">
      <c r="P66922" s="230"/>
      <c r="Q66922" s="230"/>
      <c r="R66922" s="230"/>
      <c r="S66922" s="230"/>
    </row>
    <row r="66923" spans="16:19" x14ac:dyDescent="0.2">
      <c r="P66923" s="230"/>
      <c r="Q66923" s="230"/>
      <c r="R66923" s="230"/>
      <c r="S66923" s="230"/>
    </row>
    <row r="66924" spans="16:19" x14ac:dyDescent="0.2">
      <c r="P66924" s="230"/>
      <c r="Q66924" s="230"/>
      <c r="R66924" s="230"/>
      <c r="S66924" s="230"/>
    </row>
    <row r="66925" spans="16:19" x14ac:dyDescent="0.2">
      <c r="P66925" s="230"/>
      <c r="Q66925" s="230"/>
      <c r="R66925" s="230"/>
      <c r="S66925" s="230"/>
    </row>
    <row r="66926" spans="16:19" x14ac:dyDescent="0.2">
      <c r="P66926" s="230"/>
      <c r="Q66926" s="230"/>
      <c r="R66926" s="230"/>
      <c r="S66926" s="230"/>
    </row>
    <row r="66927" spans="16:19" x14ac:dyDescent="0.2">
      <c r="P66927" s="230"/>
      <c r="Q66927" s="230"/>
      <c r="R66927" s="230"/>
      <c r="S66927" s="230"/>
    </row>
    <row r="66928" spans="16:19" x14ac:dyDescent="0.2">
      <c r="P66928" s="230"/>
      <c r="Q66928" s="230"/>
      <c r="R66928" s="230"/>
      <c r="S66928" s="230"/>
    </row>
    <row r="66929" spans="16:19" x14ac:dyDescent="0.2">
      <c r="P66929" s="230"/>
      <c r="Q66929" s="230"/>
      <c r="R66929" s="230"/>
      <c r="S66929" s="230"/>
    </row>
    <row r="66930" spans="16:19" x14ac:dyDescent="0.2">
      <c r="P66930" s="230"/>
      <c r="Q66930" s="230"/>
      <c r="R66930" s="230"/>
      <c r="S66930" s="230"/>
    </row>
    <row r="66931" spans="16:19" x14ac:dyDescent="0.2">
      <c r="P66931" s="230"/>
      <c r="Q66931" s="230"/>
      <c r="R66931" s="230"/>
      <c r="S66931" s="230"/>
    </row>
    <row r="66932" spans="16:19" x14ac:dyDescent="0.2">
      <c r="P66932" s="230"/>
      <c r="Q66932" s="230"/>
      <c r="R66932" s="230"/>
      <c r="S66932" s="230"/>
    </row>
    <row r="66933" spans="16:19" x14ac:dyDescent="0.2">
      <c r="P66933" s="230"/>
      <c r="Q66933" s="230"/>
      <c r="R66933" s="230"/>
      <c r="S66933" s="230"/>
    </row>
    <row r="66934" spans="16:19" x14ac:dyDescent="0.2">
      <c r="P66934" s="230"/>
      <c r="Q66934" s="230"/>
      <c r="R66934" s="230"/>
      <c r="S66934" s="230"/>
    </row>
    <row r="66935" spans="16:19" x14ac:dyDescent="0.2">
      <c r="P66935" s="230"/>
      <c r="Q66935" s="230"/>
      <c r="R66935" s="230"/>
      <c r="S66935" s="230"/>
    </row>
    <row r="66936" spans="16:19" x14ac:dyDescent="0.2">
      <c r="P66936" s="230"/>
      <c r="Q66936" s="230"/>
      <c r="R66936" s="230"/>
      <c r="S66936" s="230"/>
    </row>
    <row r="66937" spans="16:19" x14ac:dyDescent="0.2">
      <c r="P66937" s="230"/>
      <c r="Q66937" s="230"/>
      <c r="R66937" s="230"/>
      <c r="S66937" s="230"/>
    </row>
    <row r="66938" spans="16:19" x14ac:dyDescent="0.2">
      <c r="P66938" s="230"/>
      <c r="Q66938" s="230"/>
      <c r="R66938" s="230"/>
      <c r="S66938" s="230"/>
    </row>
    <row r="66939" spans="16:19" x14ac:dyDescent="0.2">
      <c r="P66939" s="230"/>
      <c r="Q66939" s="230"/>
      <c r="R66939" s="230"/>
      <c r="S66939" s="230"/>
    </row>
    <row r="66940" spans="16:19" x14ac:dyDescent="0.2">
      <c r="P66940" s="230"/>
      <c r="Q66940" s="230"/>
      <c r="R66940" s="230"/>
      <c r="S66940" s="230"/>
    </row>
    <row r="66941" spans="16:19" x14ac:dyDescent="0.2">
      <c r="P66941" s="230"/>
      <c r="Q66941" s="230"/>
      <c r="R66941" s="230"/>
      <c r="S66941" s="230"/>
    </row>
    <row r="66942" spans="16:19" x14ac:dyDescent="0.2">
      <c r="P66942" s="230"/>
      <c r="Q66942" s="230"/>
      <c r="R66942" s="230"/>
      <c r="S66942" s="230"/>
    </row>
    <row r="66943" spans="16:19" x14ac:dyDescent="0.2">
      <c r="P66943" s="230"/>
      <c r="Q66943" s="230"/>
      <c r="R66943" s="230"/>
      <c r="S66943" s="230"/>
    </row>
    <row r="66944" spans="16:19" x14ac:dyDescent="0.2">
      <c r="P66944" s="230"/>
      <c r="Q66944" s="230"/>
      <c r="R66944" s="230"/>
      <c r="S66944" s="230"/>
    </row>
    <row r="66945" spans="16:19" x14ac:dyDescent="0.2">
      <c r="P66945" s="230"/>
      <c r="Q66945" s="230"/>
      <c r="R66945" s="230"/>
      <c r="S66945" s="230"/>
    </row>
    <row r="66946" spans="16:19" x14ac:dyDescent="0.2">
      <c r="P66946" s="230"/>
      <c r="Q66946" s="230"/>
      <c r="R66946" s="230"/>
      <c r="S66946" s="230"/>
    </row>
    <row r="66947" spans="16:19" x14ac:dyDescent="0.2">
      <c r="P66947" s="230"/>
      <c r="Q66947" s="230"/>
      <c r="R66947" s="230"/>
      <c r="S66947" s="230"/>
    </row>
    <row r="66948" spans="16:19" x14ac:dyDescent="0.2">
      <c r="P66948" s="230"/>
      <c r="Q66948" s="230"/>
      <c r="R66948" s="230"/>
      <c r="S66948" s="230"/>
    </row>
    <row r="66949" spans="16:19" x14ac:dyDescent="0.2">
      <c r="P66949" s="230"/>
      <c r="Q66949" s="230"/>
      <c r="R66949" s="230"/>
      <c r="S66949" s="230"/>
    </row>
    <row r="66950" spans="16:19" x14ac:dyDescent="0.2">
      <c r="P66950" s="230"/>
      <c r="Q66950" s="230"/>
      <c r="R66950" s="230"/>
      <c r="S66950" s="230"/>
    </row>
    <row r="66951" spans="16:19" x14ac:dyDescent="0.2">
      <c r="P66951" s="230"/>
      <c r="Q66951" s="230"/>
      <c r="R66951" s="230"/>
      <c r="S66951" s="230"/>
    </row>
    <row r="66952" spans="16:19" x14ac:dyDescent="0.2">
      <c r="P66952" s="230"/>
      <c r="Q66952" s="230"/>
      <c r="R66952" s="230"/>
      <c r="S66952" s="230"/>
    </row>
    <row r="66953" spans="16:19" x14ac:dyDescent="0.2">
      <c r="P66953" s="230"/>
      <c r="Q66953" s="230"/>
      <c r="R66953" s="230"/>
      <c r="S66953" s="230"/>
    </row>
    <row r="66954" spans="16:19" x14ac:dyDescent="0.2">
      <c r="P66954" s="230"/>
      <c r="Q66954" s="230"/>
      <c r="R66954" s="230"/>
      <c r="S66954" s="230"/>
    </row>
    <row r="66955" spans="16:19" x14ac:dyDescent="0.2">
      <c r="P66955" s="230"/>
      <c r="Q66955" s="230"/>
      <c r="R66955" s="230"/>
      <c r="S66955" s="230"/>
    </row>
    <row r="66956" spans="16:19" x14ac:dyDescent="0.2">
      <c r="P66956" s="230"/>
      <c r="Q66956" s="230"/>
      <c r="R66956" s="230"/>
      <c r="S66956" s="230"/>
    </row>
    <row r="66957" spans="16:19" x14ac:dyDescent="0.2">
      <c r="P66957" s="230"/>
      <c r="Q66957" s="230"/>
      <c r="R66957" s="230"/>
      <c r="S66957" s="230"/>
    </row>
    <row r="66958" spans="16:19" x14ac:dyDescent="0.2">
      <c r="P66958" s="230"/>
      <c r="Q66958" s="230"/>
      <c r="R66958" s="230"/>
      <c r="S66958" s="230"/>
    </row>
    <row r="66959" spans="16:19" x14ac:dyDescent="0.2">
      <c r="P66959" s="230"/>
      <c r="Q66959" s="230"/>
      <c r="R66959" s="230"/>
      <c r="S66959" s="230"/>
    </row>
    <row r="66960" spans="16:19" x14ac:dyDescent="0.2">
      <c r="P66960" s="230"/>
      <c r="Q66960" s="230"/>
      <c r="R66960" s="230"/>
      <c r="S66960" s="230"/>
    </row>
    <row r="66961" spans="16:19" x14ac:dyDescent="0.2">
      <c r="P66961" s="230"/>
      <c r="Q66961" s="230"/>
      <c r="R66961" s="230"/>
      <c r="S66961" s="230"/>
    </row>
    <row r="66962" spans="16:19" x14ac:dyDescent="0.2">
      <c r="P66962" s="230"/>
      <c r="Q66962" s="230"/>
      <c r="R66962" s="230"/>
      <c r="S66962" s="230"/>
    </row>
    <row r="66963" spans="16:19" x14ac:dyDescent="0.2">
      <c r="P66963" s="230"/>
      <c r="Q66963" s="230"/>
      <c r="R66963" s="230"/>
      <c r="S66963" s="230"/>
    </row>
    <row r="66964" spans="16:19" x14ac:dyDescent="0.2">
      <c r="P66964" s="230"/>
      <c r="Q66964" s="230"/>
      <c r="R66964" s="230"/>
      <c r="S66964" s="230"/>
    </row>
    <row r="66965" spans="16:19" x14ac:dyDescent="0.2">
      <c r="P66965" s="230"/>
      <c r="Q66965" s="230"/>
      <c r="R66965" s="230"/>
      <c r="S66965" s="230"/>
    </row>
    <row r="66966" spans="16:19" x14ac:dyDescent="0.2">
      <c r="P66966" s="230"/>
      <c r="Q66966" s="230"/>
      <c r="R66966" s="230"/>
      <c r="S66966" s="230"/>
    </row>
    <row r="66967" spans="16:19" x14ac:dyDescent="0.2">
      <c r="P66967" s="230"/>
      <c r="Q66967" s="230"/>
      <c r="R66967" s="230"/>
      <c r="S66967" s="230"/>
    </row>
    <row r="66968" spans="16:19" x14ac:dyDescent="0.2">
      <c r="P66968" s="230"/>
      <c r="Q66968" s="230"/>
      <c r="R66968" s="230"/>
      <c r="S66968" s="230"/>
    </row>
    <row r="66969" spans="16:19" x14ac:dyDescent="0.2">
      <c r="P66969" s="230"/>
      <c r="Q66969" s="230"/>
      <c r="R66969" s="230"/>
      <c r="S66969" s="230"/>
    </row>
    <row r="66970" spans="16:19" x14ac:dyDescent="0.2">
      <c r="P66970" s="230"/>
      <c r="Q66970" s="230"/>
      <c r="R66970" s="230"/>
      <c r="S66970" s="230"/>
    </row>
    <row r="66971" spans="16:19" x14ac:dyDescent="0.2">
      <c r="P66971" s="230"/>
      <c r="Q66971" s="230"/>
      <c r="R66971" s="230"/>
      <c r="S66971" s="230"/>
    </row>
    <row r="66972" spans="16:19" x14ac:dyDescent="0.2">
      <c r="P66972" s="230"/>
      <c r="Q66972" s="230"/>
      <c r="R66972" s="230"/>
      <c r="S66972" s="230"/>
    </row>
    <row r="66973" spans="16:19" x14ac:dyDescent="0.2">
      <c r="P66973" s="230"/>
      <c r="Q66973" s="230"/>
      <c r="R66973" s="230"/>
      <c r="S66973" s="230"/>
    </row>
    <row r="66974" spans="16:19" x14ac:dyDescent="0.2">
      <c r="P66974" s="230"/>
      <c r="Q66974" s="230"/>
      <c r="R66974" s="230"/>
      <c r="S66974" s="230"/>
    </row>
    <row r="66975" spans="16:19" x14ac:dyDescent="0.2">
      <c r="P66975" s="230"/>
      <c r="Q66975" s="230"/>
      <c r="R66975" s="230"/>
      <c r="S66975" s="230"/>
    </row>
    <row r="66976" spans="16:19" x14ac:dyDescent="0.2">
      <c r="P66976" s="230"/>
      <c r="Q66976" s="230"/>
      <c r="R66976" s="230"/>
      <c r="S66976" s="230"/>
    </row>
    <row r="66977" spans="16:19" x14ac:dyDescent="0.2">
      <c r="P66977" s="230"/>
      <c r="Q66977" s="230"/>
      <c r="R66977" s="230"/>
      <c r="S66977" s="230"/>
    </row>
    <row r="66978" spans="16:19" x14ac:dyDescent="0.2">
      <c r="P66978" s="230"/>
      <c r="Q66978" s="230"/>
      <c r="R66978" s="230"/>
      <c r="S66978" s="230"/>
    </row>
    <row r="66979" spans="16:19" x14ac:dyDescent="0.2">
      <c r="P66979" s="230"/>
      <c r="Q66979" s="230"/>
      <c r="R66979" s="230"/>
      <c r="S66979" s="230"/>
    </row>
    <row r="66980" spans="16:19" x14ac:dyDescent="0.2">
      <c r="P66980" s="230"/>
      <c r="Q66980" s="230"/>
      <c r="R66980" s="230"/>
      <c r="S66980" s="230"/>
    </row>
    <row r="66981" spans="16:19" x14ac:dyDescent="0.2">
      <c r="P66981" s="230"/>
      <c r="Q66981" s="230"/>
      <c r="R66981" s="230"/>
      <c r="S66981" s="230"/>
    </row>
    <row r="66982" spans="16:19" x14ac:dyDescent="0.2">
      <c r="P66982" s="230"/>
      <c r="Q66982" s="230"/>
      <c r="R66982" s="230"/>
      <c r="S66982" s="230"/>
    </row>
    <row r="66983" spans="16:19" x14ac:dyDescent="0.2">
      <c r="P66983" s="230"/>
      <c r="Q66983" s="230"/>
      <c r="R66983" s="230"/>
      <c r="S66983" s="230"/>
    </row>
    <row r="66984" spans="16:19" x14ac:dyDescent="0.2">
      <c r="P66984" s="230"/>
      <c r="Q66984" s="230"/>
      <c r="R66984" s="230"/>
      <c r="S66984" s="230"/>
    </row>
    <row r="66985" spans="16:19" x14ac:dyDescent="0.2">
      <c r="P66985" s="230"/>
      <c r="Q66985" s="230"/>
      <c r="R66985" s="230"/>
      <c r="S66985" s="230"/>
    </row>
    <row r="66986" spans="16:19" x14ac:dyDescent="0.2">
      <c r="P66986" s="230"/>
      <c r="Q66986" s="230"/>
      <c r="R66986" s="230"/>
      <c r="S66986" s="230"/>
    </row>
    <row r="66987" spans="16:19" x14ac:dyDescent="0.2">
      <c r="P66987" s="230"/>
      <c r="Q66987" s="230"/>
      <c r="R66987" s="230"/>
      <c r="S66987" s="230"/>
    </row>
    <row r="66988" spans="16:19" x14ac:dyDescent="0.2">
      <c r="P66988" s="230"/>
      <c r="Q66988" s="230"/>
      <c r="R66988" s="230"/>
      <c r="S66988" s="230"/>
    </row>
    <row r="66989" spans="16:19" x14ac:dyDescent="0.2">
      <c r="P66989" s="230"/>
      <c r="Q66989" s="230"/>
      <c r="R66989" s="230"/>
      <c r="S66989" s="230"/>
    </row>
    <row r="66990" spans="16:19" x14ac:dyDescent="0.2">
      <c r="P66990" s="230"/>
      <c r="Q66990" s="230"/>
      <c r="R66990" s="230"/>
      <c r="S66990" s="230"/>
    </row>
    <row r="66991" spans="16:19" x14ac:dyDescent="0.2">
      <c r="P66991" s="230"/>
      <c r="Q66991" s="230"/>
      <c r="R66991" s="230"/>
      <c r="S66991" s="230"/>
    </row>
    <row r="66992" spans="16:19" x14ac:dyDescent="0.2">
      <c r="P66992" s="230"/>
      <c r="Q66992" s="230"/>
      <c r="R66992" s="230"/>
      <c r="S66992" s="230"/>
    </row>
    <row r="66993" spans="16:19" x14ac:dyDescent="0.2">
      <c r="P66993" s="230"/>
      <c r="Q66993" s="230"/>
      <c r="R66993" s="230"/>
      <c r="S66993" s="230"/>
    </row>
    <row r="66994" spans="16:19" x14ac:dyDescent="0.2">
      <c r="P66994" s="230"/>
      <c r="Q66994" s="230"/>
      <c r="R66994" s="230"/>
      <c r="S66994" s="230"/>
    </row>
    <row r="66995" spans="16:19" x14ac:dyDescent="0.2">
      <c r="P66995" s="230"/>
      <c r="Q66995" s="230"/>
      <c r="R66995" s="230"/>
      <c r="S66995" s="230"/>
    </row>
    <row r="66996" spans="16:19" x14ac:dyDescent="0.2">
      <c r="P66996" s="230"/>
      <c r="Q66996" s="230"/>
      <c r="R66996" s="230"/>
      <c r="S66996" s="230"/>
    </row>
    <row r="66997" spans="16:19" x14ac:dyDescent="0.2">
      <c r="P66997" s="230"/>
      <c r="Q66997" s="230"/>
      <c r="R66997" s="230"/>
      <c r="S66997" s="230"/>
    </row>
    <row r="66998" spans="16:19" x14ac:dyDescent="0.2">
      <c r="P66998" s="230"/>
      <c r="Q66998" s="230"/>
      <c r="R66998" s="230"/>
      <c r="S66998" s="230"/>
    </row>
    <row r="66999" spans="16:19" x14ac:dyDescent="0.2">
      <c r="P66999" s="230"/>
      <c r="Q66999" s="230"/>
      <c r="R66999" s="230"/>
      <c r="S66999" s="230"/>
    </row>
    <row r="67000" spans="16:19" x14ac:dyDescent="0.2">
      <c r="P67000" s="230"/>
      <c r="Q67000" s="230"/>
      <c r="R67000" s="230"/>
      <c r="S67000" s="230"/>
    </row>
    <row r="67001" spans="16:19" x14ac:dyDescent="0.2">
      <c r="P67001" s="230"/>
      <c r="Q67001" s="230"/>
      <c r="R67001" s="230"/>
      <c r="S67001" s="230"/>
    </row>
    <row r="67002" spans="16:19" x14ac:dyDescent="0.2">
      <c r="P67002" s="230"/>
      <c r="Q67002" s="230"/>
      <c r="R67002" s="230"/>
      <c r="S67002" s="230"/>
    </row>
    <row r="67003" spans="16:19" x14ac:dyDescent="0.2">
      <c r="P67003" s="230"/>
      <c r="Q67003" s="230"/>
      <c r="R67003" s="230"/>
      <c r="S67003" s="230"/>
    </row>
    <row r="67004" spans="16:19" x14ac:dyDescent="0.2">
      <c r="P67004" s="230"/>
      <c r="Q67004" s="230"/>
      <c r="R67004" s="230"/>
      <c r="S67004" s="230"/>
    </row>
    <row r="67005" spans="16:19" x14ac:dyDescent="0.2">
      <c r="P67005" s="230"/>
      <c r="Q67005" s="230"/>
      <c r="R67005" s="230"/>
      <c r="S67005" s="230"/>
    </row>
    <row r="67006" spans="16:19" x14ac:dyDescent="0.2">
      <c r="P67006" s="230"/>
      <c r="Q67006" s="230"/>
      <c r="R67006" s="230"/>
      <c r="S67006" s="230"/>
    </row>
    <row r="67007" spans="16:19" x14ac:dyDescent="0.2">
      <c r="P67007" s="230"/>
      <c r="Q67007" s="230"/>
      <c r="R67007" s="230"/>
      <c r="S67007" s="230"/>
    </row>
    <row r="67008" spans="16:19" x14ac:dyDescent="0.2">
      <c r="P67008" s="230"/>
      <c r="Q67008" s="230"/>
      <c r="R67008" s="230"/>
      <c r="S67008" s="230"/>
    </row>
    <row r="67009" spans="16:19" x14ac:dyDescent="0.2">
      <c r="P67009" s="230"/>
      <c r="Q67009" s="230"/>
      <c r="R67009" s="230"/>
      <c r="S67009" s="230"/>
    </row>
    <row r="67010" spans="16:19" x14ac:dyDescent="0.2">
      <c r="P67010" s="230"/>
      <c r="Q67010" s="230"/>
      <c r="R67010" s="230"/>
      <c r="S67010" s="230"/>
    </row>
    <row r="67011" spans="16:19" x14ac:dyDescent="0.2">
      <c r="P67011" s="230"/>
      <c r="Q67011" s="230"/>
      <c r="R67011" s="230"/>
      <c r="S67011" s="230"/>
    </row>
    <row r="67012" spans="16:19" x14ac:dyDescent="0.2">
      <c r="P67012" s="230"/>
      <c r="Q67012" s="230"/>
      <c r="R67012" s="230"/>
      <c r="S67012" s="230"/>
    </row>
    <row r="67013" spans="16:19" x14ac:dyDescent="0.2">
      <c r="P67013" s="230"/>
      <c r="Q67013" s="230"/>
      <c r="R67013" s="230"/>
      <c r="S67013" s="230"/>
    </row>
    <row r="67014" spans="16:19" x14ac:dyDescent="0.2">
      <c r="P67014" s="230"/>
      <c r="Q67014" s="230"/>
      <c r="R67014" s="230"/>
      <c r="S67014" s="230"/>
    </row>
    <row r="67015" spans="16:19" x14ac:dyDescent="0.2">
      <c r="P67015" s="230"/>
      <c r="Q67015" s="230"/>
      <c r="R67015" s="230"/>
      <c r="S67015" s="230"/>
    </row>
    <row r="67016" spans="16:19" x14ac:dyDescent="0.2">
      <c r="P67016" s="230"/>
      <c r="Q67016" s="230"/>
      <c r="R67016" s="230"/>
      <c r="S67016" s="230"/>
    </row>
    <row r="67017" spans="16:19" x14ac:dyDescent="0.2">
      <c r="P67017" s="230"/>
      <c r="Q67017" s="230"/>
      <c r="R67017" s="230"/>
      <c r="S67017" s="230"/>
    </row>
    <row r="67018" spans="16:19" x14ac:dyDescent="0.2">
      <c r="P67018" s="230"/>
      <c r="Q67018" s="230"/>
      <c r="R67018" s="230"/>
      <c r="S67018" s="230"/>
    </row>
    <row r="67019" spans="16:19" x14ac:dyDescent="0.2">
      <c r="P67019" s="230"/>
      <c r="Q67019" s="230"/>
      <c r="R67019" s="230"/>
      <c r="S67019" s="230"/>
    </row>
    <row r="67020" spans="16:19" x14ac:dyDescent="0.2">
      <c r="P67020" s="230"/>
      <c r="Q67020" s="230"/>
      <c r="R67020" s="230"/>
      <c r="S67020" s="230"/>
    </row>
    <row r="67021" spans="16:19" x14ac:dyDescent="0.2">
      <c r="P67021" s="230"/>
      <c r="Q67021" s="230"/>
      <c r="R67021" s="230"/>
      <c r="S67021" s="230"/>
    </row>
    <row r="67022" spans="16:19" x14ac:dyDescent="0.2">
      <c r="P67022" s="230"/>
      <c r="Q67022" s="230"/>
      <c r="R67022" s="230"/>
      <c r="S67022" s="230"/>
    </row>
    <row r="67023" spans="16:19" x14ac:dyDescent="0.2">
      <c r="P67023" s="230"/>
      <c r="Q67023" s="230"/>
      <c r="R67023" s="230"/>
      <c r="S67023" s="230"/>
    </row>
    <row r="67024" spans="16:19" x14ac:dyDescent="0.2">
      <c r="P67024" s="230"/>
      <c r="Q67024" s="230"/>
      <c r="R67024" s="230"/>
      <c r="S67024" s="230"/>
    </row>
    <row r="67025" spans="16:19" x14ac:dyDescent="0.2">
      <c r="P67025" s="230"/>
      <c r="Q67025" s="230"/>
      <c r="R67025" s="230"/>
      <c r="S67025" s="230"/>
    </row>
    <row r="67026" spans="16:19" x14ac:dyDescent="0.2">
      <c r="P67026" s="230"/>
      <c r="Q67026" s="230"/>
      <c r="R67026" s="230"/>
      <c r="S67026" s="230"/>
    </row>
    <row r="67027" spans="16:19" x14ac:dyDescent="0.2">
      <c r="P67027" s="230"/>
      <c r="Q67027" s="230"/>
      <c r="R67027" s="230"/>
      <c r="S67027" s="230"/>
    </row>
    <row r="67028" spans="16:19" x14ac:dyDescent="0.2">
      <c r="P67028" s="230"/>
      <c r="Q67028" s="230"/>
      <c r="R67028" s="230"/>
      <c r="S67028" s="230"/>
    </row>
    <row r="67029" spans="16:19" x14ac:dyDescent="0.2">
      <c r="P67029" s="230"/>
      <c r="Q67029" s="230"/>
      <c r="R67029" s="230"/>
      <c r="S67029" s="230"/>
    </row>
    <row r="67030" spans="16:19" x14ac:dyDescent="0.2">
      <c r="P67030" s="230"/>
      <c r="Q67030" s="230"/>
      <c r="R67030" s="230"/>
      <c r="S67030" s="230"/>
    </row>
    <row r="67031" spans="16:19" x14ac:dyDescent="0.2">
      <c r="P67031" s="230"/>
      <c r="Q67031" s="230"/>
      <c r="R67031" s="230"/>
      <c r="S67031" s="230"/>
    </row>
    <row r="67032" spans="16:19" x14ac:dyDescent="0.2">
      <c r="P67032" s="230"/>
      <c r="Q67032" s="230"/>
      <c r="R67032" s="230"/>
      <c r="S67032" s="230"/>
    </row>
    <row r="67033" spans="16:19" x14ac:dyDescent="0.2">
      <c r="P67033" s="230"/>
      <c r="Q67033" s="230"/>
      <c r="R67033" s="230"/>
      <c r="S67033" s="230"/>
    </row>
    <row r="67034" spans="16:19" x14ac:dyDescent="0.2">
      <c r="P67034" s="230"/>
      <c r="Q67034" s="230"/>
      <c r="R67034" s="230"/>
      <c r="S67034" s="230"/>
    </row>
    <row r="67035" spans="16:19" x14ac:dyDescent="0.2">
      <c r="P67035" s="230"/>
      <c r="Q67035" s="230"/>
      <c r="R67035" s="230"/>
      <c r="S67035" s="230"/>
    </row>
    <row r="67036" spans="16:19" x14ac:dyDescent="0.2">
      <c r="P67036" s="230"/>
      <c r="Q67036" s="230"/>
      <c r="R67036" s="230"/>
      <c r="S67036" s="230"/>
    </row>
    <row r="67037" spans="16:19" x14ac:dyDescent="0.2">
      <c r="P67037" s="230"/>
      <c r="Q67037" s="230"/>
      <c r="R67037" s="230"/>
      <c r="S67037" s="230"/>
    </row>
    <row r="67038" spans="16:19" x14ac:dyDescent="0.2">
      <c r="P67038" s="230"/>
      <c r="Q67038" s="230"/>
      <c r="R67038" s="230"/>
      <c r="S67038" s="230"/>
    </row>
    <row r="67039" spans="16:19" x14ac:dyDescent="0.2">
      <c r="P67039" s="230"/>
      <c r="Q67039" s="230"/>
      <c r="R67039" s="230"/>
      <c r="S67039" s="230"/>
    </row>
    <row r="67040" spans="16:19" x14ac:dyDescent="0.2">
      <c r="P67040" s="230"/>
      <c r="Q67040" s="230"/>
      <c r="R67040" s="230"/>
      <c r="S67040" s="230"/>
    </row>
    <row r="67041" spans="16:19" x14ac:dyDescent="0.2">
      <c r="P67041" s="230"/>
      <c r="Q67041" s="230"/>
      <c r="R67041" s="230"/>
      <c r="S67041" s="230"/>
    </row>
    <row r="67042" spans="16:19" x14ac:dyDescent="0.2">
      <c r="P67042" s="230"/>
      <c r="Q67042" s="230"/>
      <c r="R67042" s="230"/>
      <c r="S67042" s="230"/>
    </row>
    <row r="67043" spans="16:19" x14ac:dyDescent="0.2">
      <c r="P67043" s="230"/>
      <c r="Q67043" s="230"/>
      <c r="R67043" s="230"/>
      <c r="S67043" s="230"/>
    </row>
    <row r="67044" spans="16:19" x14ac:dyDescent="0.2">
      <c r="P67044" s="230"/>
      <c r="Q67044" s="230"/>
      <c r="R67044" s="230"/>
      <c r="S67044" s="230"/>
    </row>
    <row r="67045" spans="16:19" x14ac:dyDescent="0.2">
      <c r="P67045" s="230"/>
      <c r="Q67045" s="230"/>
      <c r="R67045" s="230"/>
      <c r="S67045" s="230"/>
    </row>
    <row r="67046" spans="16:19" x14ac:dyDescent="0.2">
      <c r="P67046" s="230"/>
      <c r="Q67046" s="230"/>
      <c r="R67046" s="230"/>
      <c r="S67046" s="230"/>
    </row>
    <row r="67047" spans="16:19" x14ac:dyDescent="0.2">
      <c r="P67047" s="230"/>
      <c r="Q67047" s="230"/>
      <c r="R67047" s="230"/>
      <c r="S67047" s="230"/>
    </row>
    <row r="67048" spans="16:19" x14ac:dyDescent="0.2">
      <c r="P67048" s="230"/>
      <c r="Q67048" s="230"/>
      <c r="R67048" s="230"/>
      <c r="S67048" s="230"/>
    </row>
    <row r="67049" spans="16:19" x14ac:dyDescent="0.2">
      <c r="P67049" s="230"/>
      <c r="Q67049" s="230"/>
      <c r="R67049" s="230"/>
      <c r="S67049" s="230"/>
    </row>
    <row r="67050" spans="16:19" x14ac:dyDescent="0.2">
      <c r="P67050" s="230"/>
      <c r="Q67050" s="230"/>
      <c r="R67050" s="230"/>
      <c r="S67050" s="230"/>
    </row>
    <row r="67051" spans="16:19" x14ac:dyDescent="0.2">
      <c r="P67051" s="230"/>
      <c r="Q67051" s="230"/>
      <c r="R67051" s="230"/>
      <c r="S67051" s="230"/>
    </row>
    <row r="67052" spans="16:19" x14ac:dyDescent="0.2">
      <c r="P67052" s="230"/>
      <c r="Q67052" s="230"/>
      <c r="R67052" s="230"/>
      <c r="S67052" s="230"/>
    </row>
    <row r="67053" spans="16:19" x14ac:dyDescent="0.2">
      <c r="P67053" s="230"/>
      <c r="Q67053" s="230"/>
      <c r="R67053" s="230"/>
      <c r="S67053" s="230"/>
    </row>
    <row r="67054" spans="16:19" x14ac:dyDescent="0.2">
      <c r="P67054" s="230"/>
      <c r="Q67054" s="230"/>
      <c r="R67054" s="230"/>
      <c r="S67054" s="230"/>
    </row>
    <row r="67055" spans="16:19" x14ac:dyDescent="0.2">
      <c r="P67055" s="230"/>
      <c r="Q67055" s="230"/>
      <c r="R67055" s="230"/>
      <c r="S67055" s="230"/>
    </row>
    <row r="67056" spans="16:19" x14ac:dyDescent="0.2">
      <c r="P67056" s="230"/>
      <c r="Q67056" s="230"/>
      <c r="R67056" s="230"/>
      <c r="S67056" s="230"/>
    </row>
    <row r="67057" spans="16:19" x14ac:dyDescent="0.2">
      <c r="P67057" s="230"/>
      <c r="Q67057" s="230"/>
      <c r="R67057" s="230"/>
      <c r="S67057" s="230"/>
    </row>
    <row r="67058" spans="16:19" x14ac:dyDescent="0.2">
      <c r="P67058" s="230"/>
      <c r="Q67058" s="230"/>
      <c r="R67058" s="230"/>
      <c r="S67058" s="230"/>
    </row>
    <row r="67059" spans="16:19" x14ac:dyDescent="0.2">
      <c r="P67059" s="230"/>
      <c r="Q67059" s="230"/>
      <c r="R67059" s="230"/>
      <c r="S67059" s="230"/>
    </row>
    <row r="67060" spans="16:19" x14ac:dyDescent="0.2">
      <c r="P67060" s="230"/>
      <c r="Q67060" s="230"/>
      <c r="R67060" s="230"/>
      <c r="S67060" s="230"/>
    </row>
    <row r="67061" spans="16:19" x14ac:dyDescent="0.2">
      <c r="P67061" s="230"/>
      <c r="Q67061" s="230"/>
      <c r="R67061" s="230"/>
      <c r="S67061" s="230"/>
    </row>
    <row r="67062" spans="16:19" x14ac:dyDescent="0.2">
      <c r="P67062" s="230"/>
      <c r="Q67062" s="230"/>
      <c r="R67062" s="230"/>
      <c r="S67062" s="230"/>
    </row>
    <row r="67063" spans="16:19" x14ac:dyDescent="0.2">
      <c r="P67063" s="230"/>
      <c r="Q67063" s="230"/>
      <c r="R67063" s="230"/>
      <c r="S67063" s="230"/>
    </row>
    <row r="67064" spans="16:19" x14ac:dyDescent="0.2">
      <c r="P67064" s="230"/>
      <c r="Q67064" s="230"/>
      <c r="R67064" s="230"/>
      <c r="S67064" s="230"/>
    </row>
    <row r="67065" spans="16:19" x14ac:dyDescent="0.2">
      <c r="P67065" s="230"/>
      <c r="Q67065" s="230"/>
      <c r="R67065" s="230"/>
      <c r="S67065" s="230"/>
    </row>
    <row r="67066" spans="16:19" x14ac:dyDescent="0.2">
      <c r="P67066" s="230"/>
      <c r="Q67066" s="230"/>
      <c r="R67066" s="230"/>
      <c r="S67066" s="230"/>
    </row>
    <row r="67067" spans="16:19" x14ac:dyDescent="0.2">
      <c r="P67067" s="230"/>
      <c r="Q67067" s="230"/>
      <c r="R67067" s="230"/>
      <c r="S67067" s="230"/>
    </row>
    <row r="67068" spans="16:19" x14ac:dyDescent="0.2">
      <c r="P67068" s="230"/>
      <c r="Q67068" s="230"/>
      <c r="R67068" s="230"/>
      <c r="S67068" s="230"/>
    </row>
    <row r="67069" spans="16:19" x14ac:dyDescent="0.2">
      <c r="P67069" s="230"/>
      <c r="Q67069" s="230"/>
      <c r="R67069" s="230"/>
      <c r="S67069" s="230"/>
    </row>
    <row r="67070" spans="16:19" x14ac:dyDescent="0.2">
      <c r="P67070" s="230"/>
      <c r="Q67070" s="230"/>
      <c r="R67070" s="230"/>
      <c r="S67070" s="230"/>
    </row>
    <row r="67071" spans="16:19" x14ac:dyDescent="0.2">
      <c r="P67071" s="230"/>
      <c r="Q67071" s="230"/>
      <c r="R67071" s="230"/>
      <c r="S67071" s="230"/>
    </row>
    <row r="67072" spans="16:19" x14ac:dyDescent="0.2">
      <c r="P67072" s="230"/>
      <c r="Q67072" s="230"/>
      <c r="R67072" s="230"/>
      <c r="S67072" s="230"/>
    </row>
    <row r="67073" spans="16:19" x14ac:dyDescent="0.2">
      <c r="P67073" s="230"/>
      <c r="Q67073" s="230"/>
      <c r="R67073" s="230"/>
      <c r="S67073" s="230"/>
    </row>
    <row r="67074" spans="16:19" x14ac:dyDescent="0.2">
      <c r="P67074" s="230"/>
      <c r="Q67074" s="230"/>
      <c r="R67074" s="230"/>
      <c r="S67074" s="230"/>
    </row>
    <row r="67075" spans="16:19" x14ac:dyDescent="0.2">
      <c r="P67075" s="230"/>
      <c r="Q67075" s="230"/>
      <c r="R67075" s="230"/>
      <c r="S67075" s="230"/>
    </row>
    <row r="67076" spans="16:19" x14ac:dyDescent="0.2">
      <c r="P67076" s="230"/>
      <c r="Q67076" s="230"/>
      <c r="R67076" s="230"/>
      <c r="S67076" s="230"/>
    </row>
    <row r="67077" spans="16:19" x14ac:dyDescent="0.2">
      <c r="P67077" s="230"/>
      <c r="Q67077" s="230"/>
      <c r="R67077" s="230"/>
      <c r="S67077" s="230"/>
    </row>
    <row r="67078" spans="16:19" x14ac:dyDescent="0.2">
      <c r="P67078" s="230"/>
      <c r="Q67078" s="230"/>
      <c r="R67078" s="230"/>
      <c r="S67078" s="230"/>
    </row>
    <row r="67079" spans="16:19" x14ac:dyDescent="0.2">
      <c r="P67079" s="230"/>
      <c r="Q67079" s="230"/>
      <c r="R67079" s="230"/>
      <c r="S67079" s="230"/>
    </row>
    <row r="67080" spans="16:19" x14ac:dyDescent="0.2">
      <c r="P67080" s="230"/>
      <c r="Q67080" s="230"/>
      <c r="R67080" s="230"/>
      <c r="S67080" s="230"/>
    </row>
    <row r="67081" spans="16:19" x14ac:dyDescent="0.2">
      <c r="P67081" s="230"/>
      <c r="Q67081" s="230"/>
      <c r="R67081" s="230"/>
      <c r="S67081" s="230"/>
    </row>
    <row r="67082" spans="16:19" x14ac:dyDescent="0.2">
      <c r="P67082" s="230"/>
      <c r="Q67082" s="230"/>
      <c r="R67082" s="230"/>
      <c r="S67082" s="230"/>
    </row>
    <row r="67083" spans="16:19" x14ac:dyDescent="0.2">
      <c r="P67083" s="230"/>
      <c r="Q67083" s="230"/>
      <c r="R67083" s="230"/>
      <c r="S67083" s="230"/>
    </row>
    <row r="67084" spans="16:19" x14ac:dyDescent="0.2">
      <c r="P67084" s="230"/>
      <c r="Q67084" s="230"/>
      <c r="R67084" s="230"/>
      <c r="S67084" s="230"/>
    </row>
    <row r="67085" spans="16:19" x14ac:dyDescent="0.2">
      <c r="P67085" s="230"/>
      <c r="Q67085" s="230"/>
      <c r="R67085" s="230"/>
      <c r="S67085" s="230"/>
    </row>
    <row r="67086" spans="16:19" x14ac:dyDescent="0.2">
      <c r="P67086" s="230"/>
      <c r="Q67086" s="230"/>
      <c r="R67086" s="230"/>
      <c r="S67086" s="230"/>
    </row>
    <row r="67087" spans="16:19" x14ac:dyDescent="0.2">
      <c r="P67087" s="230"/>
      <c r="Q67087" s="230"/>
      <c r="R67087" s="230"/>
      <c r="S67087" s="230"/>
    </row>
    <row r="67088" spans="16:19" x14ac:dyDescent="0.2">
      <c r="P67088" s="230"/>
      <c r="Q67088" s="230"/>
      <c r="R67088" s="230"/>
      <c r="S67088" s="230"/>
    </row>
    <row r="67089" spans="16:19" x14ac:dyDescent="0.2">
      <c r="P67089" s="230"/>
      <c r="Q67089" s="230"/>
      <c r="R67089" s="230"/>
      <c r="S67089" s="230"/>
    </row>
    <row r="67090" spans="16:19" x14ac:dyDescent="0.2">
      <c r="P67090" s="230"/>
      <c r="Q67090" s="230"/>
      <c r="R67090" s="230"/>
      <c r="S67090" s="230"/>
    </row>
    <row r="67091" spans="16:19" x14ac:dyDescent="0.2">
      <c r="P67091" s="230"/>
      <c r="Q67091" s="230"/>
      <c r="R67091" s="230"/>
      <c r="S67091" s="230"/>
    </row>
    <row r="67092" spans="16:19" x14ac:dyDescent="0.2">
      <c r="P67092" s="230"/>
      <c r="Q67092" s="230"/>
      <c r="R67092" s="230"/>
      <c r="S67092" s="230"/>
    </row>
    <row r="67093" spans="16:19" x14ac:dyDescent="0.2">
      <c r="P67093" s="230"/>
      <c r="Q67093" s="230"/>
      <c r="R67093" s="230"/>
      <c r="S67093" s="230"/>
    </row>
    <row r="67094" spans="16:19" x14ac:dyDescent="0.2">
      <c r="P67094" s="230"/>
      <c r="Q67094" s="230"/>
      <c r="R67094" s="230"/>
      <c r="S67094" s="230"/>
    </row>
    <row r="67095" spans="16:19" x14ac:dyDescent="0.2">
      <c r="P67095" s="230"/>
      <c r="Q67095" s="230"/>
      <c r="R67095" s="230"/>
      <c r="S67095" s="230"/>
    </row>
    <row r="67096" spans="16:19" x14ac:dyDescent="0.2">
      <c r="P67096" s="230"/>
      <c r="Q67096" s="230"/>
      <c r="R67096" s="230"/>
      <c r="S67096" s="230"/>
    </row>
    <row r="67097" spans="16:19" x14ac:dyDescent="0.2">
      <c r="P67097" s="230"/>
      <c r="Q67097" s="230"/>
      <c r="R67097" s="230"/>
      <c r="S67097" s="230"/>
    </row>
    <row r="67098" spans="16:19" x14ac:dyDescent="0.2">
      <c r="P67098" s="230"/>
      <c r="Q67098" s="230"/>
      <c r="R67098" s="230"/>
      <c r="S67098" s="230"/>
    </row>
    <row r="67099" spans="16:19" x14ac:dyDescent="0.2">
      <c r="P67099" s="230"/>
      <c r="Q67099" s="230"/>
      <c r="R67099" s="230"/>
      <c r="S67099" s="230"/>
    </row>
    <row r="67100" spans="16:19" x14ac:dyDescent="0.2">
      <c r="P67100" s="230"/>
      <c r="Q67100" s="230"/>
      <c r="R67100" s="230"/>
      <c r="S67100" s="230"/>
    </row>
    <row r="67101" spans="16:19" x14ac:dyDescent="0.2">
      <c r="P67101" s="230"/>
      <c r="Q67101" s="230"/>
      <c r="R67101" s="230"/>
      <c r="S67101" s="230"/>
    </row>
    <row r="67102" spans="16:19" x14ac:dyDescent="0.2">
      <c r="P67102" s="230"/>
      <c r="Q67102" s="230"/>
      <c r="R67102" s="230"/>
      <c r="S67102" s="230"/>
    </row>
    <row r="67103" spans="16:19" x14ac:dyDescent="0.2">
      <c r="P67103" s="230"/>
      <c r="Q67103" s="230"/>
      <c r="R67103" s="230"/>
      <c r="S67103" s="230"/>
    </row>
    <row r="67104" spans="16:19" x14ac:dyDescent="0.2">
      <c r="P67104" s="230"/>
      <c r="Q67104" s="230"/>
      <c r="R67104" s="230"/>
      <c r="S67104" s="230"/>
    </row>
    <row r="67105" spans="16:19" x14ac:dyDescent="0.2">
      <c r="P67105" s="230"/>
      <c r="Q67105" s="230"/>
      <c r="R67105" s="230"/>
      <c r="S67105" s="230"/>
    </row>
    <row r="67106" spans="16:19" x14ac:dyDescent="0.2">
      <c r="P67106" s="230"/>
      <c r="Q67106" s="230"/>
      <c r="R67106" s="230"/>
      <c r="S67106" s="230"/>
    </row>
    <row r="67107" spans="16:19" x14ac:dyDescent="0.2">
      <c r="P67107" s="230"/>
      <c r="Q67107" s="230"/>
      <c r="R67107" s="230"/>
      <c r="S67107" s="230"/>
    </row>
    <row r="67108" spans="16:19" x14ac:dyDescent="0.2">
      <c r="P67108" s="230"/>
      <c r="Q67108" s="230"/>
      <c r="R67108" s="230"/>
      <c r="S67108" s="230"/>
    </row>
    <row r="67109" spans="16:19" x14ac:dyDescent="0.2">
      <c r="P67109" s="230"/>
      <c r="Q67109" s="230"/>
      <c r="R67109" s="230"/>
      <c r="S67109" s="230"/>
    </row>
    <row r="67110" spans="16:19" x14ac:dyDescent="0.2">
      <c r="P67110" s="230"/>
      <c r="Q67110" s="230"/>
      <c r="R67110" s="230"/>
      <c r="S67110" s="230"/>
    </row>
    <row r="67111" spans="16:19" x14ac:dyDescent="0.2">
      <c r="P67111" s="230"/>
      <c r="Q67111" s="230"/>
      <c r="R67111" s="230"/>
      <c r="S67111" s="230"/>
    </row>
    <row r="67112" spans="16:19" x14ac:dyDescent="0.2">
      <c r="P67112" s="230"/>
      <c r="Q67112" s="230"/>
      <c r="R67112" s="230"/>
      <c r="S67112" s="230"/>
    </row>
    <row r="67113" spans="16:19" x14ac:dyDescent="0.2">
      <c r="P67113" s="230"/>
      <c r="Q67113" s="230"/>
      <c r="R67113" s="230"/>
      <c r="S67113" s="230"/>
    </row>
    <row r="67114" spans="16:19" x14ac:dyDescent="0.2">
      <c r="P67114" s="230"/>
      <c r="Q67114" s="230"/>
      <c r="R67114" s="230"/>
      <c r="S67114" s="230"/>
    </row>
    <row r="67115" spans="16:19" x14ac:dyDescent="0.2">
      <c r="P67115" s="230"/>
      <c r="Q67115" s="230"/>
      <c r="R67115" s="230"/>
      <c r="S67115" s="230"/>
    </row>
    <row r="67116" spans="16:19" x14ac:dyDescent="0.2">
      <c r="P67116" s="230"/>
      <c r="Q67116" s="230"/>
      <c r="R67116" s="230"/>
      <c r="S67116" s="230"/>
    </row>
    <row r="67117" spans="16:19" x14ac:dyDescent="0.2">
      <c r="P67117" s="230"/>
      <c r="Q67117" s="230"/>
      <c r="R67117" s="230"/>
      <c r="S67117" s="230"/>
    </row>
    <row r="67118" spans="16:19" x14ac:dyDescent="0.2">
      <c r="P67118" s="230"/>
      <c r="Q67118" s="230"/>
      <c r="R67118" s="230"/>
      <c r="S67118" s="230"/>
    </row>
    <row r="67119" spans="16:19" x14ac:dyDescent="0.2">
      <c r="P67119" s="230"/>
      <c r="Q67119" s="230"/>
      <c r="R67119" s="230"/>
      <c r="S67119" s="230"/>
    </row>
    <row r="67120" spans="16:19" x14ac:dyDescent="0.2">
      <c r="P67120" s="230"/>
      <c r="Q67120" s="230"/>
      <c r="R67120" s="230"/>
      <c r="S67120" s="230"/>
    </row>
    <row r="67121" spans="16:19" x14ac:dyDescent="0.2">
      <c r="P67121" s="230"/>
      <c r="Q67121" s="230"/>
      <c r="R67121" s="230"/>
      <c r="S67121" s="230"/>
    </row>
    <row r="67122" spans="16:19" x14ac:dyDescent="0.2">
      <c r="P67122" s="230"/>
      <c r="Q67122" s="230"/>
      <c r="R67122" s="230"/>
      <c r="S67122" s="230"/>
    </row>
    <row r="67123" spans="16:19" x14ac:dyDescent="0.2">
      <c r="P67123" s="230"/>
      <c r="Q67123" s="230"/>
      <c r="R67123" s="230"/>
      <c r="S67123" s="230"/>
    </row>
    <row r="67124" spans="16:19" x14ac:dyDescent="0.2">
      <c r="P67124" s="230"/>
      <c r="Q67124" s="230"/>
      <c r="R67124" s="230"/>
      <c r="S67124" s="230"/>
    </row>
    <row r="67125" spans="16:19" x14ac:dyDescent="0.2">
      <c r="P67125" s="230"/>
      <c r="Q67125" s="230"/>
      <c r="R67125" s="230"/>
      <c r="S67125" s="230"/>
    </row>
    <row r="67126" spans="16:19" x14ac:dyDescent="0.2">
      <c r="P67126" s="230"/>
      <c r="Q67126" s="230"/>
      <c r="R67126" s="230"/>
      <c r="S67126" s="230"/>
    </row>
    <row r="67127" spans="16:19" x14ac:dyDescent="0.2">
      <c r="P67127" s="230"/>
      <c r="Q67127" s="230"/>
      <c r="R67127" s="230"/>
      <c r="S67127" s="230"/>
    </row>
    <row r="67128" spans="16:19" x14ac:dyDescent="0.2">
      <c r="P67128" s="230"/>
      <c r="Q67128" s="230"/>
      <c r="R67128" s="230"/>
      <c r="S67128" s="230"/>
    </row>
    <row r="67129" spans="16:19" x14ac:dyDescent="0.2">
      <c r="P67129" s="230"/>
      <c r="Q67129" s="230"/>
      <c r="R67129" s="230"/>
      <c r="S67129" s="230"/>
    </row>
    <row r="67130" spans="16:19" x14ac:dyDescent="0.2">
      <c r="P67130" s="230"/>
      <c r="Q67130" s="230"/>
      <c r="R67130" s="230"/>
      <c r="S67130" s="230"/>
    </row>
    <row r="67131" spans="16:19" x14ac:dyDescent="0.2">
      <c r="P67131" s="230"/>
      <c r="Q67131" s="230"/>
      <c r="R67131" s="230"/>
      <c r="S67131" s="230"/>
    </row>
    <row r="67132" spans="16:19" x14ac:dyDescent="0.2">
      <c r="P67132" s="230"/>
      <c r="Q67132" s="230"/>
      <c r="R67132" s="230"/>
      <c r="S67132" s="230"/>
    </row>
    <row r="67133" spans="16:19" x14ac:dyDescent="0.2">
      <c r="P67133" s="230"/>
      <c r="Q67133" s="230"/>
      <c r="R67133" s="230"/>
      <c r="S67133" s="230"/>
    </row>
    <row r="67134" spans="16:19" x14ac:dyDescent="0.2">
      <c r="P67134" s="230"/>
      <c r="Q67134" s="230"/>
      <c r="R67134" s="230"/>
      <c r="S67134" s="230"/>
    </row>
    <row r="67135" spans="16:19" x14ac:dyDescent="0.2">
      <c r="P67135" s="230"/>
      <c r="Q67135" s="230"/>
      <c r="R67135" s="230"/>
      <c r="S67135" s="230"/>
    </row>
    <row r="67136" spans="16:19" x14ac:dyDescent="0.2">
      <c r="P67136" s="230"/>
      <c r="Q67136" s="230"/>
      <c r="R67136" s="230"/>
      <c r="S67136" s="230"/>
    </row>
    <row r="67137" spans="16:19" x14ac:dyDescent="0.2">
      <c r="P67137" s="230"/>
      <c r="Q67137" s="230"/>
      <c r="R67137" s="230"/>
      <c r="S67137" s="230"/>
    </row>
    <row r="67138" spans="16:19" x14ac:dyDescent="0.2">
      <c r="P67138" s="230"/>
      <c r="Q67138" s="230"/>
      <c r="R67138" s="230"/>
      <c r="S67138" s="230"/>
    </row>
    <row r="67139" spans="16:19" x14ac:dyDescent="0.2">
      <c r="P67139" s="230"/>
      <c r="Q67139" s="230"/>
      <c r="R67139" s="230"/>
      <c r="S67139" s="230"/>
    </row>
    <row r="67140" spans="16:19" x14ac:dyDescent="0.2">
      <c r="P67140" s="230"/>
      <c r="Q67140" s="230"/>
      <c r="R67140" s="230"/>
      <c r="S67140" s="230"/>
    </row>
    <row r="67141" spans="16:19" x14ac:dyDescent="0.2">
      <c r="P67141" s="230"/>
      <c r="Q67141" s="230"/>
      <c r="R67141" s="230"/>
      <c r="S67141" s="230"/>
    </row>
    <row r="67142" spans="16:19" x14ac:dyDescent="0.2">
      <c r="P67142" s="230"/>
      <c r="Q67142" s="230"/>
      <c r="R67142" s="230"/>
      <c r="S67142" s="230"/>
    </row>
    <row r="67143" spans="16:19" x14ac:dyDescent="0.2">
      <c r="P67143" s="230"/>
      <c r="Q67143" s="230"/>
      <c r="R67143" s="230"/>
      <c r="S67143" s="230"/>
    </row>
    <row r="67144" spans="16:19" x14ac:dyDescent="0.2">
      <c r="P67144" s="230"/>
      <c r="Q67144" s="230"/>
      <c r="R67144" s="230"/>
      <c r="S67144" s="230"/>
    </row>
    <row r="67145" spans="16:19" x14ac:dyDescent="0.2">
      <c r="P67145" s="230"/>
      <c r="Q67145" s="230"/>
      <c r="R67145" s="230"/>
      <c r="S67145" s="230"/>
    </row>
    <row r="67146" spans="16:19" x14ac:dyDescent="0.2">
      <c r="P67146" s="230"/>
      <c r="Q67146" s="230"/>
      <c r="R67146" s="230"/>
      <c r="S67146" s="230"/>
    </row>
    <row r="67147" spans="16:19" x14ac:dyDescent="0.2">
      <c r="P67147" s="230"/>
      <c r="Q67147" s="230"/>
      <c r="R67147" s="230"/>
      <c r="S67147" s="230"/>
    </row>
    <row r="67148" spans="16:19" x14ac:dyDescent="0.2">
      <c r="P67148" s="230"/>
      <c r="Q67148" s="230"/>
      <c r="R67148" s="230"/>
      <c r="S67148" s="230"/>
    </row>
    <row r="67149" spans="16:19" x14ac:dyDescent="0.2">
      <c r="P67149" s="230"/>
      <c r="Q67149" s="230"/>
      <c r="R67149" s="230"/>
      <c r="S67149" s="230"/>
    </row>
    <row r="67150" spans="16:19" x14ac:dyDescent="0.2">
      <c r="P67150" s="230"/>
      <c r="Q67150" s="230"/>
      <c r="R67150" s="230"/>
      <c r="S67150" s="230"/>
    </row>
    <row r="67151" spans="16:19" x14ac:dyDescent="0.2">
      <c r="P67151" s="230"/>
      <c r="Q67151" s="230"/>
      <c r="R67151" s="230"/>
      <c r="S67151" s="230"/>
    </row>
    <row r="67152" spans="16:19" x14ac:dyDescent="0.2">
      <c r="P67152" s="230"/>
      <c r="Q67152" s="230"/>
      <c r="R67152" s="230"/>
      <c r="S67152" s="230"/>
    </row>
    <row r="67153" spans="16:19" x14ac:dyDescent="0.2">
      <c r="P67153" s="230"/>
      <c r="Q67153" s="230"/>
      <c r="R67153" s="230"/>
      <c r="S67153" s="230"/>
    </row>
    <row r="67154" spans="16:19" x14ac:dyDescent="0.2">
      <c r="P67154" s="230"/>
      <c r="Q67154" s="230"/>
      <c r="R67154" s="230"/>
      <c r="S67154" s="230"/>
    </row>
    <row r="67155" spans="16:19" x14ac:dyDescent="0.2">
      <c r="P67155" s="230"/>
      <c r="Q67155" s="230"/>
      <c r="R67155" s="230"/>
      <c r="S67155" s="230"/>
    </row>
    <row r="67156" spans="16:19" x14ac:dyDescent="0.2">
      <c r="P67156" s="230"/>
      <c r="Q67156" s="230"/>
      <c r="R67156" s="230"/>
      <c r="S67156" s="230"/>
    </row>
    <row r="67157" spans="16:19" x14ac:dyDescent="0.2">
      <c r="P67157" s="230"/>
      <c r="Q67157" s="230"/>
      <c r="R67157" s="230"/>
      <c r="S67157" s="230"/>
    </row>
    <row r="67158" spans="16:19" x14ac:dyDescent="0.2">
      <c r="P67158" s="230"/>
      <c r="Q67158" s="230"/>
      <c r="R67158" s="230"/>
      <c r="S67158" s="230"/>
    </row>
    <row r="67159" spans="16:19" x14ac:dyDescent="0.2">
      <c r="P67159" s="230"/>
      <c r="Q67159" s="230"/>
      <c r="R67159" s="230"/>
      <c r="S67159" s="230"/>
    </row>
    <row r="67160" spans="16:19" x14ac:dyDescent="0.2">
      <c r="P67160" s="230"/>
      <c r="Q67160" s="230"/>
      <c r="R67160" s="230"/>
      <c r="S67160" s="230"/>
    </row>
    <row r="67161" spans="16:19" x14ac:dyDescent="0.2">
      <c r="P67161" s="230"/>
      <c r="Q67161" s="230"/>
      <c r="R67161" s="230"/>
      <c r="S67161" s="230"/>
    </row>
    <row r="67162" spans="16:19" x14ac:dyDescent="0.2">
      <c r="P67162" s="230"/>
      <c r="Q67162" s="230"/>
      <c r="R67162" s="230"/>
      <c r="S67162" s="230"/>
    </row>
    <row r="67163" spans="16:19" x14ac:dyDescent="0.2">
      <c r="P67163" s="230"/>
      <c r="Q67163" s="230"/>
      <c r="R67163" s="230"/>
      <c r="S67163" s="230"/>
    </row>
    <row r="67164" spans="16:19" x14ac:dyDescent="0.2">
      <c r="P67164" s="230"/>
      <c r="Q67164" s="230"/>
      <c r="R67164" s="230"/>
      <c r="S67164" s="230"/>
    </row>
    <row r="67165" spans="16:19" x14ac:dyDescent="0.2">
      <c r="P67165" s="230"/>
      <c r="Q67165" s="230"/>
      <c r="R67165" s="230"/>
      <c r="S67165" s="230"/>
    </row>
    <row r="67166" spans="16:19" x14ac:dyDescent="0.2">
      <c r="P67166" s="230"/>
      <c r="Q67166" s="230"/>
      <c r="R67166" s="230"/>
      <c r="S67166" s="230"/>
    </row>
    <row r="67167" spans="16:19" x14ac:dyDescent="0.2">
      <c r="P67167" s="230"/>
      <c r="Q67167" s="230"/>
      <c r="R67167" s="230"/>
      <c r="S67167" s="230"/>
    </row>
    <row r="67168" spans="16:19" x14ac:dyDescent="0.2">
      <c r="P67168" s="230"/>
      <c r="Q67168" s="230"/>
      <c r="R67168" s="230"/>
      <c r="S67168" s="230"/>
    </row>
    <row r="67169" spans="16:19" x14ac:dyDescent="0.2">
      <c r="P67169" s="230"/>
      <c r="Q67169" s="230"/>
      <c r="R67169" s="230"/>
      <c r="S67169" s="230"/>
    </row>
    <row r="67170" spans="16:19" x14ac:dyDescent="0.2">
      <c r="P67170" s="230"/>
      <c r="Q67170" s="230"/>
      <c r="R67170" s="230"/>
      <c r="S67170" s="230"/>
    </row>
    <row r="67171" spans="16:19" x14ac:dyDescent="0.2">
      <c r="P67171" s="230"/>
      <c r="Q67171" s="230"/>
      <c r="R67171" s="230"/>
      <c r="S67171" s="230"/>
    </row>
    <row r="67172" spans="16:19" x14ac:dyDescent="0.2">
      <c r="P67172" s="230"/>
      <c r="Q67172" s="230"/>
      <c r="R67172" s="230"/>
      <c r="S67172" s="230"/>
    </row>
    <row r="67173" spans="16:19" x14ac:dyDescent="0.2">
      <c r="P67173" s="230"/>
      <c r="Q67173" s="230"/>
      <c r="R67173" s="230"/>
      <c r="S67173" s="230"/>
    </row>
    <row r="67174" spans="16:19" x14ac:dyDescent="0.2">
      <c r="P67174" s="230"/>
      <c r="Q67174" s="230"/>
      <c r="R67174" s="230"/>
      <c r="S67174" s="230"/>
    </row>
    <row r="67175" spans="16:19" x14ac:dyDescent="0.2">
      <c r="P67175" s="230"/>
      <c r="Q67175" s="230"/>
      <c r="R67175" s="230"/>
      <c r="S67175" s="230"/>
    </row>
    <row r="67176" spans="16:19" x14ac:dyDescent="0.2">
      <c r="P67176" s="230"/>
      <c r="Q67176" s="230"/>
      <c r="R67176" s="230"/>
      <c r="S67176" s="230"/>
    </row>
    <row r="67177" spans="16:19" x14ac:dyDescent="0.2">
      <c r="P67177" s="230"/>
      <c r="Q67177" s="230"/>
      <c r="R67177" s="230"/>
      <c r="S67177" s="230"/>
    </row>
    <row r="67178" spans="16:19" x14ac:dyDescent="0.2">
      <c r="P67178" s="230"/>
      <c r="Q67178" s="230"/>
      <c r="R67178" s="230"/>
      <c r="S67178" s="230"/>
    </row>
    <row r="67179" spans="16:19" x14ac:dyDescent="0.2">
      <c r="P67179" s="230"/>
      <c r="Q67179" s="230"/>
      <c r="R67179" s="230"/>
      <c r="S67179" s="230"/>
    </row>
    <row r="67180" spans="16:19" x14ac:dyDescent="0.2">
      <c r="P67180" s="230"/>
      <c r="Q67180" s="230"/>
      <c r="R67180" s="230"/>
      <c r="S67180" s="230"/>
    </row>
    <row r="67181" spans="16:19" x14ac:dyDescent="0.2">
      <c r="P67181" s="230"/>
      <c r="Q67181" s="230"/>
      <c r="R67181" s="230"/>
      <c r="S67181" s="230"/>
    </row>
    <row r="67182" spans="16:19" x14ac:dyDescent="0.2">
      <c r="P67182" s="230"/>
      <c r="Q67182" s="230"/>
      <c r="R67182" s="230"/>
      <c r="S67182" s="230"/>
    </row>
    <row r="67183" spans="16:19" x14ac:dyDescent="0.2">
      <c r="P67183" s="230"/>
      <c r="Q67183" s="230"/>
      <c r="R67183" s="230"/>
      <c r="S67183" s="230"/>
    </row>
    <row r="67184" spans="16:19" x14ac:dyDescent="0.2">
      <c r="P67184" s="230"/>
      <c r="Q67184" s="230"/>
      <c r="R67184" s="230"/>
      <c r="S67184" s="230"/>
    </row>
    <row r="67185" spans="16:19" x14ac:dyDescent="0.2">
      <c r="P67185" s="230"/>
      <c r="Q67185" s="230"/>
      <c r="R67185" s="230"/>
      <c r="S67185" s="230"/>
    </row>
    <row r="67186" spans="16:19" x14ac:dyDescent="0.2">
      <c r="P67186" s="230"/>
      <c r="Q67186" s="230"/>
      <c r="R67186" s="230"/>
      <c r="S67186" s="230"/>
    </row>
    <row r="67187" spans="16:19" x14ac:dyDescent="0.2">
      <c r="P67187" s="230"/>
      <c r="Q67187" s="230"/>
      <c r="R67187" s="230"/>
      <c r="S67187" s="230"/>
    </row>
    <row r="67188" spans="16:19" x14ac:dyDescent="0.2">
      <c r="P67188" s="230"/>
      <c r="Q67188" s="230"/>
      <c r="R67188" s="230"/>
      <c r="S67188" s="230"/>
    </row>
    <row r="67189" spans="16:19" x14ac:dyDescent="0.2">
      <c r="P67189" s="230"/>
      <c r="Q67189" s="230"/>
      <c r="R67189" s="230"/>
      <c r="S67189" s="230"/>
    </row>
    <row r="67190" spans="16:19" x14ac:dyDescent="0.2">
      <c r="P67190" s="230"/>
      <c r="Q67190" s="230"/>
      <c r="R67190" s="230"/>
      <c r="S67190" s="230"/>
    </row>
    <row r="67191" spans="16:19" x14ac:dyDescent="0.2">
      <c r="P67191" s="230"/>
      <c r="Q67191" s="230"/>
      <c r="R67191" s="230"/>
      <c r="S67191" s="230"/>
    </row>
    <row r="67192" spans="16:19" x14ac:dyDescent="0.2">
      <c r="P67192" s="230"/>
      <c r="Q67192" s="230"/>
      <c r="R67192" s="230"/>
      <c r="S67192" s="230"/>
    </row>
    <row r="67193" spans="16:19" x14ac:dyDescent="0.2">
      <c r="P67193" s="230"/>
      <c r="Q67193" s="230"/>
      <c r="R67193" s="230"/>
      <c r="S67193" s="230"/>
    </row>
    <row r="67194" spans="16:19" x14ac:dyDescent="0.2">
      <c r="P67194" s="230"/>
      <c r="Q67194" s="230"/>
      <c r="R67194" s="230"/>
      <c r="S67194" s="230"/>
    </row>
    <row r="67195" spans="16:19" x14ac:dyDescent="0.2">
      <c r="P67195" s="230"/>
      <c r="Q67195" s="230"/>
      <c r="R67195" s="230"/>
      <c r="S67195" s="230"/>
    </row>
    <row r="67196" spans="16:19" x14ac:dyDescent="0.2">
      <c r="P67196" s="230"/>
      <c r="Q67196" s="230"/>
      <c r="R67196" s="230"/>
      <c r="S67196" s="230"/>
    </row>
    <row r="67197" spans="16:19" x14ac:dyDescent="0.2">
      <c r="P67197" s="230"/>
      <c r="Q67197" s="230"/>
      <c r="R67197" s="230"/>
      <c r="S67197" s="230"/>
    </row>
    <row r="67198" spans="16:19" x14ac:dyDescent="0.2">
      <c r="P67198" s="230"/>
      <c r="Q67198" s="230"/>
      <c r="R67198" s="230"/>
      <c r="S67198" s="230"/>
    </row>
    <row r="67199" spans="16:19" x14ac:dyDescent="0.2">
      <c r="P67199" s="230"/>
      <c r="Q67199" s="230"/>
      <c r="R67199" s="230"/>
      <c r="S67199" s="230"/>
    </row>
    <row r="67200" spans="16:19" x14ac:dyDescent="0.2">
      <c r="P67200" s="230"/>
      <c r="Q67200" s="230"/>
      <c r="R67200" s="230"/>
      <c r="S67200" s="230"/>
    </row>
    <row r="67201" spans="16:19" x14ac:dyDescent="0.2">
      <c r="P67201" s="230"/>
      <c r="Q67201" s="230"/>
      <c r="R67201" s="230"/>
      <c r="S67201" s="230"/>
    </row>
    <row r="67202" spans="16:19" x14ac:dyDescent="0.2">
      <c r="P67202" s="230"/>
      <c r="Q67202" s="230"/>
      <c r="R67202" s="230"/>
      <c r="S67202" s="230"/>
    </row>
    <row r="67203" spans="16:19" x14ac:dyDescent="0.2">
      <c r="P67203" s="230"/>
      <c r="Q67203" s="230"/>
      <c r="R67203" s="230"/>
      <c r="S67203" s="230"/>
    </row>
    <row r="67204" spans="16:19" x14ac:dyDescent="0.2">
      <c r="P67204" s="230"/>
      <c r="Q67204" s="230"/>
      <c r="R67204" s="230"/>
      <c r="S67204" s="230"/>
    </row>
    <row r="67205" spans="16:19" x14ac:dyDescent="0.2">
      <c r="P67205" s="230"/>
      <c r="Q67205" s="230"/>
      <c r="R67205" s="230"/>
      <c r="S67205" s="230"/>
    </row>
    <row r="67206" spans="16:19" x14ac:dyDescent="0.2">
      <c r="P67206" s="230"/>
      <c r="Q67206" s="230"/>
      <c r="R67206" s="230"/>
      <c r="S67206" s="230"/>
    </row>
    <row r="67207" spans="16:19" x14ac:dyDescent="0.2">
      <c r="P67207" s="230"/>
      <c r="Q67207" s="230"/>
      <c r="R67207" s="230"/>
      <c r="S67207" s="230"/>
    </row>
    <row r="67208" spans="16:19" x14ac:dyDescent="0.2">
      <c r="P67208" s="230"/>
      <c r="Q67208" s="230"/>
      <c r="R67208" s="230"/>
      <c r="S67208" s="230"/>
    </row>
    <row r="67209" spans="16:19" x14ac:dyDescent="0.2">
      <c r="P67209" s="230"/>
      <c r="Q67209" s="230"/>
      <c r="R67209" s="230"/>
      <c r="S67209" s="230"/>
    </row>
    <row r="67210" spans="16:19" x14ac:dyDescent="0.2">
      <c r="P67210" s="230"/>
      <c r="Q67210" s="230"/>
      <c r="R67210" s="230"/>
      <c r="S67210" s="230"/>
    </row>
    <row r="67211" spans="16:19" x14ac:dyDescent="0.2">
      <c r="P67211" s="230"/>
      <c r="Q67211" s="230"/>
      <c r="R67211" s="230"/>
      <c r="S67211" s="230"/>
    </row>
    <row r="67212" spans="16:19" x14ac:dyDescent="0.2">
      <c r="P67212" s="230"/>
      <c r="Q67212" s="230"/>
      <c r="R67212" s="230"/>
      <c r="S67212" s="230"/>
    </row>
    <row r="67213" spans="16:19" x14ac:dyDescent="0.2">
      <c r="P67213" s="230"/>
      <c r="Q67213" s="230"/>
      <c r="R67213" s="230"/>
      <c r="S67213" s="230"/>
    </row>
    <row r="67214" spans="16:19" x14ac:dyDescent="0.2">
      <c r="P67214" s="230"/>
      <c r="Q67214" s="230"/>
      <c r="R67214" s="230"/>
      <c r="S67214" s="230"/>
    </row>
    <row r="67215" spans="16:19" x14ac:dyDescent="0.2">
      <c r="P67215" s="230"/>
      <c r="Q67215" s="230"/>
      <c r="R67215" s="230"/>
      <c r="S67215" s="230"/>
    </row>
    <row r="67216" spans="16:19" x14ac:dyDescent="0.2">
      <c r="P67216" s="230"/>
      <c r="Q67216" s="230"/>
      <c r="R67216" s="230"/>
      <c r="S67216" s="230"/>
    </row>
    <row r="67217" spans="16:19" x14ac:dyDescent="0.2">
      <c r="P67217" s="230"/>
      <c r="Q67217" s="230"/>
      <c r="R67217" s="230"/>
      <c r="S67217" s="230"/>
    </row>
    <row r="67218" spans="16:19" x14ac:dyDescent="0.2">
      <c r="P67218" s="230"/>
      <c r="Q67218" s="230"/>
      <c r="R67218" s="230"/>
      <c r="S67218" s="230"/>
    </row>
    <row r="67219" spans="16:19" x14ac:dyDescent="0.2">
      <c r="P67219" s="230"/>
      <c r="Q67219" s="230"/>
      <c r="R67219" s="230"/>
      <c r="S67219" s="230"/>
    </row>
    <row r="67220" spans="16:19" x14ac:dyDescent="0.2">
      <c r="P67220" s="230"/>
      <c r="Q67220" s="230"/>
      <c r="R67220" s="230"/>
      <c r="S67220" s="230"/>
    </row>
    <row r="67221" spans="16:19" x14ac:dyDescent="0.2">
      <c r="P67221" s="230"/>
      <c r="Q67221" s="230"/>
      <c r="R67221" s="230"/>
      <c r="S67221" s="230"/>
    </row>
    <row r="67222" spans="16:19" x14ac:dyDescent="0.2">
      <c r="P67222" s="230"/>
      <c r="Q67222" s="230"/>
      <c r="R67222" s="230"/>
      <c r="S67222" s="230"/>
    </row>
    <row r="67223" spans="16:19" x14ac:dyDescent="0.2">
      <c r="P67223" s="230"/>
      <c r="Q67223" s="230"/>
      <c r="R67223" s="230"/>
      <c r="S67223" s="230"/>
    </row>
    <row r="67224" spans="16:19" x14ac:dyDescent="0.2">
      <c r="P67224" s="230"/>
      <c r="Q67224" s="230"/>
      <c r="R67224" s="230"/>
      <c r="S67224" s="230"/>
    </row>
    <row r="67225" spans="16:19" x14ac:dyDescent="0.2">
      <c r="P67225" s="230"/>
      <c r="Q67225" s="230"/>
      <c r="R67225" s="230"/>
      <c r="S67225" s="230"/>
    </row>
    <row r="67226" spans="16:19" x14ac:dyDescent="0.2">
      <c r="P67226" s="230"/>
      <c r="Q67226" s="230"/>
      <c r="R67226" s="230"/>
      <c r="S67226" s="230"/>
    </row>
    <row r="67227" spans="16:19" x14ac:dyDescent="0.2">
      <c r="P67227" s="230"/>
      <c r="Q67227" s="230"/>
      <c r="R67227" s="230"/>
      <c r="S67227" s="230"/>
    </row>
    <row r="67228" spans="16:19" x14ac:dyDescent="0.2">
      <c r="P67228" s="230"/>
      <c r="Q67228" s="230"/>
      <c r="R67228" s="230"/>
      <c r="S67228" s="230"/>
    </row>
    <row r="67229" spans="16:19" x14ac:dyDescent="0.2">
      <c r="P67229" s="230"/>
      <c r="Q67229" s="230"/>
      <c r="R67229" s="230"/>
      <c r="S67229" s="230"/>
    </row>
    <row r="67230" spans="16:19" x14ac:dyDescent="0.2">
      <c r="P67230" s="230"/>
      <c r="Q67230" s="230"/>
      <c r="R67230" s="230"/>
      <c r="S67230" s="230"/>
    </row>
    <row r="67231" spans="16:19" x14ac:dyDescent="0.2">
      <c r="P67231" s="230"/>
      <c r="Q67231" s="230"/>
      <c r="R67231" s="230"/>
      <c r="S67231" s="230"/>
    </row>
    <row r="67232" spans="16:19" x14ac:dyDescent="0.2">
      <c r="P67232" s="230"/>
      <c r="Q67232" s="230"/>
      <c r="R67232" s="230"/>
      <c r="S67232" s="230"/>
    </row>
    <row r="67233" spans="16:19" x14ac:dyDescent="0.2">
      <c r="P67233" s="230"/>
      <c r="Q67233" s="230"/>
      <c r="R67233" s="230"/>
      <c r="S67233" s="230"/>
    </row>
    <row r="67234" spans="16:19" x14ac:dyDescent="0.2">
      <c r="P67234" s="230"/>
      <c r="Q67234" s="230"/>
      <c r="R67234" s="230"/>
      <c r="S67234" s="230"/>
    </row>
    <row r="67235" spans="16:19" x14ac:dyDescent="0.2">
      <c r="P67235" s="230"/>
      <c r="Q67235" s="230"/>
      <c r="R67235" s="230"/>
      <c r="S67235" s="230"/>
    </row>
    <row r="67236" spans="16:19" x14ac:dyDescent="0.2">
      <c r="P67236" s="230"/>
      <c r="Q67236" s="230"/>
      <c r="R67236" s="230"/>
      <c r="S67236" s="230"/>
    </row>
    <row r="67237" spans="16:19" x14ac:dyDescent="0.2">
      <c r="P67237" s="230"/>
      <c r="Q67237" s="230"/>
      <c r="R67237" s="230"/>
      <c r="S67237" s="230"/>
    </row>
    <row r="67238" spans="16:19" x14ac:dyDescent="0.2">
      <c r="P67238" s="230"/>
      <c r="Q67238" s="230"/>
      <c r="R67238" s="230"/>
      <c r="S67238" s="230"/>
    </row>
    <row r="67239" spans="16:19" x14ac:dyDescent="0.2">
      <c r="P67239" s="230"/>
      <c r="Q67239" s="230"/>
      <c r="R67239" s="230"/>
      <c r="S67239" s="230"/>
    </row>
    <row r="67240" spans="16:19" x14ac:dyDescent="0.2">
      <c r="P67240" s="230"/>
      <c r="Q67240" s="230"/>
      <c r="R67240" s="230"/>
      <c r="S67240" s="230"/>
    </row>
    <row r="67241" spans="16:19" x14ac:dyDescent="0.2">
      <c r="P67241" s="230"/>
      <c r="Q67241" s="230"/>
      <c r="R67241" s="230"/>
      <c r="S67241" s="230"/>
    </row>
    <row r="67242" spans="16:19" x14ac:dyDescent="0.2">
      <c r="P67242" s="230"/>
      <c r="Q67242" s="230"/>
      <c r="R67242" s="230"/>
      <c r="S67242" s="230"/>
    </row>
    <row r="67243" spans="16:19" x14ac:dyDescent="0.2">
      <c r="P67243" s="230"/>
      <c r="Q67243" s="230"/>
      <c r="R67243" s="230"/>
      <c r="S67243" s="230"/>
    </row>
    <row r="67244" spans="16:19" x14ac:dyDescent="0.2">
      <c r="P67244" s="230"/>
      <c r="Q67244" s="230"/>
      <c r="R67244" s="230"/>
      <c r="S67244" s="230"/>
    </row>
    <row r="67245" spans="16:19" x14ac:dyDescent="0.2">
      <c r="P67245" s="230"/>
      <c r="Q67245" s="230"/>
      <c r="R67245" s="230"/>
      <c r="S67245" s="230"/>
    </row>
    <row r="67246" spans="16:19" x14ac:dyDescent="0.2">
      <c r="P67246" s="230"/>
      <c r="Q67246" s="230"/>
      <c r="R67246" s="230"/>
      <c r="S67246" s="230"/>
    </row>
    <row r="67247" spans="16:19" x14ac:dyDescent="0.2">
      <c r="P67247" s="230"/>
      <c r="Q67247" s="230"/>
      <c r="R67247" s="230"/>
      <c r="S67247" s="230"/>
    </row>
    <row r="67248" spans="16:19" x14ac:dyDescent="0.2">
      <c r="P67248" s="230"/>
      <c r="Q67248" s="230"/>
      <c r="R67248" s="230"/>
      <c r="S67248" s="230"/>
    </row>
    <row r="67249" spans="16:19" x14ac:dyDescent="0.2">
      <c r="P67249" s="230"/>
      <c r="Q67249" s="230"/>
      <c r="R67249" s="230"/>
      <c r="S67249" s="230"/>
    </row>
    <row r="67250" spans="16:19" x14ac:dyDescent="0.2">
      <c r="P67250" s="230"/>
      <c r="Q67250" s="230"/>
      <c r="R67250" s="230"/>
      <c r="S67250" s="230"/>
    </row>
    <row r="67251" spans="16:19" x14ac:dyDescent="0.2">
      <c r="P67251" s="230"/>
      <c r="Q67251" s="230"/>
      <c r="R67251" s="230"/>
      <c r="S67251" s="230"/>
    </row>
    <row r="67252" spans="16:19" x14ac:dyDescent="0.2">
      <c r="P67252" s="230"/>
      <c r="Q67252" s="230"/>
      <c r="R67252" s="230"/>
      <c r="S67252" s="230"/>
    </row>
    <row r="67253" spans="16:19" x14ac:dyDescent="0.2">
      <c r="P67253" s="230"/>
      <c r="Q67253" s="230"/>
      <c r="R67253" s="230"/>
      <c r="S67253" s="230"/>
    </row>
    <row r="67254" spans="16:19" x14ac:dyDescent="0.2">
      <c r="P67254" s="230"/>
      <c r="Q67254" s="230"/>
      <c r="R67254" s="230"/>
      <c r="S67254" s="230"/>
    </row>
    <row r="67255" spans="16:19" x14ac:dyDescent="0.2">
      <c r="P67255" s="230"/>
      <c r="Q67255" s="230"/>
      <c r="R67255" s="230"/>
      <c r="S67255" s="230"/>
    </row>
    <row r="67256" spans="16:19" x14ac:dyDescent="0.2">
      <c r="P67256" s="230"/>
      <c r="Q67256" s="230"/>
      <c r="R67256" s="230"/>
      <c r="S67256" s="230"/>
    </row>
    <row r="67257" spans="16:19" x14ac:dyDescent="0.2">
      <c r="P67257" s="230"/>
      <c r="Q67257" s="230"/>
      <c r="R67257" s="230"/>
      <c r="S67257" s="230"/>
    </row>
    <row r="67258" spans="16:19" x14ac:dyDescent="0.2">
      <c r="P67258" s="230"/>
      <c r="Q67258" s="230"/>
      <c r="R67258" s="230"/>
      <c r="S67258" s="230"/>
    </row>
    <row r="67259" spans="16:19" x14ac:dyDescent="0.2">
      <c r="P67259" s="230"/>
      <c r="Q67259" s="230"/>
      <c r="R67259" s="230"/>
      <c r="S67259" s="230"/>
    </row>
    <row r="67260" spans="16:19" x14ac:dyDescent="0.2">
      <c r="P67260" s="230"/>
      <c r="Q67260" s="230"/>
      <c r="R67260" s="230"/>
      <c r="S67260" s="230"/>
    </row>
    <row r="67261" spans="16:19" x14ac:dyDescent="0.2">
      <c r="P67261" s="230"/>
      <c r="Q67261" s="230"/>
      <c r="R67261" s="230"/>
      <c r="S67261" s="230"/>
    </row>
    <row r="67262" spans="16:19" x14ac:dyDescent="0.2">
      <c r="P67262" s="230"/>
      <c r="Q67262" s="230"/>
      <c r="R67262" s="230"/>
      <c r="S67262" s="230"/>
    </row>
    <row r="67263" spans="16:19" x14ac:dyDescent="0.2">
      <c r="P67263" s="230"/>
      <c r="Q67263" s="230"/>
      <c r="R67263" s="230"/>
      <c r="S67263" s="230"/>
    </row>
    <row r="67264" spans="16:19" x14ac:dyDescent="0.2">
      <c r="P67264" s="230"/>
      <c r="Q67264" s="230"/>
      <c r="R67264" s="230"/>
      <c r="S67264" s="230"/>
    </row>
    <row r="67265" spans="16:19" x14ac:dyDescent="0.2">
      <c r="P67265" s="230"/>
      <c r="Q67265" s="230"/>
      <c r="R67265" s="230"/>
      <c r="S67265" s="230"/>
    </row>
    <row r="67266" spans="16:19" x14ac:dyDescent="0.2">
      <c r="P67266" s="230"/>
      <c r="Q67266" s="230"/>
      <c r="R67266" s="230"/>
      <c r="S67266" s="230"/>
    </row>
    <row r="67267" spans="16:19" x14ac:dyDescent="0.2">
      <c r="P67267" s="230"/>
      <c r="Q67267" s="230"/>
      <c r="R67267" s="230"/>
      <c r="S67267" s="230"/>
    </row>
    <row r="67268" spans="16:19" x14ac:dyDescent="0.2">
      <c r="P67268" s="230"/>
      <c r="Q67268" s="230"/>
      <c r="R67268" s="230"/>
      <c r="S67268" s="230"/>
    </row>
    <row r="67269" spans="16:19" x14ac:dyDescent="0.2">
      <c r="P67269" s="230"/>
      <c r="Q67269" s="230"/>
      <c r="R67269" s="230"/>
      <c r="S67269" s="230"/>
    </row>
    <row r="67270" spans="16:19" x14ac:dyDescent="0.2">
      <c r="P67270" s="230"/>
      <c r="Q67270" s="230"/>
      <c r="R67270" s="230"/>
      <c r="S67270" s="230"/>
    </row>
    <row r="67271" spans="16:19" x14ac:dyDescent="0.2">
      <c r="P67271" s="230"/>
      <c r="Q67271" s="230"/>
      <c r="R67271" s="230"/>
      <c r="S67271" s="230"/>
    </row>
    <row r="67272" spans="16:19" x14ac:dyDescent="0.2">
      <c r="P67272" s="230"/>
      <c r="Q67272" s="230"/>
      <c r="R67272" s="230"/>
      <c r="S67272" s="230"/>
    </row>
    <row r="67273" spans="16:19" x14ac:dyDescent="0.2">
      <c r="P67273" s="230"/>
      <c r="Q67273" s="230"/>
      <c r="R67273" s="230"/>
      <c r="S67273" s="230"/>
    </row>
    <row r="67274" spans="16:19" x14ac:dyDescent="0.2">
      <c r="P67274" s="230"/>
      <c r="Q67274" s="230"/>
      <c r="R67274" s="230"/>
      <c r="S67274" s="230"/>
    </row>
    <row r="67275" spans="16:19" x14ac:dyDescent="0.2">
      <c r="P67275" s="230"/>
      <c r="Q67275" s="230"/>
      <c r="R67275" s="230"/>
      <c r="S67275" s="230"/>
    </row>
    <row r="67276" spans="16:19" x14ac:dyDescent="0.2">
      <c r="P67276" s="230"/>
      <c r="Q67276" s="230"/>
      <c r="R67276" s="230"/>
      <c r="S67276" s="230"/>
    </row>
    <row r="67277" spans="16:19" x14ac:dyDescent="0.2">
      <c r="P67277" s="230"/>
      <c r="Q67277" s="230"/>
      <c r="R67277" s="230"/>
      <c r="S67277" s="230"/>
    </row>
    <row r="67278" spans="16:19" x14ac:dyDescent="0.2">
      <c r="P67278" s="230"/>
      <c r="Q67278" s="230"/>
      <c r="R67278" s="230"/>
      <c r="S67278" s="230"/>
    </row>
    <row r="67279" spans="16:19" x14ac:dyDescent="0.2">
      <c r="P67279" s="230"/>
      <c r="Q67279" s="230"/>
      <c r="R67279" s="230"/>
      <c r="S67279" s="230"/>
    </row>
    <row r="67280" spans="16:19" x14ac:dyDescent="0.2">
      <c r="P67280" s="230"/>
      <c r="Q67280" s="230"/>
      <c r="R67280" s="230"/>
      <c r="S67280" s="230"/>
    </row>
    <row r="67281" spans="16:19" x14ac:dyDescent="0.2">
      <c r="P67281" s="230"/>
      <c r="Q67281" s="230"/>
      <c r="R67281" s="230"/>
      <c r="S67281" s="230"/>
    </row>
    <row r="67282" spans="16:19" x14ac:dyDescent="0.2">
      <c r="P67282" s="230"/>
      <c r="Q67282" s="230"/>
      <c r="R67282" s="230"/>
      <c r="S67282" s="230"/>
    </row>
    <row r="67283" spans="16:19" x14ac:dyDescent="0.2">
      <c r="P67283" s="230"/>
      <c r="Q67283" s="230"/>
      <c r="R67283" s="230"/>
      <c r="S67283" s="230"/>
    </row>
    <row r="67284" spans="16:19" x14ac:dyDescent="0.2">
      <c r="P67284" s="230"/>
      <c r="Q67284" s="230"/>
      <c r="R67284" s="230"/>
      <c r="S67284" s="230"/>
    </row>
    <row r="67285" spans="16:19" x14ac:dyDescent="0.2">
      <c r="P67285" s="230"/>
      <c r="Q67285" s="230"/>
      <c r="R67285" s="230"/>
      <c r="S67285" s="230"/>
    </row>
    <row r="67286" spans="16:19" x14ac:dyDescent="0.2">
      <c r="P67286" s="230"/>
      <c r="Q67286" s="230"/>
      <c r="R67286" s="230"/>
      <c r="S67286" s="230"/>
    </row>
    <row r="67287" spans="16:19" x14ac:dyDescent="0.2">
      <c r="P67287" s="230"/>
      <c r="Q67287" s="230"/>
      <c r="R67287" s="230"/>
      <c r="S67287" s="230"/>
    </row>
    <row r="67288" spans="16:19" x14ac:dyDescent="0.2">
      <c r="P67288" s="230"/>
      <c r="Q67288" s="230"/>
      <c r="R67288" s="230"/>
      <c r="S67288" s="230"/>
    </row>
    <row r="67289" spans="16:19" x14ac:dyDescent="0.2">
      <c r="P67289" s="230"/>
      <c r="Q67289" s="230"/>
      <c r="R67289" s="230"/>
      <c r="S67289" s="230"/>
    </row>
    <row r="67290" spans="16:19" x14ac:dyDescent="0.2">
      <c r="P67290" s="230"/>
      <c r="Q67290" s="230"/>
      <c r="R67290" s="230"/>
      <c r="S67290" s="230"/>
    </row>
    <row r="67291" spans="16:19" x14ac:dyDescent="0.2">
      <c r="P67291" s="230"/>
      <c r="Q67291" s="230"/>
      <c r="R67291" s="230"/>
      <c r="S67291" s="230"/>
    </row>
    <row r="67292" spans="16:19" x14ac:dyDescent="0.2">
      <c r="P67292" s="230"/>
      <c r="Q67292" s="230"/>
      <c r="R67292" s="230"/>
      <c r="S67292" s="230"/>
    </row>
    <row r="67293" spans="16:19" x14ac:dyDescent="0.2">
      <c r="P67293" s="230"/>
      <c r="Q67293" s="230"/>
      <c r="R67293" s="230"/>
      <c r="S67293" s="230"/>
    </row>
    <row r="67294" spans="16:19" x14ac:dyDescent="0.2">
      <c r="P67294" s="230"/>
      <c r="Q67294" s="230"/>
      <c r="R67294" s="230"/>
      <c r="S67294" s="230"/>
    </row>
    <row r="67295" spans="16:19" x14ac:dyDescent="0.2">
      <c r="P67295" s="230"/>
      <c r="Q67295" s="230"/>
      <c r="R67295" s="230"/>
      <c r="S67295" s="230"/>
    </row>
    <row r="67296" spans="16:19" x14ac:dyDescent="0.2">
      <c r="P67296" s="230"/>
      <c r="Q67296" s="230"/>
      <c r="R67296" s="230"/>
      <c r="S67296" s="230"/>
    </row>
    <row r="67297" spans="16:19" x14ac:dyDescent="0.2">
      <c r="P67297" s="230"/>
      <c r="Q67297" s="230"/>
      <c r="R67297" s="230"/>
      <c r="S67297" s="230"/>
    </row>
    <row r="67298" spans="16:19" x14ac:dyDescent="0.2">
      <c r="P67298" s="230"/>
      <c r="Q67298" s="230"/>
      <c r="R67298" s="230"/>
      <c r="S67298" s="230"/>
    </row>
    <row r="67299" spans="16:19" x14ac:dyDescent="0.2">
      <c r="P67299" s="230"/>
      <c r="Q67299" s="230"/>
      <c r="R67299" s="230"/>
      <c r="S67299" s="230"/>
    </row>
    <row r="67300" spans="16:19" x14ac:dyDescent="0.2">
      <c r="P67300" s="230"/>
      <c r="Q67300" s="230"/>
      <c r="R67300" s="230"/>
      <c r="S67300" s="230"/>
    </row>
    <row r="67301" spans="16:19" x14ac:dyDescent="0.2">
      <c r="P67301" s="230"/>
      <c r="Q67301" s="230"/>
      <c r="R67301" s="230"/>
      <c r="S67301" s="230"/>
    </row>
    <row r="67302" spans="16:19" x14ac:dyDescent="0.2">
      <c r="P67302" s="230"/>
      <c r="Q67302" s="230"/>
      <c r="R67302" s="230"/>
      <c r="S67302" s="230"/>
    </row>
    <row r="67303" spans="16:19" x14ac:dyDescent="0.2">
      <c r="P67303" s="230"/>
      <c r="Q67303" s="230"/>
      <c r="R67303" s="230"/>
      <c r="S67303" s="230"/>
    </row>
    <row r="67304" spans="16:19" x14ac:dyDescent="0.2">
      <c r="P67304" s="230"/>
      <c r="Q67304" s="230"/>
      <c r="R67304" s="230"/>
      <c r="S67304" s="230"/>
    </row>
    <row r="67305" spans="16:19" x14ac:dyDescent="0.2">
      <c r="P67305" s="230"/>
      <c r="Q67305" s="230"/>
      <c r="R67305" s="230"/>
      <c r="S67305" s="230"/>
    </row>
    <row r="67306" spans="16:19" x14ac:dyDescent="0.2">
      <c r="P67306" s="230"/>
      <c r="Q67306" s="230"/>
      <c r="R67306" s="230"/>
      <c r="S67306" s="230"/>
    </row>
    <row r="67307" spans="16:19" x14ac:dyDescent="0.2">
      <c r="P67307" s="230"/>
      <c r="Q67307" s="230"/>
      <c r="R67307" s="230"/>
      <c r="S67307" s="230"/>
    </row>
    <row r="67308" spans="16:19" x14ac:dyDescent="0.2">
      <c r="P67308" s="230"/>
      <c r="Q67308" s="230"/>
      <c r="R67308" s="230"/>
      <c r="S67308" s="230"/>
    </row>
    <row r="67309" spans="16:19" x14ac:dyDescent="0.2">
      <c r="P67309" s="230"/>
      <c r="Q67309" s="230"/>
      <c r="R67309" s="230"/>
      <c r="S67309" s="230"/>
    </row>
    <row r="67310" spans="16:19" x14ac:dyDescent="0.2">
      <c r="P67310" s="230"/>
      <c r="Q67310" s="230"/>
      <c r="R67310" s="230"/>
      <c r="S67310" s="230"/>
    </row>
    <row r="67311" spans="16:19" x14ac:dyDescent="0.2">
      <c r="P67311" s="230"/>
      <c r="Q67311" s="230"/>
      <c r="R67311" s="230"/>
      <c r="S67311" s="230"/>
    </row>
    <row r="67312" spans="16:19" x14ac:dyDescent="0.2">
      <c r="P67312" s="230"/>
      <c r="Q67312" s="230"/>
      <c r="R67312" s="230"/>
      <c r="S67312" s="230"/>
    </row>
    <row r="67313" spans="16:19" x14ac:dyDescent="0.2">
      <c r="P67313" s="230"/>
      <c r="Q67313" s="230"/>
      <c r="R67313" s="230"/>
      <c r="S67313" s="230"/>
    </row>
    <row r="67314" spans="16:19" x14ac:dyDescent="0.2">
      <c r="P67314" s="230"/>
      <c r="Q67314" s="230"/>
      <c r="R67314" s="230"/>
      <c r="S67314" s="230"/>
    </row>
    <row r="67315" spans="16:19" x14ac:dyDescent="0.2">
      <c r="P67315" s="230"/>
      <c r="Q67315" s="230"/>
      <c r="R67315" s="230"/>
      <c r="S67315" s="230"/>
    </row>
    <row r="67316" spans="16:19" x14ac:dyDescent="0.2">
      <c r="P67316" s="230"/>
      <c r="Q67316" s="230"/>
      <c r="R67316" s="230"/>
      <c r="S67316" s="230"/>
    </row>
    <row r="67317" spans="16:19" x14ac:dyDescent="0.2">
      <c r="P67317" s="230"/>
      <c r="Q67317" s="230"/>
      <c r="R67317" s="230"/>
      <c r="S67317" s="230"/>
    </row>
    <row r="67318" spans="16:19" x14ac:dyDescent="0.2">
      <c r="P67318" s="230"/>
      <c r="Q67318" s="230"/>
      <c r="R67318" s="230"/>
      <c r="S67318" s="230"/>
    </row>
    <row r="67319" spans="16:19" x14ac:dyDescent="0.2">
      <c r="P67319" s="230"/>
      <c r="Q67319" s="230"/>
      <c r="R67319" s="230"/>
      <c r="S67319" s="230"/>
    </row>
    <row r="67320" spans="16:19" x14ac:dyDescent="0.2">
      <c r="P67320" s="230"/>
      <c r="Q67320" s="230"/>
      <c r="R67320" s="230"/>
      <c r="S67320" s="230"/>
    </row>
    <row r="67321" spans="16:19" x14ac:dyDescent="0.2">
      <c r="P67321" s="230"/>
      <c r="Q67321" s="230"/>
      <c r="R67321" s="230"/>
      <c r="S67321" s="230"/>
    </row>
    <row r="67322" spans="16:19" x14ac:dyDescent="0.2">
      <c r="P67322" s="230"/>
      <c r="Q67322" s="230"/>
      <c r="R67322" s="230"/>
      <c r="S67322" s="230"/>
    </row>
    <row r="67323" spans="16:19" x14ac:dyDescent="0.2">
      <c r="P67323" s="230"/>
      <c r="Q67323" s="230"/>
      <c r="R67323" s="230"/>
      <c r="S67323" s="230"/>
    </row>
    <row r="67324" spans="16:19" x14ac:dyDescent="0.2">
      <c r="P67324" s="230"/>
      <c r="Q67324" s="230"/>
      <c r="R67324" s="230"/>
      <c r="S67324" s="230"/>
    </row>
    <row r="67325" spans="16:19" x14ac:dyDescent="0.2">
      <c r="P67325" s="230"/>
      <c r="Q67325" s="230"/>
      <c r="R67325" s="230"/>
      <c r="S67325" s="230"/>
    </row>
    <row r="67326" spans="16:19" x14ac:dyDescent="0.2">
      <c r="P67326" s="230"/>
      <c r="Q67326" s="230"/>
      <c r="R67326" s="230"/>
      <c r="S67326" s="230"/>
    </row>
    <row r="67327" spans="16:19" x14ac:dyDescent="0.2">
      <c r="P67327" s="230"/>
      <c r="Q67327" s="230"/>
      <c r="R67327" s="230"/>
      <c r="S67327" s="230"/>
    </row>
    <row r="67328" spans="16:19" x14ac:dyDescent="0.2">
      <c r="P67328" s="230"/>
      <c r="Q67328" s="230"/>
      <c r="R67328" s="230"/>
      <c r="S67328" s="230"/>
    </row>
    <row r="67329" spans="16:19" x14ac:dyDescent="0.2">
      <c r="P67329" s="230"/>
      <c r="Q67329" s="230"/>
      <c r="R67329" s="230"/>
      <c r="S67329" s="230"/>
    </row>
    <row r="67330" spans="16:19" x14ac:dyDescent="0.2">
      <c r="P67330" s="230"/>
      <c r="Q67330" s="230"/>
      <c r="R67330" s="230"/>
      <c r="S67330" s="230"/>
    </row>
    <row r="67331" spans="16:19" x14ac:dyDescent="0.2">
      <c r="P67331" s="230"/>
      <c r="Q67331" s="230"/>
      <c r="R67331" s="230"/>
      <c r="S67331" s="230"/>
    </row>
    <row r="67332" spans="16:19" x14ac:dyDescent="0.2">
      <c r="P67332" s="230"/>
      <c r="Q67332" s="230"/>
      <c r="R67332" s="230"/>
      <c r="S67332" s="230"/>
    </row>
    <row r="67333" spans="16:19" x14ac:dyDescent="0.2">
      <c r="P67333" s="230"/>
      <c r="Q67333" s="230"/>
      <c r="R67333" s="230"/>
      <c r="S67333" s="230"/>
    </row>
    <row r="67334" spans="16:19" x14ac:dyDescent="0.2">
      <c r="P67334" s="230"/>
      <c r="Q67334" s="230"/>
      <c r="R67334" s="230"/>
      <c r="S67334" s="230"/>
    </row>
    <row r="67335" spans="16:19" x14ac:dyDescent="0.2">
      <c r="P67335" s="230"/>
      <c r="Q67335" s="230"/>
      <c r="R67335" s="230"/>
      <c r="S67335" s="230"/>
    </row>
    <row r="67336" spans="16:19" x14ac:dyDescent="0.2">
      <c r="P67336" s="230"/>
      <c r="Q67336" s="230"/>
      <c r="R67336" s="230"/>
      <c r="S67336" s="230"/>
    </row>
    <row r="67337" spans="16:19" x14ac:dyDescent="0.2">
      <c r="P67337" s="230"/>
      <c r="Q67337" s="230"/>
      <c r="R67337" s="230"/>
      <c r="S67337" s="230"/>
    </row>
    <row r="67338" spans="16:19" x14ac:dyDescent="0.2">
      <c r="P67338" s="230"/>
      <c r="Q67338" s="230"/>
      <c r="R67338" s="230"/>
      <c r="S67338" s="230"/>
    </row>
    <row r="67339" spans="16:19" x14ac:dyDescent="0.2">
      <c r="P67339" s="230"/>
      <c r="Q67339" s="230"/>
      <c r="R67339" s="230"/>
      <c r="S67339" s="230"/>
    </row>
    <row r="67340" spans="16:19" x14ac:dyDescent="0.2">
      <c r="P67340" s="230"/>
      <c r="Q67340" s="230"/>
      <c r="R67340" s="230"/>
      <c r="S67340" s="230"/>
    </row>
    <row r="67341" spans="16:19" x14ac:dyDescent="0.2">
      <c r="P67341" s="230"/>
      <c r="Q67341" s="230"/>
      <c r="R67341" s="230"/>
      <c r="S67341" s="230"/>
    </row>
    <row r="67342" spans="16:19" x14ac:dyDescent="0.2">
      <c r="P67342" s="230"/>
      <c r="Q67342" s="230"/>
      <c r="R67342" s="230"/>
      <c r="S67342" s="230"/>
    </row>
    <row r="67343" spans="16:19" x14ac:dyDescent="0.2">
      <c r="P67343" s="230"/>
      <c r="Q67343" s="230"/>
      <c r="R67343" s="230"/>
      <c r="S67343" s="230"/>
    </row>
    <row r="67344" spans="16:19" x14ac:dyDescent="0.2">
      <c r="P67344" s="230"/>
      <c r="Q67344" s="230"/>
      <c r="R67344" s="230"/>
      <c r="S67344" s="230"/>
    </row>
    <row r="67345" spans="16:19" x14ac:dyDescent="0.2">
      <c r="P67345" s="230"/>
      <c r="Q67345" s="230"/>
      <c r="R67345" s="230"/>
      <c r="S67345" s="230"/>
    </row>
    <row r="67346" spans="16:19" x14ac:dyDescent="0.2">
      <c r="P67346" s="230"/>
      <c r="Q67346" s="230"/>
      <c r="R67346" s="230"/>
      <c r="S67346" s="230"/>
    </row>
    <row r="67347" spans="16:19" x14ac:dyDescent="0.2">
      <c r="P67347" s="230"/>
      <c r="Q67347" s="230"/>
      <c r="R67347" s="230"/>
      <c r="S67347" s="230"/>
    </row>
    <row r="67348" spans="16:19" x14ac:dyDescent="0.2">
      <c r="P67348" s="230"/>
      <c r="Q67348" s="230"/>
      <c r="R67348" s="230"/>
      <c r="S67348" s="230"/>
    </row>
    <row r="67349" spans="16:19" x14ac:dyDescent="0.2">
      <c r="P67349" s="230"/>
      <c r="Q67349" s="230"/>
      <c r="R67349" s="230"/>
      <c r="S67349" s="230"/>
    </row>
    <row r="67350" spans="16:19" x14ac:dyDescent="0.2">
      <c r="P67350" s="230"/>
      <c r="Q67350" s="230"/>
      <c r="R67350" s="230"/>
      <c r="S67350" s="230"/>
    </row>
    <row r="67351" spans="16:19" x14ac:dyDescent="0.2">
      <c r="P67351" s="230"/>
      <c r="Q67351" s="230"/>
      <c r="R67351" s="230"/>
      <c r="S67351" s="230"/>
    </row>
    <row r="67352" spans="16:19" x14ac:dyDescent="0.2">
      <c r="P67352" s="230"/>
      <c r="Q67352" s="230"/>
      <c r="R67352" s="230"/>
      <c r="S67352" s="230"/>
    </row>
    <row r="67353" spans="16:19" x14ac:dyDescent="0.2">
      <c r="P67353" s="230"/>
      <c r="Q67353" s="230"/>
      <c r="R67353" s="230"/>
      <c r="S67353" s="230"/>
    </row>
    <row r="67354" spans="16:19" x14ac:dyDescent="0.2">
      <c r="P67354" s="230"/>
      <c r="Q67354" s="230"/>
      <c r="R67354" s="230"/>
      <c r="S67354" s="230"/>
    </row>
    <row r="67355" spans="16:19" x14ac:dyDescent="0.2">
      <c r="P67355" s="230"/>
      <c r="Q67355" s="230"/>
      <c r="R67355" s="230"/>
      <c r="S67355" s="230"/>
    </row>
    <row r="67356" spans="16:19" x14ac:dyDescent="0.2">
      <c r="P67356" s="230"/>
      <c r="Q67356" s="230"/>
      <c r="R67356" s="230"/>
      <c r="S67356" s="230"/>
    </row>
    <row r="67357" spans="16:19" x14ac:dyDescent="0.2">
      <c r="P67357" s="230"/>
      <c r="Q67357" s="230"/>
      <c r="R67357" s="230"/>
      <c r="S67357" s="230"/>
    </row>
    <row r="67358" spans="16:19" x14ac:dyDescent="0.2">
      <c r="P67358" s="230"/>
      <c r="Q67358" s="230"/>
      <c r="R67358" s="230"/>
      <c r="S67358" s="230"/>
    </row>
    <row r="67359" spans="16:19" x14ac:dyDescent="0.2">
      <c r="P67359" s="230"/>
      <c r="Q67359" s="230"/>
      <c r="R67359" s="230"/>
      <c r="S67359" s="230"/>
    </row>
    <row r="67360" spans="16:19" x14ac:dyDescent="0.2">
      <c r="P67360" s="230"/>
      <c r="Q67360" s="230"/>
      <c r="R67360" s="230"/>
      <c r="S67360" s="230"/>
    </row>
    <row r="67361" spans="16:19" x14ac:dyDescent="0.2">
      <c r="P67361" s="230"/>
      <c r="Q67361" s="230"/>
      <c r="R67361" s="230"/>
      <c r="S67361" s="230"/>
    </row>
    <row r="67362" spans="16:19" x14ac:dyDescent="0.2">
      <c r="P67362" s="230"/>
      <c r="Q67362" s="230"/>
      <c r="R67362" s="230"/>
      <c r="S67362" s="230"/>
    </row>
    <row r="67363" spans="16:19" x14ac:dyDescent="0.2">
      <c r="P67363" s="230"/>
      <c r="Q67363" s="230"/>
      <c r="R67363" s="230"/>
      <c r="S67363" s="230"/>
    </row>
    <row r="67364" spans="16:19" x14ac:dyDescent="0.2">
      <c r="P67364" s="230"/>
      <c r="Q67364" s="230"/>
      <c r="R67364" s="230"/>
      <c r="S67364" s="230"/>
    </row>
    <row r="67365" spans="16:19" x14ac:dyDescent="0.2">
      <c r="P67365" s="230"/>
      <c r="Q67365" s="230"/>
      <c r="R67365" s="230"/>
      <c r="S67365" s="230"/>
    </row>
    <row r="67366" spans="16:19" x14ac:dyDescent="0.2">
      <c r="P67366" s="230"/>
      <c r="Q67366" s="230"/>
      <c r="R67366" s="230"/>
      <c r="S67366" s="230"/>
    </row>
    <row r="67367" spans="16:19" x14ac:dyDescent="0.2">
      <c r="P67367" s="230"/>
      <c r="Q67367" s="230"/>
      <c r="R67367" s="230"/>
      <c r="S67367" s="230"/>
    </row>
    <row r="67368" spans="16:19" x14ac:dyDescent="0.2">
      <c r="P67368" s="230"/>
      <c r="Q67368" s="230"/>
      <c r="R67368" s="230"/>
      <c r="S67368" s="230"/>
    </row>
    <row r="67369" spans="16:19" x14ac:dyDescent="0.2">
      <c r="P67369" s="230"/>
      <c r="Q67369" s="230"/>
      <c r="R67369" s="230"/>
      <c r="S67369" s="230"/>
    </row>
    <row r="67370" spans="16:19" x14ac:dyDescent="0.2">
      <c r="P67370" s="230"/>
      <c r="Q67370" s="230"/>
      <c r="R67370" s="230"/>
      <c r="S67370" s="230"/>
    </row>
    <row r="67371" spans="16:19" x14ac:dyDescent="0.2">
      <c r="P67371" s="230"/>
      <c r="Q67371" s="230"/>
      <c r="R67371" s="230"/>
      <c r="S67371" s="230"/>
    </row>
    <row r="67372" spans="16:19" x14ac:dyDescent="0.2">
      <c r="P67372" s="230"/>
      <c r="Q67372" s="230"/>
      <c r="R67372" s="230"/>
      <c r="S67372" s="230"/>
    </row>
    <row r="67373" spans="16:19" x14ac:dyDescent="0.2">
      <c r="P67373" s="230"/>
      <c r="Q67373" s="230"/>
      <c r="R67373" s="230"/>
      <c r="S67373" s="230"/>
    </row>
    <row r="67374" spans="16:19" x14ac:dyDescent="0.2">
      <c r="P67374" s="230"/>
      <c r="Q67374" s="230"/>
      <c r="R67374" s="230"/>
      <c r="S67374" s="230"/>
    </row>
    <row r="67375" spans="16:19" x14ac:dyDescent="0.2">
      <c r="P67375" s="230"/>
      <c r="Q67375" s="230"/>
      <c r="R67375" s="230"/>
      <c r="S67375" s="230"/>
    </row>
    <row r="67376" spans="16:19" x14ac:dyDescent="0.2">
      <c r="P67376" s="230"/>
      <c r="Q67376" s="230"/>
      <c r="R67376" s="230"/>
      <c r="S67376" s="230"/>
    </row>
    <row r="67377" spans="16:19" x14ac:dyDescent="0.2">
      <c r="P67377" s="230"/>
      <c r="Q67377" s="230"/>
      <c r="R67377" s="230"/>
      <c r="S67377" s="230"/>
    </row>
    <row r="67378" spans="16:19" x14ac:dyDescent="0.2">
      <c r="P67378" s="230"/>
      <c r="Q67378" s="230"/>
      <c r="R67378" s="230"/>
      <c r="S67378" s="230"/>
    </row>
    <row r="67379" spans="16:19" x14ac:dyDescent="0.2">
      <c r="P67379" s="230"/>
      <c r="Q67379" s="230"/>
      <c r="R67379" s="230"/>
      <c r="S67379" s="230"/>
    </row>
    <row r="67380" spans="16:19" x14ac:dyDescent="0.2">
      <c r="P67380" s="230"/>
      <c r="Q67380" s="230"/>
      <c r="R67380" s="230"/>
      <c r="S67380" s="230"/>
    </row>
    <row r="67381" spans="16:19" x14ac:dyDescent="0.2">
      <c r="P67381" s="230"/>
      <c r="Q67381" s="230"/>
      <c r="R67381" s="230"/>
      <c r="S67381" s="230"/>
    </row>
    <row r="67382" spans="16:19" x14ac:dyDescent="0.2">
      <c r="P67382" s="230"/>
      <c r="Q67382" s="230"/>
      <c r="R67382" s="230"/>
      <c r="S67382" s="230"/>
    </row>
    <row r="67383" spans="16:19" x14ac:dyDescent="0.2">
      <c r="P67383" s="230"/>
      <c r="Q67383" s="230"/>
      <c r="R67383" s="230"/>
      <c r="S67383" s="230"/>
    </row>
    <row r="67384" spans="16:19" x14ac:dyDescent="0.2">
      <c r="P67384" s="230"/>
      <c r="Q67384" s="230"/>
      <c r="R67384" s="230"/>
      <c r="S67384" s="230"/>
    </row>
    <row r="67385" spans="16:19" x14ac:dyDescent="0.2">
      <c r="P67385" s="230"/>
      <c r="Q67385" s="230"/>
      <c r="R67385" s="230"/>
      <c r="S67385" s="230"/>
    </row>
    <row r="67386" spans="16:19" x14ac:dyDescent="0.2">
      <c r="P67386" s="230"/>
      <c r="Q67386" s="230"/>
      <c r="R67386" s="230"/>
      <c r="S67386" s="230"/>
    </row>
    <row r="67387" spans="16:19" x14ac:dyDescent="0.2">
      <c r="P67387" s="230"/>
      <c r="Q67387" s="230"/>
      <c r="R67387" s="230"/>
      <c r="S67387" s="230"/>
    </row>
    <row r="67388" spans="16:19" x14ac:dyDescent="0.2">
      <c r="P67388" s="230"/>
      <c r="Q67388" s="230"/>
      <c r="R67388" s="230"/>
      <c r="S67388" s="230"/>
    </row>
    <row r="67389" spans="16:19" x14ac:dyDescent="0.2">
      <c r="P67389" s="230"/>
      <c r="Q67389" s="230"/>
      <c r="R67389" s="230"/>
      <c r="S67389" s="230"/>
    </row>
    <row r="67390" spans="16:19" x14ac:dyDescent="0.2">
      <c r="P67390" s="230"/>
      <c r="Q67390" s="230"/>
      <c r="R67390" s="230"/>
      <c r="S67390" s="230"/>
    </row>
    <row r="67391" spans="16:19" x14ac:dyDescent="0.2">
      <c r="P67391" s="230"/>
      <c r="Q67391" s="230"/>
      <c r="R67391" s="230"/>
      <c r="S67391" s="230"/>
    </row>
    <row r="67392" spans="16:19" x14ac:dyDescent="0.2">
      <c r="P67392" s="230"/>
      <c r="Q67392" s="230"/>
      <c r="R67392" s="230"/>
      <c r="S67392" s="230"/>
    </row>
    <row r="67393" spans="16:19" x14ac:dyDescent="0.2">
      <c r="P67393" s="230"/>
      <c r="Q67393" s="230"/>
      <c r="R67393" s="230"/>
      <c r="S67393" s="230"/>
    </row>
    <row r="67394" spans="16:19" x14ac:dyDescent="0.2">
      <c r="P67394" s="230"/>
      <c r="Q67394" s="230"/>
      <c r="R67394" s="230"/>
      <c r="S67394" s="230"/>
    </row>
    <row r="67395" spans="16:19" x14ac:dyDescent="0.2">
      <c r="P67395" s="230"/>
      <c r="Q67395" s="230"/>
      <c r="R67395" s="230"/>
      <c r="S67395" s="230"/>
    </row>
    <row r="67396" spans="16:19" x14ac:dyDescent="0.2">
      <c r="P67396" s="230"/>
      <c r="Q67396" s="230"/>
      <c r="R67396" s="230"/>
      <c r="S67396" s="230"/>
    </row>
    <row r="67397" spans="16:19" x14ac:dyDescent="0.2">
      <c r="P67397" s="230"/>
      <c r="Q67397" s="230"/>
      <c r="R67397" s="230"/>
      <c r="S67397" s="230"/>
    </row>
    <row r="67398" spans="16:19" x14ac:dyDescent="0.2">
      <c r="P67398" s="230"/>
      <c r="Q67398" s="230"/>
      <c r="R67398" s="230"/>
      <c r="S67398" s="230"/>
    </row>
    <row r="67399" spans="16:19" x14ac:dyDescent="0.2">
      <c r="P67399" s="230"/>
      <c r="Q67399" s="230"/>
      <c r="R67399" s="230"/>
      <c r="S67399" s="230"/>
    </row>
    <row r="67400" spans="16:19" x14ac:dyDescent="0.2">
      <c r="P67400" s="230"/>
      <c r="Q67400" s="230"/>
      <c r="R67400" s="230"/>
      <c r="S67400" s="230"/>
    </row>
    <row r="67401" spans="16:19" x14ac:dyDescent="0.2">
      <c r="P67401" s="230"/>
      <c r="Q67401" s="230"/>
      <c r="R67401" s="230"/>
      <c r="S67401" s="230"/>
    </row>
    <row r="67402" spans="16:19" x14ac:dyDescent="0.2">
      <c r="P67402" s="230"/>
      <c r="Q67402" s="230"/>
      <c r="R67402" s="230"/>
      <c r="S67402" s="230"/>
    </row>
    <row r="67403" spans="16:19" x14ac:dyDescent="0.2">
      <c r="P67403" s="230"/>
      <c r="Q67403" s="230"/>
      <c r="R67403" s="230"/>
      <c r="S67403" s="230"/>
    </row>
    <row r="67404" spans="16:19" x14ac:dyDescent="0.2">
      <c r="P67404" s="230"/>
      <c r="Q67404" s="230"/>
      <c r="R67404" s="230"/>
      <c r="S67404" s="230"/>
    </row>
    <row r="67405" spans="16:19" x14ac:dyDescent="0.2">
      <c r="P67405" s="230"/>
      <c r="Q67405" s="230"/>
      <c r="R67405" s="230"/>
      <c r="S67405" s="230"/>
    </row>
    <row r="67406" spans="16:19" x14ac:dyDescent="0.2">
      <c r="P67406" s="230"/>
      <c r="Q67406" s="230"/>
      <c r="R67406" s="230"/>
      <c r="S67406" s="230"/>
    </row>
    <row r="67407" spans="16:19" x14ac:dyDescent="0.2">
      <c r="P67407" s="230"/>
      <c r="Q67407" s="230"/>
      <c r="R67407" s="230"/>
      <c r="S67407" s="230"/>
    </row>
    <row r="67408" spans="16:19" x14ac:dyDescent="0.2">
      <c r="P67408" s="230"/>
      <c r="Q67408" s="230"/>
      <c r="R67408" s="230"/>
      <c r="S67408" s="230"/>
    </row>
    <row r="67409" spans="16:19" x14ac:dyDescent="0.2">
      <c r="P67409" s="230"/>
      <c r="Q67409" s="230"/>
      <c r="R67409" s="230"/>
      <c r="S67409" s="230"/>
    </row>
    <row r="67410" spans="16:19" x14ac:dyDescent="0.2">
      <c r="P67410" s="230"/>
      <c r="Q67410" s="230"/>
      <c r="R67410" s="230"/>
      <c r="S67410" s="230"/>
    </row>
    <row r="67411" spans="16:19" x14ac:dyDescent="0.2">
      <c r="P67411" s="230"/>
      <c r="Q67411" s="230"/>
      <c r="R67411" s="230"/>
      <c r="S67411" s="230"/>
    </row>
    <row r="67412" spans="16:19" x14ac:dyDescent="0.2">
      <c r="P67412" s="230"/>
      <c r="Q67412" s="230"/>
      <c r="R67412" s="230"/>
      <c r="S67412" s="230"/>
    </row>
    <row r="67413" spans="16:19" x14ac:dyDescent="0.2">
      <c r="P67413" s="230"/>
      <c r="Q67413" s="230"/>
      <c r="R67413" s="230"/>
      <c r="S67413" s="230"/>
    </row>
    <row r="67414" spans="16:19" x14ac:dyDescent="0.2">
      <c r="P67414" s="230"/>
      <c r="Q67414" s="230"/>
      <c r="R67414" s="230"/>
      <c r="S67414" s="230"/>
    </row>
    <row r="67415" spans="16:19" x14ac:dyDescent="0.2">
      <c r="P67415" s="230"/>
      <c r="Q67415" s="230"/>
      <c r="R67415" s="230"/>
      <c r="S67415" s="230"/>
    </row>
    <row r="67416" spans="16:19" x14ac:dyDescent="0.2">
      <c r="P67416" s="230"/>
      <c r="Q67416" s="230"/>
      <c r="R67416" s="230"/>
      <c r="S67416" s="230"/>
    </row>
    <row r="67417" spans="16:19" x14ac:dyDescent="0.2">
      <c r="P67417" s="230"/>
      <c r="Q67417" s="230"/>
      <c r="R67417" s="230"/>
      <c r="S67417" s="230"/>
    </row>
    <row r="67418" spans="16:19" x14ac:dyDescent="0.2">
      <c r="P67418" s="230"/>
      <c r="Q67418" s="230"/>
      <c r="R67418" s="230"/>
      <c r="S67418" s="230"/>
    </row>
    <row r="67419" spans="16:19" x14ac:dyDescent="0.2">
      <c r="P67419" s="230"/>
      <c r="Q67419" s="230"/>
      <c r="R67419" s="230"/>
      <c r="S67419" s="230"/>
    </row>
    <row r="67420" spans="16:19" x14ac:dyDescent="0.2">
      <c r="P67420" s="230"/>
      <c r="Q67420" s="230"/>
      <c r="R67420" s="230"/>
      <c r="S67420" s="230"/>
    </row>
    <row r="67421" spans="16:19" x14ac:dyDescent="0.2">
      <c r="P67421" s="230"/>
      <c r="Q67421" s="230"/>
      <c r="R67421" s="230"/>
      <c r="S67421" s="230"/>
    </row>
    <row r="67422" spans="16:19" x14ac:dyDescent="0.2">
      <c r="P67422" s="230"/>
      <c r="Q67422" s="230"/>
      <c r="R67422" s="230"/>
      <c r="S67422" s="230"/>
    </row>
    <row r="67423" spans="16:19" x14ac:dyDescent="0.2">
      <c r="P67423" s="230"/>
      <c r="Q67423" s="230"/>
      <c r="R67423" s="230"/>
      <c r="S67423" s="230"/>
    </row>
    <row r="67424" spans="16:19" x14ac:dyDescent="0.2">
      <c r="P67424" s="230"/>
      <c r="Q67424" s="230"/>
      <c r="R67424" s="230"/>
      <c r="S67424" s="230"/>
    </row>
    <row r="67425" spans="16:19" x14ac:dyDescent="0.2">
      <c r="P67425" s="230"/>
      <c r="Q67425" s="230"/>
      <c r="R67425" s="230"/>
      <c r="S67425" s="230"/>
    </row>
    <row r="67426" spans="16:19" x14ac:dyDescent="0.2">
      <c r="P67426" s="230"/>
      <c r="Q67426" s="230"/>
      <c r="R67426" s="230"/>
      <c r="S67426" s="230"/>
    </row>
    <row r="67427" spans="16:19" x14ac:dyDescent="0.2">
      <c r="P67427" s="230"/>
      <c r="Q67427" s="230"/>
      <c r="R67427" s="230"/>
      <c r="S67427" s="230"/>
    </row>
    <row r="67428" spans="16:19" x14ac:dyDescent="0.2">
      <c r="P67428" s="230"/>
      <c r="Q67428" s="230"/>
      <c r="R67428" s="230"/>
      <c r="S67428" s="230"/>
    </row>
    <row r="67429" spans="16:19" x14ac:dyDescent="0.2">
      <c r="P67429" s="230"/>
      <c r="Q67429" s="230"/>
      <c r="R67429" s="230"/>
      <c r="S67429" s="230"/>
    </row>
    <row r="67430" spans="16:19" x14ac:dyDescent="0.2">
      <c r="P67430" s="230"/>
      <c r="Q67430" s="230"/>
      <c r="R67430" s="230"/>
      <c r="S67430" s="230"/>
    </row>
    <row r="67431" spans="16:19" x14ac:dyDescent="0.2">
      <c r="P67431" s="230"/>
      <c r="Q67431" s="230"/>
      <c r="R67431" s="230"/>
      <c r="S67431" s="230"/>
    </row>
    <row r="67432" spans="16:19" x14ac:dyDescent="0.2">
      <c r="P67432" s="230"/>
      <c r="Q67432" s="230"/>
      <c r="R67432" s="230"/>
      <c r="S67432" s="230"/>
    </row>
    <row r="67433" spans="16:19" x14ac:dyDescent="0.2">
      <c r="P67433" s="230"/>
      <c r="Q67433" s="230"/>
      <c r="R67433" s="230"/>
      <c r="S67433" s="230"/>
    </row>
    <row r="67434" spans="16:19" x14ac:dyDescent="0.2">
      <c r="P67434" s="230"/>
      <c r="Q67434" s="230"/>
      <c r="R67434" s="230"/>
      <c r="S67434" s="230"/>
    </row>
    <row r="67435" spans="16:19" x14ac:dyDescent="0.2">
      <c r="P67435" s="230"/>
      <c r="Q67435" s="230"/>
      <c r="R67435" s="230"/>
      <c r="S67435" s="230"/>
    </row>
    <row r="67436" spans="16:19" x14ac:dyDescent="0.2">
      <c r="P67436" s="230"/>
      <c r="Q67436" s="230"/>
      <c r="R67436" s="230"/>
      <c r="S67436" s="230"/>
    </row>
    <row r="67437" spans="16:19" x14ac:dyDescent="0.2">
      <c r="P67437" s="230"/>
      <c r="Q67437" s="230"/>
      <c r="R67437" s="230"/>
      <c r="S67437" s="230"/>
    </row>
    <row r="67438" spans="16:19" x14ac:dyDescent="0.2">
      <c r="P67438" s="230"/>
      <c r="Q67438" s="230"/>
      <c r="R67438" s="230"/>
      <c r="S67438" s="230"/>
    </row>
    <row r="67439" spans="16:19" x14ac:dyDescent="0.2">
      <c r="P67439" s="230"/>
      <c r="Q67439" s="230"/>
      <c r="R67439" s="230"/>
      <c r="S67439" s="230"/>
    </row>
    <row r="67440" spans="16:19" x14ac:dyDescent="0.2">
      <c r="P67440" s="230"/>
      <c r="Q67440" s="230"/>
      <c r="R67440" s="230"/>
      <c r="S67440" s="230"/>
    </row>
    <row r="67441" spans="16:19" x14ac:dyDescent="0.2">
      <c r="P67441" s="230"/>
      <c r="Q67441" s="230"/>
      <c r="R67441" s="230"/>
      <c r="S67441" s="230"/>
    </row>
    <row r="67442" spans="16:19" x14ac:dyDescent="0.2">
      <c r="P67442" s="230"/>
      <c r="Q67442" s="230"/>
      <c r="R67442" s="230"/>
      <c r="S67442" s="230"/>
    </row>
    <row r="67443" spans="16:19" x14ac:dyDescent="0.2">
      <c r="P67443" s="230"/>
      <c r="Q67443" s="230"/>
      <c r="R67443" s="230"/>
      <c r="S67443" s="230"/>
    </row>
    <row r="67444" spans="16:19" x14ac:dyDescent="0.2">
      <c r="P67444" s="230"/>
      <c r="Q67444" s="230"/>
      <c r="R67444" s="230"/>
      <c r="S67444" s="230"/>
    </row>
    <row r="67445" spans="16:19" x14ac:dyDescent="0.2">
      <c r="P67445" s="230"/>
      <c r="Q67445" s="230"/>
      <c r="R67445" s="230"/>
      <c r="S67445" s="230"/>
    </row>
    <row r="67446" spans="16:19" x14ac:dyDescent="0.2">
      <c r="P67446" s="230"/>
      <c r="Q67446" s="230"/>
      <c r="R67446" s="230"/>
      <c r="S67446" s="230"/>
    </row>
    <row r="67447" spans="16:19" x14ac:dyDescent="0.2">
      <c r="P67447" s="230"/>
      <c r="Q67447" s="230"/>
      <c r="R67447" s="230"/>
      <c r="S67447" s="230"/>
    </row>
    <row r="67448" spans="16:19" x14ac:dyDescent="0.2">
      <c r="P67448" s="230"/>
      <c r="Q67448" s="230"/>
      <c r="R67448" s="230"/>
      <c r="S67448" s="230"/>
    </row>
    <row r="67449" spans="16:19" x14ac:dyDescent="0.2">
      <c r="P67449" s="230"/>
      <c r="Q67449" s="230"/>
      <c r="R67449" s="230"/>
      <c r="S67449" s="230"/>
    </row>
    <row r="67450" spans="16:19" x14ac:dyDescent="0.2">
      <c r="P67450" s="230"/>
      <c r="Q67450" s="230"/>
      <c r="R67450" s="230"/>
      <c r="S67450" s="230"/>
    </row>
    <row r="67451" spans="16:19" x14ac:dyDescent="0.2">
      <c r="P67451" s="230"/>
      <c r="Q67451" s="230"/>
      <c r="R67451" s="230"/>
      <c r="S67451" s="230"/>
    </row>
    <row r="67452" spans="16:19" x14ac:dyDescent="0.2">
      <c r="P67452" s="230"/>
      <c r="Q67452" s="230"/>
      <c r="R67452" s="230"/>
      <c r="S67452" s="230"/>
    </row>
    <row r="67453" spans="16:19" x14ac:dyDescent="0.2">
      <c r="P67453" s="230"/>
      <c r="Q67453" s="230"/>
      <c r="R67453" s="230"/>
      <c r="S67453" s="230"/>
    </row>
    <row r="67454" spans="16:19" x14ac:dyDescent="0.2">
      <c r="P67454" s="230"/>
      <c r="Q67454" s="230"/>
      <c r="R67454" s="230"/>
      <c r="S67454" s="230"/>
    </row>
    <row r="67455" spans="16:19" x14ac:dyDescent="0.2">
      <c r="P67455" s="230"/>
      <c r="Q67455" s="230"/>
      <c r="R67455" s="230"/>
      <c r="S67455" s="230"/>
    </row>
    <row r="67456" spans="16:19" x14ac:dyDescent="0.2">
      <c r="P67456" s="230"/>
      <c r="Q67456" s="230"/>
      <c r="R67456" s="230"/>
      <c r="S67456" s="230"/>
    </row>
    <row r="67457" spans="16:19" x14ac:dyDescent="0.2">
      <c r="P67457" s="230"/>
      <c r="Q67457" s="230"/>
      <c r="R67457" s="230"/>
      <c r="S67457" s="230"/>
    </row>
    <row r="67458" spans="16:19" x14ac:dyDescent="0.2">
      <c r="P67458" s="230"/>
      <c r="Q67458" s="230"/>
      <c r="R67458" s="230"/>
      <c r="S67458" s="230"/>
    </row>
    <row r="67459" spans="16:19" x14ac:dyDescent="0.2">
      <c r="P67459" s="230"/>
      <c r="Q67459" s="230"/>
      <c r="R67459" s="230"/>
      <c r="S67459" s="230"/>
    </row>
    <row r="67460" spans="16:19" x14ac:dyDescent="0.2">
      <c r="P67460" s="230"/>
      <c r="Q67460" s="230"/>
      <c r="R67460" s="230"/>
      <c r="S67460" s="230"/>
    </row>
    <row r="67461" spans="16:19" x14ac:dyDescent="0.2">
      <c r="P67461" s="230"/>
      <c r="Q67461" s="230"/>
      <c r="R67461" s="230"/>
      <c r="S67461" s="230"/>
    </row>
    <row r="67462" spans="16:19" x14ac:dyDescent="0.2">
      <c r="P67462" s="230"/>
      <c r="Q67462" s="230"/>
      <c r="R67462" s="230"/>
      <c r="S67462" s="230"/>
    </row>
    <row r="67463" spans="16:19" x14ac:dyDescent="0.2">
      <c r="P67463" s="230"/>
      <c r="Q67463" s="230"/>
      <c r="R67463" s="230"/>
      <c r="S67463" s="230"/>
    </row>
    <row r="67464" spans="16:19" x14ac:dyDescent="0.2">
      <c r="P67464" s="230"/>
      <c r="Q67464" s="230"/>
      <c r="R67464" s="230"/>
      <c r="S67464" s="230"/>
    </row>
    <row r="67465" spans="16:19" x14ac:dyDescent="0.2">
      <c r="P67465" s="230"/>
      <c r="Q67465" s="230"/>
      <c r="R67465" s="230"/>
      <c r="S67465" s="230"/>
    </row>
    <row r="67466" spans="16:19" x14ac:dyDescent="0.2">
      <c r="P67466" s="230"/>
      <c r="Q67466" s="230"/>
      <c r="R67466" s="230"/>
      <c r="S67466" s="230"/>
    </row>
    <row r="67467" spans="16:19" x14ac:dyDescent="0.2">
      <c r="P67467" s="230"/>
      <c r="Q67467" s="230"/>
      <c r="R67467" s="230"/>
      <c r="S67467" s="230"/>
    </row>
    <row r="67468" spans="16:19" x14ac:dyDescent="0.2">
      <c r="P67468" s="230"/>
      <c r="Q67468" s="230"/>
      <c r="R67468" s="230"/>
      <c r="S67468" s="230"/>
    </row>
    <row r="67469" spans="16:19" x14ac:dyDescent="0.2">
      <c r="P67469" s="230"/>
      <c r="Q67469" s="230"/>
      <c r="R67469" s="230"/>
      <c r="S67469" s="230"/>
    </row>
    <row r="67470" spans="16:19" x14ac:dyDescent="0.2">
      <c r="P67470" s="230"/>
      <c r="Q67470" s="230"/>
      <c r="R67470" s="230"/>
      <c r="S67470" s="230"/>
    </row>
    <row r="67471" spans="16:19" x14ac:dyDescent="0.2">
      <c r="P67471" s="230"/>
      <c r="Q67471" s="230"/>
      <c r="R67471" s="230"/>
      <c r="S67471" s="230"/>
    </row>
    <row r="67472" spans="16:19" x14ac:dyDescent="0.2">
      <c r="P67472" s="230"/>
      <c r="Q67472" s="230"/>
      <c r="R67472" s="230"/>
      <c r="S67472" s="230"/>
    </row>
    <row r="67473" spans="16:19" x14ac:dyDescent="0.2">
      <c r="P67473" s="230"/>
      <c r="Q67473" s="230"/>
      <c r="R67473" s="230"/>
      <c r="S67473" s="230"/>
    </row>
    <row r="67474" spans="16:19" x14ac:dyDescent="0.2">
      <c r="P67474" s="230"/>
      <c r="Q67474" s="230"/>
      <c r="R67474" s="230"/>
      <c r="S67474" s="230"/>
    </row>
    <row r="67475" spans="16:19" x14ac:dyDescent="0.2">
      <c r="P67475" s="230"/>
      <c r="Q67475" s="230"/>
      <c r="R67475" s="230"/>
      <c r="S67475" s="230"/>
    </row>
    <row r="67476" spans="16:19" x14ac:dyDescent="0.2">
      <c r="P67476" s="230"/>
      <c r="Q67476" s="230"/>
      <c r="R67476" s="230"/>
      <c r="S67476" s="230"/>
    </row>
    <row r="67477" spans="16:19" x14ac:dyDescent="0.2">
      <c r="P67477" s="230"/>
      <c r="Q67477" s="230"/>
      <c r="R67477" s="230"/>
      <c r="S67477" s="230"/>
    </row>
    <row r="67478" spans="16:19" x14ac:dyDescent="0.2">
      <c r="P67478" s="230"/>
      <c r="Q67478" s="230"/>
      <c r="R67478" s="230"/>
      <c r="S67478" s="230"/>
    </row>
    <row r="67479" spans="16:19" x14ac:dyDescent="0.2">
      <c r="P67479" s="230"/>
      <c r="Q67479" s="230"/>
      <c r="R67479" s="230"/>
      <c r="S67479" s="230"/>
    </row>
    <row r="67480" spans="16:19" x14ac:dyDescent="0.2">
      <c r="P67480" s="230"/>
      <c r="Q67480" s="230"/>
      <c r="R67480" s="230"/>
      <c r="S67480" s="230"/>
    </row>
    <row r="67481" spans="16:19" x14ac:dyDescent="0.2">
      <c r="P67481" s="230"/>
      <c r="Q67481" s="230"/>
      <c r="R67481" s="230"/>
      <c r="S67481" s="230"/>
    </row>
    <row r="67482" spans="16:19" x14ac:dyDescent="0.2">
      <c r="P67482" s="230"/>
      <c r="Q67482" s="230"/>
      <c r="R67482" s="230"/>
      <c r="S67482" s="230"/>
    </row>
    <row r="67483" spans="16:19" x14ac:dyDescent="0.2">
      <c r="P67483" s="230"/>
      <c r="Q67483" s="230"/>
      <c r="R67483" s="230"/>
      <c r="S67483" s="230"/>
    </row>
    <row r="67484" spans="16:19" x14ac:dyDescent="0.2">
      <c r="P67484" s="230"/>
      <c r="Q67484" s="230"/>
      <c r="R67484" s="230"/>
      <c r="S67484" s="230"/>
    </row>
    <row r="67485" spans="16:19" x14ac:dyDescent="0.2">
      <c r="P67485" s="230"/>
      <c r="Q67485" s="230"/>
      <c r="R67485" s="230"/>
      <c r="S67485" s="230"/>
    </row>
    <row r="67486" spans="16:19" x14ac:dyDescent="0.2">
      <c r="P67486" s="230"/>
      <c r="Q67486" s="230"/>
      <c r="R67486" s="230"/>
      <c r="S67486" s="230"/>
    </row>
    <row r="67487" spans="16:19" x14ac:dyDescent="0.2">
      <c r="P67487" s="230"/>
      <c r="Q67487" s="230"/>
      <c r="R67487" s="230"/>
      <c r="S67487" s="230"/>
    </row>
    <row r="67488" spans="16:19" x14ac:dyDescent="0.2">
      <c r="P67488" s="230"/>
      <c r="Q67488" s="230"/>
      <c r="R67488" s="230"/>
      <c r="S67488" s="230"/>
    </row>
    <row r="67489" spans="16:19" x14ac:dyDescent="0.2">
      <c r="P67489" s="230"/>
      <c r="Q67489" s="230"/>
      <c r="R67489" s="230"/>
      <c r="S67489" s="230"/>
    </row>
    <row r="67490" spans="16:19" x14ac:dyDescent="0.2">
      <c r="P67490" s="230"/>
      <c r="Q67490" s="230"/>
      <c r="R67490" s="230"/>
      <c r="S67490" s="230"/>
    </row>
    <row r="67491" spans="16:19" x14ac:dyDescent="0.2">
      <c r="P67491" s="230"/>
      <c r="Q67491" s="230"/>
      <c r="R67491" s="230"/>
      <c r="S67491" s="230"/>
    </row>
    <row r="67492" spans="16:19" x14ac:dyDescent="0.2">
      <c r="P67492" s="230"/>
      <c r="Q67492" s="230"/>
      <c r="R67492" s="230"/>
      <c r="S67492" s="230"/>
    </row>
    <row r="67493" spans="16:19" x14ac:dyDescent="0.2">
      <c r="P67493" s="230"/>
      <c r="Q67493" s="230"/>
      <c r="R67493" s="230"/>
      <c r="S67493" s="230"/>
    </row>
    <row r="67494" spans="16:19" x14ac:dyDescent="0.2">
      <c r="P67494" s="230"/>
      <c r="Q67494" s="230"/>
      <c r="R67494" s="230"/>
      <c r="S67494" s="230"/>
    </row>
    <row r="67495" spans="16:19" x14ac:dyDescent="0.2">
      <c r="P67495" s="230"/>
      <c r="Q67495" s="230"/>
      <c r="R67495" s="230"/>
      <c r="S67495" s="230"/>
    </row>
    <row r="67496" spans="16:19" x14ac:dyDescent="0.2">
      <c r="P67496" s="230"/>
      <c r="Q67496" s="230"/>
      <c r="R67496" s="230"/>
      <c r="S67496" s="230"/>
    </row>
    <row r="67497" spans="16:19" x14ac:dyDescent="0.2">
      <c r="P67497" s="230"/>
      <c r="Q67497" s="230"/>
      <c r="R67497" s="230"/>
      <c r="S67497" s="230"/>
    </row>
    <row r="67498" spans="16:19" x14ac:dyDescent="0.2">
      <c r="P67498" s="230"/>
      <c r="Q67498" s="230"/>
      <c r="R67498" s="230"/>
      <c r="S67498" s="230"/>
    </row>
    <row r="67499" spans="16:19" x14ac:dyDescent="0.2">
      <c r="P67499" s="230"/>
      <c r="Q67499" s="230"/>
      <c r="R67499" s="230"/>
      <c r="S67499" s="230"/>
    </row>
    <row r="67500" spans="16:19" x14ac:dyDescent="0.2">
      <c r="P67500" s="230"/>
      <c r="Q67500" s="230"/>
      <c r="R67500" s="230"/>
      <c r="S67500" s="230"/>
    </row>
    <row r="67501" spans="16:19" x14ac:dyDescent="0.2">
      <c r="P67501" s="230"/>
      <c r="Q67501" s="230"/>
      <c r="R67501" s="230"/>
      <c r="S67501" s="230"/>
    </row>
    <row r="67502" spans="16:19" x14ac:dyDescent="0.2">
      <c r="P67502" s="230"/>
      <c r="Q67502" s="230"/>
      <c r="R67502" s="230"/>
      <c r="S67502" s="230"/>
    </row>
    <row r="67503" spans="16:19" x14ac:dyDescent="0.2">
      <c r="P67503" s="230"/>
      <c r="Q67503" s="230"/>
      <c r="R67503" s="230"/>
      <c r="S67503" s="230"/>
    </row>
    <row r="67504" spans="16:19" x14ac:dyDescent="0.2">
      <c r="P67504" s="230"/>
      <c r="Q67504" s="230"/>
      <c r="R67504" s="230"/>
      <c r="S67504" s="230"/>
    </row>
    <row r="67505" spans="16:19" x14ac:dyDescent="0.2">
      <c r="P67505" s="230"/>
      <c r="Q67505" s="230"/>
      <c r="R67505" s="230"/>
      <c r="S67505" s="230"/>
    </row>
    <row r="67506" spans="16:19" x14ac:dyDescent="0.2">
      <c r="P67506" s="230"/>
      <c r="Q67506" s="230"/>
      <c r="R67506" s="230"/>
      <c r="S67506" s="230"/>
    </row>
    <row r="67507" spans="16:19" x14ac:dyDescent="0.2">
      <c r="P67507" s="230"/>
      <c r="Q67507" s="230"/>
      <c r="R67507" s="230"/>
      <c r="S67507" s="230"/>
    </row>
    <row r="67508" spans="16:19" x14ac:dyDescent="0.2">
      <c r="P67508" s="230"/>
      <c r="Q67508" s="230"/>
      <c r="R67508" s="230"/>
      <c r="S67508" s="230"/>
    </row>
    <row r="67509" spans="16:19" x14ac:dyDescent="0.2">
      <c r="P67509" s="230"/>
      <c r="Q67509" s="230"/>
      <c r="R67509" s="230"/>
      <c r="S67509" s="230"/>
    </row>
    <row r="67510" spans="16:19" x14ac:dyDescent="0.2">
      <c r="P67510" s="230"/>
      <c r="Q67510" s="230"/>
      <c r="R67510" s="230"/>
      <c r="S67510" s="230"/>
    </row>
    <row r="67511" spans="16:19" x14ac:dyDescent="0.2">
      <c r="P67511" s="230"/>
      <c r="Q67511" s="230"/>
      <c r="R67511" s="230"/>
      <c r="S67511" s="230"/>
    </row>
    <row r="67512" spans="16:19" x14ac:dyDescent="0.2">
      <c r="P67512" s="230"/>
      <c r="Q67512" s="230"/>
      <c r="R67512" s="230"/>
      <c r="S67512" s="230"/>
    </row>
    <row r="67513" spans="16:19" x14ac:dyDescent="0.2">
      <c r="P67513" s="230"/>
      <c r="Q67513" s="230"/>
      <c r="R67513" s="230"/>
      <c r="S67513" s="230"/>
    </row>
    <row r="67514" spans="16:19" x14ac:dyDescent="0.2">
      <c r="P67514" s="230"/>
      <c r="Q67514" s="230"/>
      <c r="R67514" s="230"/>
      <c r="S67514" s="230"/>
    </row>
    <row r="67515" spans="16:19" x14ac:dyDescent="0.2">
      <c r="P67515" s="230"/>
      <c r="Q67515" s="230"/>
      <c r="R67515" s="230"/>
      <c r="S67515" s="230"/>
    </row>
    <row r="67516" spans="16:19" x14ac:dyDescent="0.2">
      <c r="P67516" s="230"/>
      <c r="Q67516" s="230"/>
      <c r="R67516" s="230"/>
      <c r="S67516" s="230"/>
    </row>
    <row r="67517" spans="16:19" x14ac:dyDescent="0.2">
      <c r="P67517" s="230"/>
      <c r="Q67517" s="230"/>
      <c r="R67517" s="230"/>
      <c r="S67517" s="230"/>
    </row>
    <row r="67518" spans="16:19" x14ac:dyDescent="0.2">
      <c r="P67518" s="230"/>
      <c r="Q67518" s="230"/>
      <c r="R67518" s="230"/>
      <c r="S67518" s="230"/>
    </row>
    <row r="67519" spans="16:19" x14ac:dyDescent="0.2">
      <c r="P67519" s="230"/>
      <c r="Q67519" s="230"/>
      <c r="R67519" s="230"/>
      <c r="S67519" s="230"/>
    </row>
    <row r="67520" spans="16:19" x14ac:dyDescent="0.2">
      <c r="P67520" s="230"/>
      <c r="Q67520" s="230"/>
      <c r="R67520" s="230"/>
      <c r="S67520" s="230"/>
    </row>
    <row r="67521" spans="16:19" x14ac:dyDescent="0.2">
      <c r="P67521" s="230"/>
      <c r="Q67521" s="230"/>
      <c r="R67521" s="230"/>
      <c r="S67521" s="230"/>
    </row>
    <row r="67522" spans="16:19" x14ac:dyDescent="0.2">
      <c r="P67522" s="230"/>
      <c r="Q67522" s="230"/>
      <c r="R67522" s="230"/>
      <c r="S67522" s="230"/>
    </row>
    <row r="67523" spans="16:19" x14ac:dyDescent="0.2">
      <c r="P67523" s="230"/>
      <c r="Q67523" s="230"/>
      <c r="R67523" s="230"/>
      <c r="S67523" s="230"/>
    </row>
    <row r="67524" spans="16:19" x14ac:dyDescent="0.2">
      <c r="P67524" s="230"/>
      <c r="Q67524" s="230"/>
      <c r="R67524" s="230"/>
      <c r="S67524" s="230"/>
    </row>
    <row r="67525" spans="16:19" x14ac:dyDescent="0.2">
      <c r="P67525" s="230"/>
      <c r="Q67525" s="230"/>
      <c r="R67525" s="230"/>
      <c r="S67525" s="230"/>
    </row>
    <row r="67526" spans="16:19" x14ac:dyDescent="0.2">
      <c r="P67526" s="230"/>
      <c r="Q67526" s="230"/>
      <c r="R67526" s="230"/>
      <c r="S67526" s="230"/>
    </row>
    <row r="67527" spans="16:19" x14ac:dyDescent="0.2">
      <c r="P67527" s="230"/>
      <c r="Q67527" s="230"/>
      <c r="R67527" s="230"/>
      <c r="S67527" s="230"/>
    </row>
    <row r="67528" spans="16:19" x14ac:dyDescent="0.2">
      <c r="P67528" s="230"/>
      <c r="Q67528" s="230"/>
      <c r="R67528" s="230"/>
      <c r="S67528" s="230"/>
    </row>
    <row r="67529" spans="16:19" x14ac:dyDescent="0.2">
      <c r="P67529" s="230"/>
      <c r="Q67529" s="230"/>
      <c r="R67529" s="230"/>
      <c r="S67529" s="230"/>
    </row>
    <row r="67530" spans="16:19" x14ac:dyDescent="0.2">
      <c r="P67530" s="230"/>
      <c r="Q67530" s="230"/>
      <c r="R67530" s="230"/>
      <c r="S67530" s="230"/>
    </row>
    <row r="67531" spans="16:19" x14ac:dyDescent="0.2">
      <c r="P67531" s="230"/>
      <c r="Q67531" s="230"/>
      <c r="R67531" s="230"/>
      <c r="S67531" s="230"/>
    </row>
    <row r="67532" spans="16:19" x14ac:dyDescent="0.2">
      <c r="P67532" s="230"/>
      <c r="Q67532" s="230"/>
      <c r="R67532" s="230"/>
      <c r="S67532" s="230"/>
    </row>
    <row r="67533" spans="16:19" x14ac:dyDescent="0.2">
      <c r="P67533" s="230"/>
      <c r="Q67533" s="230"/>
      <c r="R67533" s="230"/>
      <c r="S67533" s="230"/>
    </row>
    <row r="67534" spans="16:19" x14ac:dyDescent="0.2">
      <c r="P67534" s="230"/>
      <c r="Q67534" s="230"/>
      <c r="R67534" s="230"/>
      <c r="S67534" s="230"/>
    </row>
    <row r="67535" spans="16:19" x14ac:dyDescent="0.2">
      <c r="P67535" s="230"/>
      <c r="Q67535" s="230"/>
      <c r="R67535" s="230"/>
      <c r="S67535" s="230"/>
    </row>
    <row r="67536" spans="16:19" x14ac:dyDescent="0.2">
      <c r="P67536" s="230"/>
      <c r="Q67536" s="230"/>
      <c r="R67536" s="230"/>
      <c r="S67536" s="230"/>
    </row>
    <row r="67537" spans="16:19" x14ac:dyDescent="0.2">
      <c r="P67537" s="230"/>
      <c r="Q67537" s="230"/>
      <c r="R67537" s="230"/>
      <c r="S67537" s="230"/>
    </row>
    <row r="67538" spans="16:19" x14ac:dyDescent="0.2">
      <c r="P67538" s="230"/>
      <c r="Q67538" s="230"/>
      <c r="R67538" s="230"/>
      <c r="S67538" s="230"/>
    </row>
    <row r="67539" spans="16:19" x14ac:dyDescent="0.2">
      <c r="P67539" s="230"/>
      <c r="Q67539" s="230"/>
      <c r="R67539" s="230"/>
      <c r="S67539" s="230"/>
    </row>
    <row r="67540" spans="16:19" x14ac:dyDescent="0.2">
      <c r="P67540" s="230"/>
      <c r="Q67540" s="230"/>
      <c r="R67540" s="230"/>
      <c r="S67540" s="230"/>
    </row>
    <row r="67541" spans="16:19" x14ac:dyDescent="0.2">
      <c r="P67541" s="230"/>
      <c r="Q67541" s="230"/>
      <c r="R67541" s="230"/>
      <c r="S67541" s="230"/>
    </row>
    <row r="67542" spans="16:19" x14ac:dyDescent="0.2">
      <c r="P67542" s="230"/>
      <c r="Q67542" s="230"/>
      <c r="R67542" s="230"/>
      <c r="S67542" s="230"/>
    </row>
    <row r="67543" spans="16:19" x14ac:dyDescent="0.2">
      <c r="P67543" s="230"/>
      <c r="Q67543" s="230"/>
      <c r="R67543" s="230"/>
      <c r="S67543" s="230"/>
    </row>
    <row r="67544" spans="16:19" x14ac:dyDescent="0.2">
      <c r="P67544" s="230"/>
      <c r="Q67544" s="230"/>
      <c r="R67544" s="230"/>
      <c r="S67544" s="230"/>
    </row>
    <row r="67545" spans="16:19" x14ac:dyDescent="0.2">
      <c r="P67545" s="230"/>
      <c r="Q67545" s="230"/>
      <c r="R67545" s="230"/>
      <c r="S67545" s="230"/>
    </row>
    <row r="67546" spans="16:19" x14ac:dyDescent="0.2">
      <c r="P67546" s="230"/>
      <c r="Q67546" s="230"/>
      <c r="R67546" s="230"/>
      <c r="S67546" s="230"/>
    </row>
    <row r="67547" spans="16:19" x14ac:dyDescent="0.2">
      <c r="P67547" s="230"/>
      <c r="Q67547" s="230"/>
      <c r="R67547" s="230"/>
      <c r="S67547" s="230"/>
    </row>
    <row r="67548" spans="16:19" x14ac:dyDescent="0.2">
      <c r="P67548" s="230"/>
      <c r="Q67548" s="230"/>
      <c r="R67548" s="230"/>
      <c r="S67548" s="230"/>
    </row>
    <row r="67549" spans="16:19" x14ac:dyDescent="0.2">
      <c r="P67549" s="230"/>
      <c r="Q67549" s="230"/>
      <c r="R67549" s="230"/>
      <c r="S67549" s="230"/>
    </row>
    <row r="67550" spans="16:19" x14ac:dyDescent="0.2">
      <c r="P67550" s="230"/>
      <c r="Q67550" s="230"/>
      <c r="R67550" s="230"/>
      <c r="S67550" s="230"/>
    </row>
    <row r="67551" spans="16:19" x14ac:dyDescent="0.2">
      <c r="P67551" s="230"/>
      <c r="Q67551" s="230"/>
      <c r="R67551" s="230"/>
      <c r="S67551" s="230"/>
    </row>
    <row r="67552" spans="16:19" x14ac:dyDescent="0.2">
      <c r="P67552" s="230"/>
      <c r="Q67552" s="230"/>
      <c r="R67552" s="230"/>
      <c r="S67552" s="230"/>
    </row>
    <row r="67553" spans="16:19" x14ac:dyDescent="0.2">
      <c r="P67553" s="230"/>
      <c r="Q67553" s="230"/>
      <c r="R67553" s="230"/>
      <c r="S67553" s="230"/>
    </row>
    <row r="67554" spans="16:19" x14ac:dyDescent="0.2">
      <c r="P67554" s="230"/>
      <c r="Q67554" s="230"/>
      <c r="R67554" s="230"/>
      <c r="S67554" s="230"/>
    </row>
    <row r="67555" spans="16:19" x14ac:dyDescent="0.2">
      <c r="P67555" s="230"/>
      <c r="Q67555" s="230"/>
      <c r="R67555" s="230"/>
      <c r="S67555" s="230"/>
    </row>
    <row r="67556" spans="16:19" x14ac:dyDescent="0.2">
      <c r="P67556" s="230"/>
      <c r="Q67556" s="230"/>
      <c r="R67556" s="230"/>
      <c r="S67556" s="230"/>
    </row>
    <row r="67557" spans="16:19" x14ac:dyDescent="0.2">
      <c r="P67557" s="230"/>
      <c r="Q67557" s="230"/>
      <c r="R67557" s="230"/>
      <c r="S67557" s="230"/>
    </row>
    <row r="67558" spans="16:19" x14ac:dyDescent="0.2">
      <c r="P67558" s="230"/>
      <c r="Q67558" s="230"/>
      <c r="R67558" s="230"/>
      <c r="S67558" s="230"/>
    </row>
    <row r="67559" spans="16:19" x14ac:dyDescent="0.2">
      <c r="P67559" s="230"/>
      <c r="Q67559" s="230"/>
      <c r="R67559" s="230"/>
      <c r="S67559" s="230"/>
    </row>
    <row r="67560" spans="16:19" x14ac:dyDescent="0.2">
      <c r="P67560" s="230"/>
      <c r="Q67560" s="230"/>
      <c r="R67560" s="230"/>
      <c r="S67560" s="230"/>
    </row>
    <row r="67561" spans="16:19" x14ac:dyDescent="0.2">
      <c r="P67561" s="230"/>
      <c r="Q67561" s="230"/>
      <c r="R67561" s="230"/>
      <c r="S67561" s="230"/>
    </row>
    <row r="67562" spans="16:19" x14ac:dyDescent="0.2">
      <c r="P67562" s="230"/>
      <c r="Q67562" s="230"/>
      <c r="R67562" s="230"/>
      <c r="S67562" s="230"/>
    </row>
    <row r="67563" spans="16:19" x14ac:dyDescent="0.2">
      <c r="P67563" s="230"/>
      <c r="Q67563" s="230"/>
      <c r="R67563" s="230"/>
      <c r="S67563" s="230"/>
    </row>
    <row r="67564" spans="16:19" x14ac:dyDescent="0.2">
      <c r="P67564" s="230"/>
      <c r="Q67564" s="230"/>
      <c r="R67564" s="230"/>
      <c r="S67564" s="230"/>
    </row>
    <row r="67565" spans="16:19" x14ac:dyDescent="0.2">
      <c r="P67565" s="230"/>
      <c r="Q67565" s="230"/>
      <c r="R67565" s="230"/>
      <c r="S67565" s="230"/>
    </row>
    <row r="67566" spans="16:19" x14ac:dyDescent="0.2">
      <c r="P67566" s="230"/>
      <c r="Q67566" s="230"/>
      <c r="R67566" s="230"/>
      <c r="S67566" s="230"/>
    </row>
    <row r="67567" spans="16:19" x14ac:dyDescent="0.2">
      <c r="P67567" s="230"/>
      <c r="Q67567" s="230"/>
      <c r="R67567" s="230"/>
      <c r="S67567" s="230"/>
    </row>
    <row r="67568" spans="16:19" x14ac:dyDescent="0.2">
      <c r="P67568" s="230"/>
      <c r="Q67568" s="230"/>
      <c r="R67568" s="230"/>
      <c r="S67568" s="230"/>
    </row>
    <row r="67569" spans="16:19" x14ac:dyDescent="0.2">
      <c r="P67569" s="230"/>
      <c r="Q67569" s="230"/>
      <c r="R67569" s="230"/>
      <c r="S67569" s="230"/>
    </row>
    <row r="67570" spans="16:19" x14ac:dyDescent="0.2">
      <c r="P67570" s="230"/>
      <c r="Q67570" s="230"/>
      <c r="R67570" s="230"/>
      <c r="S67570" s="230"/>
    </row>
    <row r="67571" spans="16:19" x14ac:dyDescent="0.2">
      <c r="P67571" s="230"/>
      <c r="Q67571" s="230"/>
      <c r="R67571" s="230"/>
      <c r="S67571" s="230"/>
    </row>
    <row r="67572" spans="16:19" x14ac:dyDescent="0.2">
      <c r="P67572" s="230"/>
      <c r="Q67572" s="230"/>
      <c r="R67572" s="230"/>
      <c r="S67572" s="230"/>
    </row>
    <row r="67573" spans="16:19" x14ac:dyDescent="0.2">
      <c r="P67573" s="230"/>
      <c r="Q67573" s="230"/>
      <c r="R67573" s="230"/>
      <c r="S67573" s="230"/>
    </row>
    <row r="67574" spans="16:19" x14ac:dyDescent="0.2">
      <c r="P67574" s="230"/>
      <c r="Q67574" s="230"/>
      <c r="R67574" s="230"/>
      <c r="S67574" s="230"/>
    </row>
    <row r="67575" spans="16:19" x14ac:dyDescent="0.2">
      <c r="P67575" s="230"/>
      <c r="Q67575" s="230"/>
      <c r="R67575" s="230"/>
      <c r="S67575" s="230"/>
    </row>
    <row r="67576" spans="16:19" x14ac:dyDescent="0.2">
      <c r="P67576" s="230"/>
      <c r="Q67576" s="230"/>
      <c r="R67576" s="230"/>
      <c r="S67576" s="230"/>
    </row>
    <row r="67577" spans="16:19" x14ac:dyDescent="0.2">
      <c r="P67577" s="230"/>
      <c r="Q67577" s="230"/>
      <c r="R67577" s="230"/>
      <c r="S67577" s="230"/>
    </row>
    <row r="67578" spans="16:19" x14ac:dyDescent="0.2">
      <c r="P67578" s="230"/>
      <c r="Q67578" s="230"/>
      <c r="R67578" s="230"/>
      <c r="S67578" s="230"/>
    </row>
    <row r="67579" spans="16:19" x14ac:dyDescent="0.2">
      <c r="P67579" s="230"/>
      <c r="Q67579" s="230"/>
      <c r="R67579" s="230"/>
      <c r="S67579" s="230"/>
    </row>
    <row r="67580" spans="16:19" x14ac:dyDescent="0.2">
      <c r="P67580" s="230"/>
      <c r="Q67580" s="230"/>
      <c r="R67580" s="230"/>
      <c r="S67580" s="230"/>
    </row>
    <row r="67581" spans="16:19" x14ac:dyDescent="0.2">
      <c r="P67581" s="230"/>
      <c r="Q67581" s="230"/>
      <c r="R67581" s="230"/>
      <c r="S67581" s="230"/>
    </row>
    <row r="67582" spans="16:19" x14ac:dyDescent="0.2">
      <c r="P67582" s="230"/>
      <c r="Q67582" s="230"/>
      <c r="R67582" s="230"/>
      <c r="S67582" s="230"/>
    </row>
    <row r="67583" spans="16:19" x14ac:dyDescent="0.2">
      <c r="P67583" s="230"/>
      <c r="Q67583" s="230"/>
      <c r="R67583" s="230"/>
      <c r="S67583" s="230"/>
    </row>
    <row r="67584" spans="16:19" x14ac:dyDescent="0.2">
      <c r="P67584" s="230"/>
      <c r="Q67584" s="230"/>
      <c r="R67584" s="230"/>
      <c r="S67584" s="230"/>
    </row>
    <row r="67585" spans="16:19" x14ac:dyDescent="0.2">
      <c r="P67585" s="230"/>
      <c r="Q67585" s="230"/>
      <c r="R67585" s="230"/>
      <c r="S67585" s="230"/>
    </row>
    <row r="67586" spans="16:19" x14ac:dyDescent="0.2">
      <c r="P67586" s="230"/>
      <c r="Q67586" s="230"/>
      <c r="R67586" s="230"/>
      <c r="S67586" s="230"/>
    </row>
    <row r="67587" spans="16:19" x14ac:dyDescent="0.2">
      <c r="P67587" s="230"/>
      <c r="Q67587" s="230"/>
      <c r="R67587" s="230"/>
      <c r="S67587" s="230"/>
    </row>
    <row r="67588" spans="16:19" x14ac:dyDescent="0.2">
      <c r="P67588" s="230"/>
      <c r="Q67588" s="230"/>
      <c r="R67588" s="230"/>
      <c r="S67588" s="230"/>
    </row>
    <row r="67589" spans="16:19" x14ac:dyDescent="0.2">
      <c r="P67589" s="230"/>
      <c r="Q67589" s="230"/>
      <c r="R67589" s="230"/>
      <c r="S67589" s="230"/>
    </row>
    <row r="67590" spans="16:19" x14ac:dyDescent="0.2">
      <c r="P67590" s="230"/>
      <c r="Q67590" s="230"/>
      <c r="R67590" s="230"/>
      <c r="S67590" s="230"/>
    </row>
    <row r="67591" spans="16:19" x14ac:dyDescent="0.2">
      <c r="P67591" s="230"/>
      <c r="Q67591" s="230"/>
      <c r="R67591" s="230"/>
      <c r="S67591" s="230"/>
    </row>
    <row r="67592" spans="16:19" x14ac:dyDescent="0.2">
      <c r="P67592" s="230"/>
      <c r="Q67592" s="230"/>
      <c r="R67592" s="230"/>
      <c r="S67592" s="230"/>
    </row>
    <row r="67593" spans="16:19" x14ac:dyDescent="0.2">
      <c r="P67593" s="230"/>
      <c r="Q67593" s="230"/>
      <c r="R67593" s="230"/>
      <c r="S67593" s="230"/>
    </row>
    <row r="67594" spans="16:19" x14ac:dyDescent="0.2">
      <c r="P67594" s="230"/>
      <c r="Q67594" s="230"/>
      <c r="R67594" s="230"/>
      <c r="S67594" s="230"/>
    </row>
    <row r="67595" spans="16:19" x14ac:dyDescent="0.2">
      <c r="P67595" s="230"/>
      <c r="Q67595" s="230"/>
      <c r="R67595" s="230"/>
      <c r="S67595" s="230"/>
    </row>
    <row r="67596" spans="16:19" x14ac:dyDescent="0.2">
      <c r="P67596" s="230"/>
      <c r="Q67596" s="230"/>
      <c r="R67596" s="230"/>
      <c r="S67596" s="230"/>
    </row>
    <row r="67597" spans="16:19" x14ac:dyDescent="0.2">
      <c r="P67597" s="230"/>
      <c r="Q67597" s="230"/>
      <c r="R67597" s="230"/>
      <c r="S67597" s="230"/>
    </row>
    <row r="67598" spans="16:19" x14ac:dyDescent="0.2">
      <c r="P67598" s="230"/>
      <c r="Q67598" s="230"/>
      <c r="R67598" s="230"/>
      <c r="S67598" s="230"/>
    </row>
    <row r="67599" spans="16:19" x14ac:dyDescent="0.2">
      <c r="P67599" s="230"/>
      <c r="Q67599" s="230"/>
      <c r="R67599" s="230"/>
      <c r="S67599" s="230"/>
    </row>
    <row r="67600" spans="16:19" x14ac:dyDescent="0.2">
      <c r="P67600" s="230"/>
      <c r="Q67600" s="230"/>
      <c r="R67600" s="230"/>
      <c r="S67600" s="230"/>
    </row>
    <row r="67601" spans="16:19" x14ac:dyDescent="0.2">
      <c r="P67601" s="230"/>
      <c r="Q67601" s="230"/>
      <c r="R67601" s="230"/>
      <c r="S67601" s="230"/>
    </row>
    <row r="67602" spans="16:19" x14ac:dyDescent="0.2">
      <c r="P67602" s="230"/>
      <c r="Q67602" s="230"/>
      <c r="R67602" s="230"/>
      <c r="S67602" s="230"/>
    </row>
    <row r="67603" spans="16:19" x14ac:dyDescent="0.2">
      <c r="P67603" s="230"/>
      <c r="Q67603" s="230"/>
      <c r="R67603" s="230"/>
      <c r="S67603" s="230"/>
    </row>
    <row r="67604" spans="16:19" x14ac:dyDescent="0.2">
      <c r="P67604" s="230"/>
      <c r="Q67604" s="230"/>
      <c r="R67604" s="230"/>
      <c r="S67604" s="230"/>
    </row>
    <row r="67605" spans="16:19" x14ac:dyDescent="0.2">
      <c r="P67605" s="230"/>
      <c r="Q67605" s="230"/>
      <c r="R67605" s="230"/>
      <c r="S67605" s="230"/>
    </row>
    <row r="67606" spans="16:19" x14ac:dyDescent="0.2">
      <c r="P67606" s="230"/>
      <c r="Q67606" s="230"/>
      <c r="R67606" s="230"/>
      <c r="S67606" s="230"/>
    </row>
    <row r="67607" spans="16:19" x14ac:dyDescent="0.2">
      <c r="P67607" s="230"/>
      <c r="Q67607" s="230"/>
      <c r="R67607" s="230"/>
      <c r="S67607" s="230"/>
    </row>
    <row r="67608" spans="16:19" x14ac:dyDescent="0.2">
      <c r="P67608" s="230"/>
      <c r="Q67608" s="230"/>
      <c r="R67608" s="230"/>
      <c r="S67608" s="230"/>
    </row>
    <row r="67609" spans="16:19" x14ac:dyDescent="0.2">
      <c r="P67609" s="230"/>
      <c r="Q67609" s="230"/>
      <c r="R67609" s="230"/>
      <c r="S67609" s="230"/>
    </row>
    <row r="67610" spans="16:19" x14ac:dyDescent="0.2">
      <c r="P67610" s="230"/>
      <c r="Q67610" s="230"/>
      <c r="R67610" s="230"/>
      <c r="S67610" s="230"/>
    </row>
    <row r="67611" spans="16:19" x14ac:dyDescent="0.2">
      <c r="P67611" s="230"/>
      <c r="Q67611" s="230"/>
      <c r="R67611" s="230"/>
      <c r="S67611" s="230"/>
    </row>
    <row r="67612" spans="16:19" x14ac:dyDescent="0.2">
      <c r="P67612" s="230"/>
      <c r="Q67612" s="230"/>
      <c r="R67612" s="230"/>
      <c r="S67612" s="230"/>
    </row>
    <row r="67613" spans="16:19" x14ac:dyDescent="0.2">
      <c r="P67613" s="230"/>
      <c r="Q67613" s="230"/>
      <c r="R67613" s="230"/>
      <c r="S67613" s="230"/>
    </row>
    <row r="67614" spans="16:19" x14ac:dyDescent="0.2">
      <c r="P67614" s="230"/>
      <c r="Q67614" s="230"/>
      <c r="R67614" s="230"/>
      <c r="S67614" s="230"/>
    </row>
    <row r="67615" spans="16:19" x14ac:dyDescent="0.2">
      <c r="P67615" s="230"/>
      <c r="Q67615" s="230"/>
      <c r="R67615" s="230"/>
      <c r="S67615" s="230"/>
    </row>
    <row r="67616" spans="16:19" x14ac:dyDescent="0.2">
      <c r="P67616" s="230"/>
      <c r="Q67616" s="230"/>
      <c r="R67616" s="230"/>
      <c r="S67616" s="230"/>
    </row>
    <row r="67617" spans="16:19" x14ac:dyDescent="0.2">
      <c r="P67617" s="230"/>
      <c r="Q67617" s="230"/>
      <c r="R67617" s="230"/>
      <c r="S67617" s="230"/>
    </row>
    <row r="67618" spans="16:19" x14ac:dyDescent="0.2">
      <c r="P67618" s="230"/>
      <c r="Q67618" s="230"/>
      <c r="R67618" s="230"/>
      <c r="S67618" s="230"/>
    </row>
    <row r="67619" spans="16:19" x14ac:dyDescent="0.2">
      <c r="P67619" s="230"/>
      <c r="Q67619" s="230"/>
      <c r="R67619" s="230"/>
      <c r="S67619" s="230"/>
    </row>
    <row r="67620" spans="16:19" x14ac:dyDescent="0.2">
      <c r="P67620" s="230"/>
      <c r="Q67620" s="230"/>
      <c r="R67620" s="230"/>
      <c r="S67620" s="230"/>
    </row>
    <row r="67621" spans="16:19" x14ac:dyDescent="0.2">
      <c r="P67621" s="230"/>
      <c r="Q67621" s="230"/>
      <c r="R67621" s="230"/>
      <c r="S67621" s="230"/>
    </row>
    <row r="67622" spans="16:19" x14ac:dyDescent="0.2">
      <c r="P67622" s="230"/>
      <c r="Q67622" s="230"/>
      <c r="R67622" s="230"/>
      <c r="S67622" s="230"/>
    </row>
    <row r="67623" spans="16:19" x14ac:dyDescent="0.2">
      <c r="P67623" s="230"/>
      <c r="Q67623" s="230"/>
      <c r="R67623" s="230"/>
      <c r="S67623" s="230"/>
    </row>
    <row r="67624" spans="16:19" x14ac:dyDescent="0.2">
      <c r="P67624" s="230"/>
      <c r="Q67624" s="230"/>
      <c r="R67624" s="230"/>
      <c r="S67624" s="230"/>
    </row>
    <row r="67625" spans="16:19" x14ac:dyDescent="0.2">
      <c r="P67625" s="230"/>
      <c r="Q67625" s="230"/>
      <c r="R67625" s="230"/>
      <c r="S67625" s="230"/>
    </row>
    <row r="67626" spans="16:19" x14ac:dyDescent="0.2">
      <c r="P67626" s="230"/>
      <c r="Q67626" s="230"/>
      <c r="R67626" s="230"/>
      <c r="S67626" s="230"/>
    </row>
    <row r="67627" spans="16:19" x14ac:dyDescent="0.2">
      <c r="P67627" s="230"/>
      <c r="Q67627" s="230"/>
      <c r="R67627" s="230"/>
      <c r="S67627" s="230"/>
    </row>
    <row r="67628" spans="16:19" x14ac:dyDescent="0.2">
      <c r="P67628" s="230"/>
      <c r="Q67628" s="230"/>
      <c r="R67628" s="230"/>
      <c r="S67628" s="230"/>
    </row>
    <row r="67629" spans="16:19" x14ac:dyDescent="0.2">
      <c r="P67629" s="230"/>
      <c r="Q67629" s="230"/>
      <c r="R67629" s="230"/>
      <c r="S67629" s="230"/>
    </row>
    <row r="67630" spans="16:19" x14ac:dyDescent="0.2">
      <c r="P67630" s="230"/>
      <c r="Q67630" s="230"/>
      <c r="R67630" s="230"/>
      <c r="S67630" s="230"/>
    </row>
    <row r="67631" spans="16:19" x14ac:dyDescent="0.2">
      <c r="P67631" s="230"/>
      <c r="Q67631" s="230"/>
      <c r="R67631" s="230"/>
      <c r="S67631" s="230"/>
    </row>
    <row r="67632" spans="16:19" x14ac:dyDescent="0.2">
      <c r="P67632" s="230"/>
      <c r="Q67632" s="230"/>
      <c r="R67632" s="230"/>
      <c r="S67632" s="230"/>
    </row>
    <row r="67633" spans="16:19" x14ac:dyDescent="0.2">
      <c r="P67633" s="230"/>
      <c r="Q67633" s="230"/>
      <c r="R67633" s="230"/>
      <c r="S67633" s="230"/>
    </row>
    <row r="67634" spans="16:19" x14ac:dyDescent="0.2">
      <c r="P67634" s="230"/>
      <c r="Q67634" s="230"/>
      <c r="R67634" s="230"/>
      <c r="S67634" s="230"/>
    </row>
    <row r="67635" spans="16:19" x14ac:dyDescent="0.2">
      <c r="P67635" s="230"/>
      <c r="Q67635" s="230"/>
      <c r="R67635" s="230"/>
      <c r="S67635" s="230"/>
    </row>
    <row r="67636" spans="16:19" x14ac:dyDescent="0.2">
      <c r="P67636" s="230"/>
      <c r="Q67636" s="230"/>
      <c r="R67636" s="230"/>
      <c r="S67636" s="230"/>
    </row>
    <row r="67637" spans="16:19" x14ac:dyDescent="0.2">
      <c r="P67637" s="230"/>
      <c r="Q67637" s="230"/>
      <c r="R67637" s="230"/>
      <c r="S67637" s="230"/>
    </row>
    <row r="67638" spans="16:19" x14ac:dyDescent="0.2">
      <c r="P67638" s="230"/>
      <c r="Q67638" s="230"/>
      <c r="R67638" s="230"/>
      <c r="S67638" s="230"/>
    </row>
    <row r="67639" spans="16:19" x14ac:dyDescent="0.2">
      <c r="P67639" s="230"/>
      <c r="Q67639" s="230"/>
      <c r="R67639" s="230"/>
      <c r="S67639" s="230"/>
    </row>
    <row r="67640" spans="16:19" x14ac:dyDescent="0.2">
      <c r="P67640" s="230"/>
      <c r="Q67640" s="230"/>
      <c r="R67640" s="230"/>
      <c r="S67640" s="230"/>
    </row>
    <row r="67641" spans="16:19" x14ac:dyDescent="0.2">
      <c r="P67641" s="230"/>
      <c r="Q67641" s="230"/>
      <c r="R67641" s="230"/>
      <c r="S67641" s="230"/>
    </row>
    <row r="67642" spans="16:19" x14ac:dyDescent="0.2">
      <c r="P67642" s="230"/>
      <c r="Q67642" s="230"/>
      <c r="R67642" s="230"/>
      <c r="S67642" s="230"/>
    </row>
    <row r="67643" spans="16:19" x14ac:dyDescent="0.2">
      <c r="P67643" s="230"/>
      <c r="Q67643" s="230"/>
      <c r="R67643" s="230"/>
      <c r="S67643" s="230"/>
    </row>
    <row r="67644" spans="16:19" x14ac:dyDescent="0.2">
      <c r="P67644" s="230"/>
      <c r="Q67644" s="230"/>
      <c r="R67644" s="230"/>
      <c r="S67644" s="230"/>
    </row>
    <row r="67645" spans="16:19" x14ac:dyDescent="0.2">
      <c r="P67645" s="230"/>
      <c r="Q67645" s="230"/>
      <c r="R67645" s="230"/>
      <c r="S67645" s="230"/>
    </row>
    <row r="67646" spans="16:19" x14ac:dyDescent="0.2">
      <c r="P67646" s="230"/>
      <c r="Q67646" s="230"/>
      <c r="R67646" s="230"/>
      <c r="S67646" s="230"/>
    </row>
    <row r="67647" spans="16:19" x14ac:dyDescent="0.2">
      <c r="P67647" s="230"/>
      <c r="Q67647" s="230"/>
      <c r="R67647" s="230"/>
      <c r="S67647" s="230"/>
    </row>
    <row r="67648" spans="16:19" x14ac:dyDescent="0.2">
      <c r="P67648" s="230"/>
      <c r="Q67648" s="230"/>
      <c r="R67648" s="230"/>
      <c r="S67648" s="230"/>
    </row>
    <row r="67649" spans="16:19" x14ac:dyDescent="0.2">
      <c r="P67649" s="230"/>
      <c r="Q67649" s="230"/>
      <c r="R67649" s="230"/>
      <c r="S67649" s="230"/>
    </row>
    <row r="67650" spans="16:19" x14ac:dyDescent="0.2">
      <c r="P67650" s="230"/>
      <c r="Q67650" s="230"/>
      <c r="R67650" s="230"/>
      <c r="S67650" s="230"/>
    </row>
    <row r="67651" spans="16:19" x14ac:dyDescent="0.2">
      <c r="P67651" s="230"/>
      <c r="Q67651" s="230"/>
      <c r="R67651" s="230"/>
      <c r="S67651" s="230"/>
    </row>
    <row r="67652" spans="16:19" x14ac:dyDescent="0.2">
      <c r="P67652" s="230"/>
      <c r="Q67652" s="230"/>
      <c r="R67652" s="230"/>
      <c r="S67652" s="230"/>
    </row>
    <row r="67653" spans="16:19" x14ac:dyDescent="0.2">
      <c r="P67653" s="230"/>
      <c r="Q67653" s="230"/>
      <c r="R67653" s="230"/>
      <c r="S67653" s="230"/>
    </row>
    <row r="67654" spans="16:19" x14ac:dyDescent="0.2">
      <c r="P67654" s="230"/>
      <c r="Q67654" s="230"/>
      <c r="R67654" s="230"/>
      <c r="S67654" s="230"/>
    </row>
    <row r="67655" spans="16:19" x14ac:dyDescent="0.2">
      <c r="P67655" s="230"/>
      <c r="Q67655" s="230"/>
      <c r="R67655" s="230"/>
      <c r="S67655" s="230"/>
    </row>
    <row r="67656" spans="16:19" x14ac:dyDescent="0.2">
      <c r="P67656" s="230"/>
      <c r="Q67656" s="230"/>
      <c r="R67656" s="230"/>
      <c r="S67656" s="230"/>
    </row>
    <row r="67657" spans="16:19" x14ac:dyDescent="0.2">
      <c r="P67657" s="230"/>
      <c r="Q67657" s="230"/>
      <c r="R67657" s="230"/>
      <c r="S67657" s="230"/>
    </row>
    <row r="67658" spans="16:19" x14ac:dyDescent="0.2">
      <c r="P67658" s="230"/>
      <c r="Q67658" s="230"/>
      <c r="R67658" s="230"/>
      <c r="S67658" s="230"/>
    </row>
    <row r="67659" spans="16:19" x14ac:dyDescent="0.2">
      <c r="P67659" s="230"/>
      <c r="Q67659" s="230"/>
      <c r="R67659" s="230"/>
      <c r="S67659" s="230"/>
    </row>
    <row r="67660" spans="16:19" x14ac:dyDescent="0.2">
      <c r="P67660" s="230"/>
      <c r="Q67660" s="230"/>
      <c r="R67660" s="230"/>
      <c r="S67660" s="230"/>
    </row>
    <row r="67661" spans="16:19" x14ac:dyDescent="0.2">
      <c r="P67661" s="230"/>
      <c r="Q67661" s="230"/>
      <c r="R67661" s="230"/>
      <c r="S67661" s="230"/>
    </row>
    <row r="67662" spans="16:19" x14ac:dyDescent="0.2">
      <c r="P67662" s="230"/>
      <c r="Q67662" s="230"/>
      <c r="R67662" s="230"/>
      <c r="S67662" s="230"/>
    </row>
    <row r="67663" spans="16:19" x14ac:dyDescent="0.2">
      <c r="P67663" s="230"/>
      <c r="Q67663" s="230"/>
      <c r="R67663" s="230"/>
      <c r="S67663" s="230"/>
    </row>
    <row r="67664" spans="16:19" x14ac:dyDescent="0.2">
      <c r="P67664" s="230"/>
      <c r="Q67664" s="230"/>
      <c r="R67664" s="230"/>
      <c r="S67664" s="230"/>
    </row>
    <row r="67665" spans="16:19" x14ac:dyDescent="0.2">
      <c r="P67665" s="230"/>
      <c r="Q67665" s="230"/>
      <c r="R67665" s="230"/>
      <c r="S67665" s="230"/>
    </row>
    <row r="67666" spans="16:19" x14ac:dyDescent="0.2">
      <c r="P67666" s="230"/>
      <c r="Q67666" s="230"/>
      <c r="R67666" s="230"/>
      <c r="S67666" s="230"/>
    </row>
    <row r="67667" spans="16:19" x14ac:dyDescent="0.2">
      <c r="P67667" s="230"/>
      <c r="Q67667" s="230"/>
      <c r="R67667" s="230"/>
      <c r="S67667" s="230"/>
    </row>
    <row r="67668" spans="16:19" x14ac:dyDescent="0.2">
      <c r="P67668" s="230"/>
      <c r="Q67668" s="230"/>
      <c r="R67668" s="230"/>
      <c r="S67668" s="230"/>
    </row>
    <row r="67669" spans="16:19" x14ac:dyDescent="0.2">
      <c r="P67669" s="230"/>
      <c r="Q67669" s="230"/>
      <c r="R67669" s="230"/>
      <c r="S67669" s="230"/>
    </row>
    <row r="67670" spans="16:19" x14ac:dyDescent="0.2">
      <c r="P67670" s="230"/>
      <c r="Q67670" s="230"/>
      <c r="R67670" s="230"/>
      <c r="S67670" s="230"/>
    </row>
    <row r="67671" spans="16:19" x14ac:dyDescent="0.2">
      <c r="P67671" s="230"/>
      <c r="Q67671" s="230"/>
      <c r="R67671" s="230"/>
      <c r="S67671" s="230"/>
    </row>
    <row r="67672" spans="16:19" x14ac:dyDescent="0.2">
      <c r="P67672" s="230"/>
      <c r="Q67672" s="230"/>
      <c r="R67672" s="230"/>
      <c r="S67672" s="230"/>
    </row>
    <row r="67673" spans="16:19" x14ac:dyDescent="0.2">
      <c r="P67673" s="230"/>
      <c r="Q67673" s="230"/>
      <c r="R67673" s="230"/>
      <c r="S67673" s="230"/>
    </row>
    <row r="67674" spans="16:19" x14ac:dyDescent="0.2">
      <c r="P67674" s="230"/>
      <c r="Q67674" s="230"/>
      <c r="R67674" s="230"/>
      <c r="S67674" s="230"/>
    </row>
    <row r="67675" spans="16:19" x14ac:dyDescent="0.2">
      <c r="P67675" s="230"/>
      <c r="Q67675" s="230"/>
      <c r="R67675" s="230"/>
      <c r="S67675" s="230"/>
    </row>
    <row r="67676" spans="16:19" x14ac:dyDescent="0.2">
      <c r="P67676" s="230"/>
      <c r="Q67676" s="230"/>
      <c r="R67676" s="230"/>
      <c r="S67676" s="230"/>
    </row>
    <row r="67677" spans="16:19" x14ac:dyDescent="0.2">
      <c r="P67677" s="230"/>
      <c r="Q67677" s="230"/>
      <c r="R67677" s="230"/>
      <c r="S67677" s="230"/>
    </row>
    <row r="67678" spans="16:19" x14ac:dyDescent="0.2">
      <c r="P67678" s="230"/>
      <c r="Q67678" s="230"/>
      <c r="R67678" s="230"/>
      <c r="S67678" s="230"/>
    </row>
    <row r="67679" spans="16:19" x14ac:dyDescent="0.2">
      <c r="P67679" s="230"/>
      <c r="Q67679" s="230"/>
      <c r="R67679" s="230"/>
      <c r="S67679" s="230"/>
    </row>
    <row r="67680" spans="16:19" x14ac:dyDescent="0.2">
      <c r="P67680" s="230"/>
      <c r="Q67680" s="230"/>
      <c r="R67680" s="230"/>
      <c r="S67680" s="230"/>
    </row>
    <row r="67681" spans="16:19" x14ac:dyDescent="0.2">
      <c r="P67681" s="230"/>
      <c r="Q67681" s="230"/>
      <c r="R67681" s="230"/>
      <c r="S67681" s="230"/>
    </row>
    <row r="67682" spans="16:19" x14ac:dyDescent="0.2">
      <c r="P67682" s="230"/>
      <c r="Q67682" s="230"/>
      <c r="R67682" s="230"/>
      <c r="S67682" s="230"/>
    </row>
    <row r="67683" spans="16:19" x14ac:dyDescent="0.2">
      <c r="P67683" s="230"/>
      <c r="Q67683" s="230"/>
      <c r="R67683" s="230"/>
      <c r="S67683" s="230"/>
    </row>
    <row r="67684" spans="16:19" x14ac:dyDescent="0.2">
      <c r="P67684" s="230"/>
      <c r="Q67684" s="230"/>
      <c r="R67684" s="230"/>
      <c r="S67684" s="230"/>
    </row>
    <row r="67685" spans="16:19" x14ac:dyDescent="0.2">
      <c r="P67685" s="230"/>
      <c r="Q67685" s="230"/>
      <c r="R67685" s="230"/>
      <c r="S67685" s="230"/>
    </row>
    <row r="67686" spans="16:19" x14ac:dyDescent="0.2">
      <c r="P67686" s="230"/>
      <c r="Q67686" s="230"/>
      <c r="R67686" s="230"/>
      <c r="S67686" s="230"/>
    </row>
    <row r="67687" spans="16:19" x14ac:dyDescent="0.2">
      <c r="P67687" s="230"/>
      <c r="Q67687" s="230"/>
      <c r="R67687" s="230"/>
      <c r="S67687" s="230"/>
    </row>
    <row r="67688" spans="16:19" x14ac:dyDescent="0.2">
      <c r="P67688" s="230"/>
      <c r="Q67688" s="230"/>
      <c r="R67688" s="230"/>
      <c r="S67688" s="230"/>
    </row>
    <row r="67689" spans="16:19" x14ac:dyDescent="0.2">
      <c r="P67689" s="230"/>
      <c r="Q67689" s="230"/>
      <c r="R67689" s="230"/>
      <c r="S67689" s="230"/>
    </row>
    <row r="67690" spans="16:19" x14ac:dyDescent="0.2">
      <c r="P67690" s="230"/>
      <c r="Q67690" s="230"/>
      <c r="R67690" s="230"/>
      <c r="S67690" s="230"/>
    </row>
    <row r="67691" spans="16:19" x14ac:dyDescent="0.2">
      <c r="P67691" s="230"/>
      <c r="Q67691" s="230"/>
      <c r="R67691" s="230"/>
      <c r="S67691" s="230"/>
    </row>
    <row r="67692" spans="16:19" x14ac:dyDescent="0.2">
      <c r="P67692" s="230"/>
      <c r="Q67692" s="230"/>
      <c r="R67692" s="230"/>
      <c r="S67692" s="230"/>
    </row>
    <row r="67693" spans="16:19" x14ac:dyDescent="0.2">
      <c r="P67693" s="230"/>
      <c r="Q67693" s="230"/>
      <c r="R67693" s="230"/>
      <c r="S67693" s="230"/>
    </row>
    <row r="67694" spans="16:19" x14ac:dyDescent="0.2">
      <c r="P67694" s="230"/>
      <c r="Q67694" s="230"/>
      <c r="R67694" s="230"/>
      <c r="S67694" s="230"/>
    </row>
    <row r="67695" spans="16:19" x14ac:dyDescent="0.2">
      <c r="P67695" s="230"/>
      <c r="Q67695" s="230"/>
      <c r="R67695" s="230"/>
      <c r="S67695" s="230"/>
    </row>
    <row r="67696" spans="16:19" x14ac:dyDescent="0.2">
      <c r="P67696" s="230"/>
      <c r="Q67696" s="230"/>
      <c r="R67696" s="230"/>
      <c r="S67696" s="230"/>
    </row>
    <row r="67697" spans="16:19" x14ac:dyDescent="0.2">
      <c r="P67697" s="230"/>
      <c r="Q67697" s="230"/>
      <c r="R67697" s="230"/>
      <c r="S67697" s="230"/>
    </row>
    <row r="67698" spans="16:19" x14ac:dyDescent="0.2">
      <c r="P67698" s="230"/>
      <c r="Q67698" s="230"/>
      <c r="R67698" s="230"/>
      <c r="S67698" s="230"/>
    </row>
    <row r="67699" spans="16:19" x14ac:dyDescent="0.2">
      <c r="P67699" s="230"/>
      <c r="Q67699" s="230"/>
      <c r="R67699" s="230"/>
      <c r="S67699" s="230"/>
    </row>
    <row r="67700" spans="16:19" x14ac:dyDescent="0.2">
      <c r="P67700" s="230"/>
      <c r="Q67700" s="230"/>
      <c r="R67700" s="230"/>
      <c r="S67700" s="230"/>
    </row>
    <row r="67701" spans="16:19" x14ac:dyDescent="0.2">
      <c r="P67701" s="230"/>
      <c r="Q67701" s="230"/>
      <c r="R67701" s="230"/>
      <c r="S67701" s="230"/>
    </row>
    <row r="67702" spans="16:19" x14ac:dyDescent="0.2">
      <c r="P67702" s="230"/>
      <c r="Q67702" s="230"/>
      <c r="R67702" s="230"/>
      <c r="S67702" s="230"/>
    </row>
    <row r="67703" spans="16:19" x14ac:dyDescent="0.2">
      <c r="P67703" s="230"/>
      <c r="Q67703" s="230"/>
      <c r="R67703" s="230"/>
      <c r="S67703" s="230"/>
    </row>
    <row r="67704" spans="16:19" x14ac:dyDescent="0.2">
      <c r="P67704" s="230"/>
      <c r="Q67704" s="230"/>
      <c r="R67704" s="230"/>
      <c r="S67704" s="230"/>
    </row>
    <row r="67705" spans="16:19" x14ac:dyDescent="0.2">
      <c r="P67705" s="230"/>
      <c r="Q67705" s="230"/>
      <c r="R67705" s="230"/>
      <c r="S67705" s="230"/>
    </row>
    <row r="67706" spans="16:19" x14ac:dyDescent="0.2">
      <c r="P67706" s="230"/>
      <c r="Q67706" s="230"/>
      <c r="R67706" s="230"/>
      <c r="S67706" s="230"/>
    </row>
    <row r="67707" spans="16:19" x14ac:dyDescent="0.2">
      <c r="P67707" s="230"/>
      <c r="Q67707" s="230"/>
      <c r="R67707" s="230"/>
      <c r="S67707" s="230"/>
    </row>
    <row r="67708" spans="16:19" x14ac:dyDescent="0.2">
      <c r="P67708" s="230"/>
      <c r="Q67708" s="230"/>
      <c r="R67708" s="230"/>
      <c r="S67708" s="230"/>
    </row>
    <row r="67709" spans="16:19" x14ac:dyDescent="0.2">
      <c r="P67709" s="230"/>
      <c r="Q67709" s="230"/>
      <c r="R67709" s="230"/>
      <c r="S67709" s="230"/>
    </row>
    <row r="67710" spans="16:19" x14ac:dyDescent="0.2">
      <c r="P67710" s="230"/>
      <c r="Q67710" s="230"/>
      <c r="R67710" s="230"/>
      <c r="S67710" s="230"/>
    </row>
    <row r="67711" spans="16:19" x14ac:dyDescent="0.2">
      <c r="P67711" s="230"/>
      <c r="Q67711" s="230"/>
      <c r="R67711" s="230"/>
      <c r="S67711" s="230"/>
    </row>
    <row r="67712" spans="16:19" x14ac:dyDescent="0.2">
      <c r="P67712" s="230"/>
      <c r="Q67712" s="230"/>
      <c r="R67712" s="230"/>
      <c r="S67712" s="230"/>
    </row>
    <row r="67713" spans="16:19" x14ac:dyDescent="0.2">
      <c r="P67713" s="230"/>
      <c r="Q67713" s="230"/>
      <c r="R67713" s="230"/>
      <c r="S67713" s="230"/>
    </row>
    <row r="67714" spans="16:19" x14ac:dyDescent="0.2">
      <c r="P67714" s="230"/>
      <c r="Q67714" s="230"/>
      <c r="R67714" s="230"/>
      <c r="S67714" s="230"/>
    </row>
    <row r="67715" spans="16:19" x14ac:dyDescent="0.2">
      <c r="P67715" s="230"/>
      <c r="Q67715" s="230"/>
      <c r="R67715" s="230"/>
      <c r="S67715" s="230"/>
    </row>
    <row r="67716" spans="16:19" x14ac:dyDescent="0.2">
      <c r="P67716" s="230"/>
      <c r="Q67716" s="230"/>
      <c r="R67716" s="230"/>
      <c r="S67716" s="230"/>
    </row>
    <row r="67717" spans="16:19" x14ac:dyDescent="0.2">
      <c r="P67717" s="230"/>
      <c r="Q67717" s="230"/>
      <c r="R67717" s="230"/>
      <c r="S67717" s="230"/>
    </row>
    <row r="67718" spans="16:19" x14ac:dyDescent="0.2">
      <c r="P67718" s="230"/>
      <c r="Q67718" s="230"/>
      <c r="R67718" s="230"/>
      <c r="S67718" s="230"/>
    </row>
    <row r="67719" spans="16:19" x14ac:dyDescent="0.2">
      <c r="P67719" s="230"/>
      <c r="Q67719" s="230"/>
      <c r="R67719" s="230"/>
      <c r="S67719" s="230"/>
    </row>
    <row r="67720" spans="16:19" x14ac:dyDescent="0.2">
      <c r="P67720" s="230"/>
      <c r="Q67720" s="230"/>
      <c r="R67720" s="230"/>
      <c r="S67720" s="230"/>
    </row>
    <row r="67721" spans="16:19" x14ac:dyDescent="0.2">
      <c r="P67721" s="230"/>
      <c r="Q67721" s="230"/>
      <c r="R67721" s="230"/>
      <c r="S67721" s="230"/>
    </row>
    <row r="67722" spans="16:19" x14ac:dyDescent="0.2">
      <c r="P67722" s="230"/>
      <c r="Q67722" s="230"/>
      <c r="R67722" s="230"/>
      <c r="S67722" s="230"/>
    </row>
    <row r="67723" spans="16:19" x14ac:dyDescent="0.2">
      <c r="P67723" s="230"/>
      <c r="Q67723" s="230"/>
      <c r="R67723" s="230"/>
      <c r="S67723" s="230"/>
    </row>
    <row r="67724" spans="16:19" x14ac:dyDescent="0.2">
      <c r="P67724" s="230"/>
      <c r="Q67724" s="230"/>
      <c r="R67724" s="230"/>
      <c r="S67724" s="230"/>
    </row>
    <row r="67725" spans="16:19" x14ac:dyDescent="0.2">
      <c r="P67725" s="230"/>
      <c r="Q67725" s="230"/>
      <c r="R67725" s="230"/>
      <c r="S67725" s="230"/>
    </row>
    <row r="67726" spans="16:19" x14ac:dyDescent="0.2">
      <c r="P67726" s="230"/>
      <c r="Q67726" s="230"/>
      <c r="R67726" s="230"/>
      <c r="S67726" s="230"/>
    </row>
    <row r="67727" spans="16:19" x14ac:dyDescent="0.2">
      <c r="P67727" s="230"/>
      <c r="Q67727" s="230"/>
      <c r="R67727" s="230"/>
      <c r="S67727" s="230"/>
    </row>
    <row r="67728" spans="16:19" x14ac:dyDescent="0.2">
      <c r="P67728" s="230"/>
      <c r="Q67728" s="230"/>
      <c r="R67728" s="230"/>
      <c r="S67728" s="230"/>
    </row>
    <row r="67729" spans="16:19" x14ac:dyDescent="0.2">
      <c r="P67729" s="230"/>
      <c r="Q67729" s="230"/>
      <c r="R67729" s="230"/>
      <c r="S67729" s="230"/>
    </row>
    <row r="67730" spans="16:19" x14ac:dyDescent="0.2">
      <c r="P67730" s="230"/>
      <c r="Q67730" s="230"/>
      <c r="R67730" s="230"/>
      <c r="S67730" s="230"/>
    </row>
    <row r="67731" spans="16:19" x14ac:dyDescent="0.2">
      <c r="P67731" s="230"/>
      <c r="Q67731" s="230"/>
      <c r="R67731" s="230"/>
      <c r="S67731" s="230"/>
    </row>
    <row r="67732" spans="16:19" x14ac:dyDescent="0.2">
      <c r="P67732" s="230"/>
      <c r="Q67732" s="230"/>
      <c r="R67732" s="230"/>
      <c r="S67732" s="230"/>
    </row>
    <row r="67733" spans="16:19" x14ac:dyDescent="0.2">
      <c r="P67733" s="230"/>
      <c r="Q67733" s="230"/>
      <c r="R67733" s="230"/>
      <c r="S67733" s="230"/>
    </row>
    <row r="67734" spans="16:19" x14ac:dyDescent="0.2">
      <c r="P67734" s="230"/>
      <c r="Q67734" s="230"/>
      <c r="R67734" s="230"/>
      <c r="S67734" s="230"/>
    </row>
    <row r="67735" spans="16:19" x14ac:dyDescent="0.2">
      <c r="P67735" s="230"/>
      <c r="Q67735" s="230"/>
      <c r="R67735" s="230"/>
      <c r="S67735" s="230"/>
    </row>
    <row r="67736" spans="16:19" x14ac:dyDescent="0.2">
      <c r="P67736" s="230"/>
      <c r="Q67736" s="230"/>
      <c r="R67736" s="230"/>
      <c r="S67736" s="230"/>
    </row>
    <row r="67737" spans="16:19" x14ac:dyDescent="0.2">
      <c r="P67737" s="230"/>
      <c r="Q67737" s="230"/>
      <c r="R67737" s="230"/>
      <c r="S67737" s="230"/>
    </row>
    <row r="67738" spans="16:19" x14ac:dyDescent="0.2">
      <c r="P67738" s="230"/>
      <c r="Q67738" s="230"/>
      <c r="R67738" s="230"/>
      <c r="S67738" s="230"/>
    </row>
    <row r="67739" spans="16:19" x14ac:dyDescent="0.2">
      <c r="P67739" s="230"/>
      <c r="Q67739" s="230"/>
      <c r="R67739" s="230"/>
      <c r="S67739" s="230"/>
    </row>
    <row r="67740" spans="16:19" x14ac:dyDescent="0.2">
      <c r="P67740" s="230"/>
      <c r="Q67740" s="230"/>
      <c r="R67740" s="230"/>
      <c r="S67740" s="230"/>
    </row>
    <row r="67741" spans="16:19" x14ac:dyDescent="0.2">
      <c r="P67741" s="230"/>
      <c r="Q67741" s="230"/>
      <c r="R67741" s="230"/>
      <c r="S67741" s="230"/>
    </row>
    <row r="67742" spans="16:19" x14ac:dyDescent="0.2">
      <c r="P67742" s="230"/>
      <c r="Q67742" s="230"/>
      <c r="R67742" s="230"/>
      <c r="S67742" s="230"/>
    </row>
    <row r="67743" spans="16:19" x14ac:dyDescent="0.2">
      <c r="P67743" s="230"/>
      <c r="Q67743" s="230"/>
      <c r="R67743" s="230"/>
      <c r="S67743" s="230"/>
    </row>
    <row r="67744" spans="16:19" x14ac:dyDescent="0.2">
      <c r="P67744" s="230"/>
      <c r="Q67744" s="230"/>
      <c r="R67744" s="230"/>
      <c r="S67744" s="230"/>
    </row>
    <row r="67745" spans="16:19" x14ac:dyDescent="0.2">
      <c r="P67745" s="230"/>
      <c r="Q67745" s="230"/>
      <c r="R67745" s="230"/>
      <c r="S67745" s="230"/>
    </row>
    <row r="67746" spans="16:19" x14ac:dyDescent="0.2">
      <c r="P67746" s="230"/>
      <c r="Q67746" s="230"/>
      <c r="R67746" s="230"/>
      <c r="S67746" s="230"/>
    </row>
    <row r="67747" spans="16:19" x14ac:dyDescent="0.2">
      <c r="P67747" s="230"/>
      <c r="Q67747" s="230"/>
      <c r="R67747" s="230"/>
      <c r="S67747" s="230"/>
    </row>
    <row r="67748" spans="16:19" x14ac:dyDescent="0.2">
      <c r="P67748" s="230"/>
      <c r="Q67748" s="230"/>
      <c r="R67748" s="230"/>
      <c r="S67748" s="230"/>
    </row>
    <row r="67749" spans="16:19" x14ac:dyDescent="0.2">
      <c r="P67749" s="230"/>
      <c r="Q67749" s="230"/>
      <c r="R67749" s="230"/>
      <c r="S67749" s="230"/>
    </row>
    <row r="67750" spans="16:19" x14ac:dyDescent="0.2">
      <c r="P67750" s="230"/>
      <c r="Q67750" s="230"/>
      <c r="R67750" s="230"/>
      <c r="S67750" s="230"/>
    </row>
    <row r="67751" spans="16:19" x14ac:dyDescent="0.2">
      <c r="P67751" s="230"/>
      <c r="Q67751" s="230"/>
      <c r="R67751" s="230"/>
      <c r="S67751" s="230"/>
    </row>
    <row r="67752" spans="16:19" x14ac:dyDescent="0.2">
      <c r="P67752" s="230"/>
      <c r="Q67752" s="230"/>
      <c r="R67752" s="230"/>
      <c r="S67752" s="230"/>
    </row>
    <row r="67753" spans="16:19" x14ac:dyDescent="0.2">
      <c r="P67753" s="230"/>
      <c r="Q67753" s="230"/>
      <c r="R67753" s="230"/>
      <c r="S67753" s="230"/>
    </row>
    <row r="67754" spans="16:19" x14ac:dyDescent="0.2">
      <c r="P67754" s="230"/>
      <c r="Q67754" s="230"/>
      <c r="R67754" s="230"/>
      <c r="S67754" s="230"/>
    </row>
    <row r="67755" spans="16:19" x14ac:dyDescent="0.2">
      <c r="P67755" s="230"/>
      <c r="Q67755" s="230"/>
      <c r="R67755" s="230"/>
      <c r="S67755" s="230"/>
    </row>
    <row r="67756" spans="16:19" x14ac:dyDescent="0.2">
      <c r="P67756" s="230"/>
      <c r="Q67756" s="230"/>
      <c r="R67756" s="230"/>
      <c r="S67756" s="230"/>
    </row>
    <row r="67757" spans="16:19" x14ac:dyDescent="0.2">
      <c r="P67757" s="230"/>
      <c r="Q67757" s="230"/>
      <c r="R67757" s="230"/>
      <c r="S67757" s="230"/>
    </row>
    <row r="67758" spans="16:19" x14ac:dyDescent="0.2">
      <c r="P67758" s="230"/>
      <c r="Q67758" s="230"/>
      <c r="R67758" s="230"/>
      <c r="S67758" s="230"/>
    </row>
    <row r="67759" spans="16:19" x14ac:dyDescent="0.2">
      <c r="P67759" s="230"/>
      <c r="Q67759" s="230"/>
      <c r="R67759" s="230"/>
      <c r="S67759" s="230"/>
    </row>
    <row r="67760" spans="16:19" x14ac:dyDescent="0.2">
      <c r="P67760" s="230"/>
      <c r="Q67760" s="230"/>
      <c r="R67760" s="230"/>
      <c r="S67760" s="230"/>
    </row>
    <row r="67761" spans="16:19" x14ac:dyDescent="0.2">
      <c r="P67761" s="230"/>
      <c r="Q67761" s="230"/>
      <c r="R67761" s="230"/>
      <c r="S67761" s="230"/>
    </row>
    <row r="67762" spans="16:19" x14ac:dyDescent="0.2">
      <c r="P67762" s="230"/>
      <c r="Q67762" s="230"/>
      <c r="R67762" s="230"/>
      <c r="S67762" s="230"/>
    </row>
    <row r="67763" spans="16:19" x14ac:dyDescent="0.2">
      <c r="P67763" s="230"/>
      <c r="Q67763" s="230"/>
      <c r="R67763" s="230"/>
      <c r="S67763" s="230"/>
    </row>
    <row r="67764" spans="16:19" x14ac:dyDescent="0.2">
      <c r="P67764" s="230"/>
      <c r="Q67764" s="230"/>
      <c r="R67764" s="230"/>
      <c r="S67764" s="230"/>
    </row>
    <row r="67765" spans="16:19" x14ac:dyDescent="0.2">
      <c r="P67765" s="230"/>
      <c r="Q67765" s="230"/>
      <c r="R67765" s="230"/>
      <c r="S67765" s="230"/>
    </row>
    <row r="67766" spans="16:19" x14ac:dyDescent="0.2">
      <c r="P67766" s="230"/>
      <c r="Q67766" s="230"/>
      <c r="R67766" s="230"/>
      <c r="S67766" s="230"/>
    </row>
    <row r="67767" spans="16:19" x14ac:dyDescent="0.2">
      <c r="P67767" s="230"/>
      <c r="Q67767" s="230"/>
      <c r="R67767" s="230"/>
      <c r="S67767" s="230"/>
    </row>
    <row r="67768" spans="16:19" x14ac:dyDescent="0.2">
      <c r="P67768" s="230"/>
      <c r="Q67768" s="230"/>
      <c r="R67768" s="230"/>
      <c r="S67768" s="230"/>
    </row>
    <row r="67769" spans="16:19" x14ac:dyDescent="0.2">
      <c r="P67769" s="230"/>
      <c r="Q67769" s="230"/>
      <c r="R67769" s="230"/>
      <c r="S67769" s="230"/>
    </row>
    <row r="67770" spans="16:19" x14ac:dyDescent="0.2">
      <c r="P67770" s="230"/>
      <c r="Q67770" s="230"/>
      <c r="R67770" s="230"/>
      <c r="S67770" s="230"/>
    </row>
    <row r="67771" spans="16:19" x14ac:dyDescent="0.2">
      <c r="P67771" s="230"/>
      <c r="Q67771" s="230"/>
      <c r="R67771" s="230"/>
      <c r="S67771" s="230"/>
    </row>
    <row r="67772" spans="16:19" x14ac:dyDescent="0.2">
      <c r="P67772" s="230"/>
      <c r="Q67772" s="230"/>
      <c r="R67772" s="230"/>
      <c r="S67772" s="230"/>
    </row>
    <row r="67773" spans="16:19" x14ac:dyDescent="0.2">
      <c r="P67773" s="230"/>
      <c r="Q67773" s="230"/>
      <c r="R67773" s="230"/>
      <c r="S67773" s="230"/>
    </row>
    <row r="67774" spans="16:19" x14ac:dyDescent="0.2">
      <c r="P67774" s="230"/>
      <c r="Q67774" s="230"/>
      <c r="R67774" s="230"/>
      <c r="S67774" s="230"/>
    </row>
    <row r="67775" spans="16:19" x14ac:dyDescent="0.2">
      <c r="P67775" s="230"/>
      <c r="Q67775" s="230"/>
      <c r="R67775" s="230"/>
      <c r="S67775" s="230"/>
    </row>
    <row r="67776" spans="16:19" x14ac:dyDescent="0.2">
      <c r="P67776" s="230"/>
      <c r="Q67776" s="230"/>
      <c r="R67776" s="230"/>
      <c r="S67776" s="230"/>
    </row>
    <row r="67777" spans="16:19" x14ac:dyDescent="0.2">
      <c r="P67777" s="230"/>
      <c r="Q67777" s="230"/>
      <c r="R67777" s="230"/>
      <c r="S67777" s="230"/>
    </row>
    <row r="67778" spans="16:19" x14ac:dyDescent="0.2">
      <c r="P67778" s="230"/>
      <c r="Q67778" s="230"/>
      <c r="R67778" s="230"/>
      <c r="S67778" s="230"/>
    </row>
    <row r="67779" spans="16:19" x14ac:dyDescent="0.2">
      <c r="P67779" s="230"/>
      <c r="Q67779" s="230"/>
      <c r="R67779" s="230"/>
      <c r="S67779" s="230"/>
    </row>
    <row r="67780" spans="16:19" x14ac:dyDescent="0.2">
      <c r="P67780" s="230"/>
      <c r="Q67780" s="230"/>
      <c r="R67780" s="230"/>
      <c r="S67780" s="230"/>
    </row>
    <row r="67781" spans="16:19" x14ac:dyDescent="0.2">
      <c r="P67781" s="230"/>
      <c r="Q67781" s="230"/>
      <c r="R67781" s="230"/>
      <c r="S67781" s="230"/>
    </row>
    <row r="67782" spans="16:19" x14ac:dyDescent="0.2">
      <c r="P67782" s="230"/>
      <c r="Q67782" s="230"/>
      <c r="R67782" s="230"/>
      <c r="S67782" s="230"/>
    </row>
    <row r="67783" spans="16:19" x14ac:dyDescent="0.2">
      <c r="P67783" s="230"/>
      <c r="Q67783" s="230"/>
      <c r="R67783" s="230"/>
      <c r="S67783" s="230"/>
    </row>
    <row r="67784" spans="16:19" x14ac:dyDescent="0.2">
      <c r="P67784" s="230"/>
      <c r="Q67784" s="230"/>
      <c r="R67784" s="230"/>
      <c r="S67784" s="230"/>
    </row>
    <row r="67785" spans="16:19" x14ac:dyDescent="0.2">
      <c r="P67785" s="230"/>
      <c r="Q67785" s="230"/>
      <c r="R67785" s="230"/>
      <c r="S67785" s="230"/>
    </row>
    <row r="67786" spans="16:19" x14ac:dyDescent="0.2">
      <c r="P67786" s="230"/>
      <c r="Q67786" s="230"/>
      <c r="R67786" s="230"/>
      <c r="S67786" s="230"/>
    </row>
    <row r="67787" spans="16:19" x14ac:dyDescent="0.2">
      <c r="P67787" s="230"/>
      <c r="Q67787" s="230"/>
      <c r="R67787" s="230"/>
      <c r="S67787" s="230"/>
    </row>
    <row r="67788" spans="16:19" x14ac:dyDescent="0.2">
      <c r="P67788" s="230"/>
      <c r="Q67788" s="230"/>
      <c r="R67788" s="230"/>
      <c r="S67788" s="230"/>
    </row>
    <row r="67789" spans="16:19" x14ac:dyDescent="0.2">
      <c r="P67789" s="230"/>
      <c r="Q67789" s="230"/>
      <c r="R67789" s="230"/>
      <c r="S67789" s="230"/>
    </row>
    <row r="67790" spans="16:19" x14ac:dyDescent="0.2">
      <c r="P67790" s="230"/>
      <c r="Q67790" s="230"/>
      <c r="R67790" s="230"/>
      <c r="S67790" s="230"/>
    </row>
    <row r="67791" spans="16:19" x14ac:dyDescent="0.2">
      <c r="P67791" s="230"/>
      <c r="Q67791" s="230"/>
      <c r="R67791" s="230"/>
      <c r="S67791" s="230"/>
    </row>
    <row r="67792" spans="16:19" x14ac:dyDescent="0.2">
      <c r="P67792" s="230"/>
      <c r="Q67792" s="230"/>
      <c r="R67792" s="230"/>
      <c r="S67792" s="230"/>
    </row>
    <row r="67793" spans="16:19" x14ac:dyDescent="0.2">
      <c r="P67793" s="230"/>
      <c r="Q67793" s="230"/>
      <c r="R67793" s="230"/>
      <c r="S67793" s="230"/>
    </row>
    <row r="67794" spans="16:19" x14ac:dyDescent="0.2">
      <c r="P67794" s="230"/>
      <c r="Q67794" s="230"/>
      <c r="R67794" s="230"/>
      <c r="S67794" s="230"/>
    </row>
    <row r="67795" spans="16:19" x14ac:dyDescent="0.2">
      <c r="P67795" s="230"/>
      <c r="Q67795" s="230"/>
      <c r="R67795" s="230"/>
      <c r="S67795" s="230"/>
    </row>
    <row r="67796" spans="16:19" x14ac:dyDescent="0.2">
      <c r="P67796" s="230"/>
      <c r="Q67796" s="230"/>
      <c r="R67796" s="230"/>
      <c r="S67796" s="230"/>
    </row>
    <row r="67797" spans="16:19" x14ac:dyDescent="0.2">
      <c r="P67797" s="230"/>
      <c r="Q67797" s="230"/>
      <c r="R67797" s="230"/>
      <c r="S67797" s="230"/>
    </row>
    <row r="67798" spans="16:19" x14ac:dyDescent="0.2">
      <c r="P67798" s="230"/>
      <c r="Q67798" s="230"/>
      <c r="R67798" s="230"/>
      <c r="S67798" s="230"/>
    </row>
    <row r="67799" spans="16:19" x14ac:dyDescent="0.2">
      <c r="P67799" s="230"/>
      <c r="Q67799" s="230"/>
      <c r="R67799" s="230"/>
      <c r="S67799" s="230"/>
    </row>
    <row r="67800" spans="16:19" x14ac:dyDescent="0.2">
      <c r="P67800" s="230"/>
      <c r="Q67800" s="230"/>
      <c r="R67800" s="230"/>
      <c r="S67800" s="230"/>
    </row>
    <row r="67801" spans="16:19" x14ac:dyDescent="0.2">
      <c r="P67801" s="230"/>
      <c r="Q67801" s="230"/>
      <c r="R67801" s="230"/>
      <c r="S67801" s="230"/>
    </row>
    <row r="67802" spans="16:19" x14ac:dyDescent="0.2">
      <c r="P67802" s="230"/>
      <c r="Q67802" s="230"/>
      <c r="R67802" s="230"/>
      <c r="S67802" s="230"/>
    </row>
    <row r="67803" spans="16:19" x14ac:dyDescent="0.2">
      <c r="P67803" s="230"/>
      <c r="Q67803" s="230"/>
      <c r="R67803" s="230"/>
      <c r="S67803" s="230"/>
    </row>
    <row r="67804" spans="16:19" x14ac:dyDescent="0.2">
      <c r="P67804" s="230"/>
      <c r="Q67804" s="230"/>
      <c r="R67804" s="230"/>
      <c r="S67804" s="230"/>
    </row>
    <row r="67805" spans="16:19" x14ac:dyDescent="0.2">
      <c r="P67805" s="230"/>
      <c r="Q67805" s="230"/>
      <c r="R67805" s="230"/>
      <c r="S67805" s="230"/>
    </row>
    <row r="67806" spans="16:19" x14ac:dyDescent="0.2">
      <c r="P67806" s="230"/>
      <c r="Q67806" s="230"/>
      <c r="R67806" s="230"/>
      <c r="S67806" s="230"/>
    </row>
    <row r="67807" spans="16:19" x14ac:dyDescent="0.2">
      <c r="P67807" s="230"/>
      <c r="Q67807" s="230"/>
      <c r="R67807" s="230"/>
      <c r="S67807" s="230"/>
    </row>
    <row r="67808" spans="16:19" x14ac:dyDescent="0.2">
      <c r="P67808" s="230"/>
      <c r="Q67808" s="230"/>
      <c r="R67808" s="230"/>
      <c r="S67808" s="230"/>
    </row>
    <row r="67809" spans="16:19" x14ac:dyDescent="0.2">
      <c r="P67809" s="230"/>
      <c r="Q67809" s="230"/>
      <c r="R67809" s="230"/>
      <c r="S67809" s="230"/>
    </row>
    <row r="67810" spans="16:19" x14ac:dyDescent="0.2">
      <c r="P67810" s="230"/>
      <c r="Q67810" s="230"/>
      <c r="R67810" s="230"/>
      <c r="S67810" s="230"/>
    </row>
    <row r="67811" spans="16:19" x14ac:dyDescent="0.2">
      <c r="P67811" s="230"/>
      <c r="Q67811" s="230"/>
      <c r="R67811" s="230"/>
      <c r="S67811" s="230"/>
    </row>
    <row r="67812" spans="16:19" x14ac:dyDescent="0.2">
      <c r="P67812" s="230"/>
      <c r="Q67812" s="230"/>
      <c r="R67812" s="230"/>
      <c r="S67812" s="230"/>
    </row>
    <row r="67813" spans="16:19" x14ac:dyDescent="0.2">
      <c r="P67813" s="230"/>
      <c r="Q67813" s="230"/>
      <c r="R67813" s="230"/>
      <c r="S67813" s="230"/>
    </row>
    <row r="67814" spans="16:19" x14ac:dyDescent="0.2">
      <c r="P67814" s="230"/>
      <c r="Q67814" s="230"/>
      <c r="R67814" s="230"/>
      <c r="S67814" s="230"/>
    </row>
    <row r="67815" spans="16:19" x14ac:dyDescent="0.2">
      <c r="P67815" s="230"/>
      <c r="Q67815" s="230"/>
      <c r="R67815" s="230"/>
      <c r="S67815" s="230"/>
    </row>
    <row r="67816" spans="16:19" x14ac:dyDescent="0.2">
      <c r="P67816" s="230"/>
      <c r="Q67816" s="230"/>
      <c r="R67816" s="230"/>
      <c r="S67816" s="230"/>
    </row>
    <row r="67817" spans="16:19" x14ac:dyDescent="0.2">
      <c r="P67817" s="230"/>
      <c r="Q67817" s="230"/>
      <c r="R67817" s="230"/>
      <c r="S67817" s="230"/>
    </row>
    <row r="67818" spans="16:19" x14ac:dyDescent="0.2">
      <c r="P67818" s="230"/>
      <c r="Q67818" s="230"/>
      <c r="R67818" s="230"/>
      <c r="S67818" s="230"/>
    </row>
    <row r="67819" spans="16:19" x14ac:dyDescent="0.2">
      <c r="P67819" s="230"/>
      <c r="Q67819" s="230"/>
      <c r="R67819" s="230"/>
      <c r="S67819" s="230"/>
    </row>
    <row r="67820" spans="16:19" x14ac:dyDescent="0.2">
      <c r="P67820" s="230"/>
      <c r="Q67820" s="230"/>
      <c r="R67820" s="230"/>
      <c r="S67820" s="230"/>
    </row>
    <row r="67821" spans="16:19" x14ac:dyDescent="0.2">
      <c r="P67821" s="230"/>
      <c r="Q67821" s="230"/>
      <c r="R67821" s="230"/>
      <c r="S67821" s="230"/>
    </row>
    <row r="67822" spans="16:19" x14ac:dyDescent="0.2">
      <c r="P67822" s="230"/>
      <c r="Q67822" s="230"/>
      <c r="R67822" s="230"/>
      <c r="S67822" s="230"/>
    </row>
    <row r="67823" spans="16:19" x14ac:dyDescent="0.2">
      <c r="P67823" s="230"/>
      <c r="Q67823" s="230"/>
      <c r="R67823" s="230"/>
      <c r="S67823" s="230"/>
    </row>
    <row r="67824" spans="16:19" x14ac:dyDescent="0.2">
      <c r="P67824" s="230"/>
      <c r="Q67824" s="230"/>
      <c r="R67824" s="230"/>
      <c r="S67824" s="230"/>
    </row>
    <row r="67825" spans="16:19" x14ac:dyDescent="0.2">
      <c r="P67825" s="230"/>
      <c r="Q67825" s="230"/>
      <c r="R67825" s="230"/>
      <c r="S67825" s="230"/>
    </row>
    <row r="67826" spans="16:19" x14ac:dyDescent="0.2">
      <c r="P67826" s="230"/>
      <c r="Q67826" s="230"/>
      <c r="R67826" s="230"/>
      <c r="S67826" s="230"/>
    </row>
    <row r="67827" spans="16:19" x14ac:dyDescent="0.2">
      <c r="P67827" s="230"/>
      <c r="Q67827" s="230"/>
      <c r="R67827" s="230"/>
      <c r="S67827" s="230"/>
    </row>
    <row r="67828" spans="16:19" x14ac:dyDescent="0.2">
      <c r="P67828" s="230"/>
      <c r="Q67828" s="230"/>
      <c r="R67828" s="230"/>
      <c r="S67828" s="230"/>
    </row>
    <row r="67829" spans="16:19" x14ac:dyDescent="0.2">
      <c r="P67829" s="230"/>
      <c r="Q67829" s="230"/>
      <c r="R67829" s="230"/>
      <c r="S67829" s="230"/>
    </row>
    <row r="67830" spans="16:19" x14ac:dyDescent="0.2">
      <c r="P67830" s="230"/>
      <c r="Q67830" s="230"/>
      <c r="R67830" s="230"/>
      <c r="S67830" s="230"/>
    </row>
    <row r="67831" spans="16:19" x14ac:dyDescent="0.2">
      <c r="P67831" s="230"/>
      <c r="Q67831" s="230"/>
      <c r="R67831" s="230"/>
      <c r="S67831" s="230"/>
    </row>
    <row r="67832" spans="16:19" x14ac:dyDescent="0.2">
      <c r="P67832" s="230"/>
      <c r="Q67832" s="230"/>
      <c r="R67832" s="230"/>
      <c r="S67832" s="230"/>
    </row>
    <row r="67833" spans="16:19" x14ac:dyDescent="0.2">
      <c r="P67833" s="230"/>
      <c r="Q67833" s="230"/>
      <c r="R67833" s="230"/>
      <c r="S67833" s="230"/>
    </row>
    <row r="67834" spans="16:19" x14ac:dyDescent="0.2">
      <c r="P67834" s="230"/>
      <c r="Q67834" s="230"/>
      <c r="R67834" s="230"/>
      <c r="S67834" s="230"/>
    </row>
    <row r="67835" spans="16:19" x14ac:dyDescent="0.2">
      <c r="P67835" s="230"/>
      <c r="Q67835" s="230"/>
      <c r="R67835" s="230"/>
      <c r="S67835" s="230"/>
    </row>
    <row r="67836" spans="16:19" x14ac:dyDescent="0.2">
      <c r="P67836" s="230"/>
      <c r="Q67836" s="230"/>
      <c r="R67836" s="230"/>
      <c r="S67836" s="230"/>
    </row>
    <row r="67837" spans="16:19" x14ac:dyDescent="0.2">
      <c r="P67837" s="230"/>
      <c r="Q67837" s="230"/>
      <c r="R67837" s="230"/>
      <c r="S67837" s="230"/>
    </row>
    <row r="67838" spans="16:19" x14ac:dyDescent="0.2">
      <c r="P67838" s="230"/>
      <c r="Q67838" s="230"/>
      <c r="R67838" s="230"/>
      <c r="S67838" s="230"/>
    </row>
    <row r="67839" spans="16:19" x14ac:dyDescent="0.2">
      <c r="P67839" s="230"/>
      <c r="Q67839" s="230"/>
      <c r="R67839" s="230"/>
      <c r="S67839" s="230"/>
    </row>
    <row r="67840" spans="16:19" x14ac:dyDescent="0.2">
      <c r="P67840" s="230"/>
      <c r="Q67840" s="230"/>
      <c r="R67840" s="230"/>
      <c r="S67840" s="230"/>
    </row>
    <row r="67841" spans="16:19" x14ac:dyDescent="0.2">
      <c r="P67841" s="230"/>
      <c r="Q67841" s="230"/>
      <c r="R67841" s="230"/>
      <c r="S67841" s="230"/>
    </row>
    <row r="67842" spans="16:19" x14ac:dyDescent="0.2">
      <c r="P67842" s="230"/>
      <c r="Q67842" s="230"/>
      <c r="R67842" s="230"/>
      <c r="S67842" s="230"/>
    </row>
    <row r="67843" spans="16:19" x14ac:dyDescent="0.2">
      <c r="P67843" s="230"/>
      <c r="Q67843" s="230"/>
      <c r="R67843" s="230"/>
      <c r="S67843" s="230"/>
    </row>
    <row r="67844" spans="16:19" x14ac:dyDescent="0.2">
      <c r="P67844" s="230"/>
      <c r="Q67844" s="230"/>
      <c r="R67844" s="230"/>
      <c r="S67844" s="230"/>
    </row>
    <row r="67845" spans="16:19" x14ac:dyDescent="0.2">
      <c r="P67845" s="230"/>
      <c r="Q67845" s="230"/>
      <c r="R67845" s="230"/>
      <c r="S67845" s="230"/>
    </row>
    <row r="67846" spans="16:19" x14ac:dyDescent="0.2">
      <c r="P67846" s="230"/>
      <c r="Q67846" s="230"/>
      <c r="R67846" s="230"/>
      <c r="S67846" s="230"/>
    </row>
    <row r="67847" spans="16:19" x14ac:dyDescent="0.2">
      <c r="P67847" s="230"/>
      <c r="Q67847" s="230"/>
      <c r="R67847" s="230"/>
      <c r="S67847" s="230"/>
    </row>
    <row r="67848" spans="16:19" x14ac:dyDescent="0.2">
      <c r="P67848" s="230"/>
      <c r="Q67848" s="230"/>
      <c r="R67848" s="230"/>
      <c r="S67848" s="230"/>
    </row>
    <row r="67849" spans="16:19" x14ac:dyDescent="0.2">
      <c r="P67849" s="230"/>
      <c r="Q67849" s="230"/>
      <c r="R67849" s="230"/>
      <c r="S67849" s="230"/>
    </row>
    <row r="67850" spans="16:19" x14ac:dyDescent="0.2">
      <c r="P67850" s="230"/>
      <c r="Q67850" s="230"/>
      <c r="R67850" s="230"/>
      <c r="S67850" s="230"/>
    </row>
    <row r="67851" spans="16:19" x14ac:dyDescent="0.2">
      <c r="P67851" s="230"/>
      <c r="Q67851" s="230"/>
      <c r="R67851" s="230"/>
      <c r="S67851" s="230"/>
    </row>
    <row r="67852" spans="16:19" x14ac:dyDescent="0.2">
      <c r="P67852" s="230"/>
      <c r="Q67852" s="230"/>
      <c r="R67852" s="230"/>
      <c r="S67852" s="230"/>
    </row>
    <row r="67853" spans="16:19" x14ac:dyDescent="0.2">
      <c r="P67853" s="230"/>
      <c r="Q67853" s="230"/>
      <c r="R67853" s="230"/>
      <c r="S67853" s="230"/>
    </row>
    <row r="67854" spans="16:19" x14ac:dyDescent="0.2">
      <c r="P67854" s="230"/>
      <c r="Q67854" s="230"/>
      <c r="R67854" s="230"/>
      <c r="S67854" s="230"/>
    </row>
    <row r="67855" spans="16:19" x14ac:dyDescent="0.2">
      <c r="P67855" s="230"/>
      <c r="Q67855" s="230"/>
      <c r="R67855" s="230"/>
      <c r="S67855" s="230"/>
    </row>
    <row r="67856" spans="16:19" x14ac:dyDescent="0.2">
      <c r="P67856" s="230"/>
      <c r="Q67856" s="230"/>
      <c r="R67856" s="230"/>
      <c r="S67856" s="230"/>
    </row>
    <row r="67857" spans="16:19" x14ac:dyDescent="0.2">
      <c r="P67857" s="230"/>
      <c r="Q67857" s="230"/>
      <c r="R67857" s="230"/>
      <c r="S67857" s="230"/>
    </row>
    <row r="67858" spans="16:19" x14ac:dyDescent="0.2">
      <c r="P67858" s="230"/>
      <c r="Q67858" s="230"/>
      <c r="R67858" s="230"/>
      <c r="S67858" s="230"/>
    </row>
    <row r="67859" spans="16:19" x14ac:dyDescent="0.2">
      <c r="P67859" s="230"/>
      <c r="Q67859" s="230"/>
      <c r="R67859" s="230"/>
      <c r="S67859" s="230"/>
    </row>
    <row r="67860" spans="16:19" x14ac:dyDescent="0.2">
      <c r="P67860" s="230"/>
      <c r="Q67860" s="230"/>
      <c r="R67860" s="230"/>
      <c r="S67860" s="230"/>
    </row>
    <row r="67861" spans="16:19" x14ac:dyDescent="0.2">
      <c r="P67861" s="230"/>
      <c r="Q67861" s="230"/>
      <c r="R67861" s="230"/>
      <c r="S67861" s="230"/>
    </row>
    <row r="67862" spans="16:19" x14ac:dyDescent="0.2">
      <c r="P67862" s="230"/>
      <c r="Q67862" s="230"/>
      <c r="R67862" s="230"/>
      <c r="S67862" s="230"/>
    </row>
    <row r="67863" spans="16:19" x14ac:dyDescent="0.2">
      <c r="P67863" s="230"/>
      <c r="Q67863" s="230"/>
      <c r="R67863" s="230"/>
      <c r="S67863" s="230"/>
    </row>
    <row r="67864" spans="16:19" x14ac:dyDescent="0.2">
      <c r="P67864" s="230"/>
      <c r="Q67864" s="230"/>
      <c r="R67864" s="230"/>
      <c r="S67864" s="230"/>
    </row>
    <row r="67865" spans="16:19" x14ac:dyDescent="0.2">
      <c r="P67865" s="230"/>
      <c r="Q67865" s="230"/>
      <c r="R67865" s="230"/>
      <c r="S67865" s="230"/>
    </row>
    <row r="67866" spans="16:19" x14ac:dyDescent="0.2">
      <c r="P67866" s="230"/>
      <c r="Q67866" s="230"/>
      <c r="R67866" s="230"/>
      <c r="S67866" s="230"/>
    </row>
    <row r="67867" spans="16:19" x14ac:dyDescent="0.2">
      <c r="P67867" s="230"/>
      <c r="Q67867" s="230"/>
      <c r="R67867" s="230"/>
      <c r="S67867" s="230"/>
    </row>
    <row r="67868" spans="16:19" x14ac:dyDescent="0.2">
      <c r="P67868" s="230"/>
      <c r="Q67868" s="230"/>
      <c r="R67868" s="230"/>
      <c r="S67868" s="230"/>
    </row>
    <row r="67869" spans="16:19" x14ac:dyDescent="0.2">
      <c r="P67869" s="230"/>
      <c r="Q67869" s="230"/>
      <c r="R67869" s="230"/>
      <c r="S67869" s="230"/>
    </row>
    <row r="67870" spans="16:19" x14ac:dyDescent="0.2">
      <c r="P67870" s="230"/>
      <c r="Q67870" s="230"/>
      <c r="R67870" s="230"/>
      <c r="S67870" s="230"/>
    </row>
    <row r="67871" spans="16:19" x14ac:dyDescent="0.2">
      <c r="P67871" s="230"/>
      <c r="Q67871" s="230"/>
      <c r="R67871" s="230"/>
      <c r="S67871" s="230"/>
    </row>
    <row r="67872" spans="16:19" x14ac:dyDescent="0.2">
      <c r="P67872" s="230"/>
      <c r="Q67872" s="230"/>
      <c r="R67872" s="230"/>
      <c r="S67872" s="230"/>
    </row>
    <row r="67873" spans="16:19" x14ac:dyDescent="0.2">
      <c r="P67873" s="230"/>
      <c r="Q67873" s="230"/>
      <c r="R67873" s="230"/>
      <c r="S67873" s="230"/>
    </row>
    <row r="67874" spans="16:19" x14ac:dyDescent="0.2">
      <c r="P67874" s="230"/>
      <c r="Q67874" s="230"/>
      <c r="R67874" s="230"/>
      <c r="S67874" s="230"/>
    </row>
    <row r="67875" spans="16:19" x14ac:dyDescent="0.2">
      <c r="P67875" s="230"/>
      <c r="Q67875" s="230"/>
      <c r="R67875" s="230"/>
      <c r="S67875" s="230"/>
    </row>
    <row r="67876" spans="16:19" x14ac:dyDescent="0.2">
      <c r="P67876" s="230"/>
      <c r="Q67876" s="230"/>
      <c r="R67876" s="230"/>
      <c r="S67876" s="230"/>
    </row>
    <row r="67877" spans="16:19" x14ac:dyDescent="0.2">
      <c r="P67877" s="230"/>
      <c r="Q67877" s="230"/>
      <c r="R67877" s="230"/>
      <c r="S67877" s="230"/>
    </row>
    <row r="67878" spans="16:19" x14ac:dyDescent="0.2">
      <c r="P67878" s="230"/>
      <c r="Q67878" s="230"/>
      <c r="R67878" s="230"/>
      <c r="S67878" s="230"/>
    </row>
    <row r="67879" spans="16:19" x14ac:dyDescent="0.2">
      <c r="P67879" s="230"/>
      <c r="Q67879" s="230"/>
      <c r="R67879" s="230"/>
      <c r="S67879" s="230"/>
    </row>
    <row r="67880" spans="16:19" x14ac:dyDescent="0.2">
      <c r="P67880" s="230"/>
      <c r="Q67880" s="230"/>
      <c r="R67880" s="230"/>
      <c r="S67880" s="230"/>
    </row>
    <row r="67881" spans="16:19" x14ac:dyDescent="0.2">
      <c r="P67881" s="230"/>
      <c r="Q67881" s="230"/>
      <c r="R67881" s="230"/>
      <c r="S67881" s="230"/>
    </row>
    <row r="67882" spans="16:19" x14ac:dyDescent="0.2">
      <c r="P67882" s="230"/>
      <c r="Q67882" s="230"/>
      <c r="R67882" s="230"/>
      <c r="S67882" s="230"/>
    </row>
    <row r="67883" spans="16:19" x14ac:dyDescent="0.2">
      <c r="P67883" s="230"/>
      <c r="Q67883" s="230"/>
      <c r="R67883" s="230"/>
      <c r="S67883" s="230"/>
    </row>
    <row r="67884" spans="16:19" x14ac:dyDescent="0.2">
      <c r="P67884" s="230"/>
      <c r="Q67884" s="230"/>
      <c r="R67884" s="230"/>
      <c r="S67884" s="230"/>
    </row>
    <row r="67885" spans="16:19" x14ac:dyDescent="0.2">
      <c r="P67885" s="230"/>
      <c r="Q67885" s="230"/>
      <c r="R67885" s="230"/>
      <c r="S67885" s="230"/>
    </row>
    <row r="67886" spans="16:19" x14ac:dyDescent="0.2">
      <c r="P67886" s="230"/>
      <c r="Q67886" s="230"/>
      <c r="R67886" s="230"/>
      <c r="S67886" s="230"/>
    </row>
    <row r="67887" spans="16:19" x14ac:dyDescent="0.2">
      <c r="P67887" s="230"/>
      <c r="Q67887" s="230"/>
      <c r="R67887" s="230"/>
      <c r="S67887" s="230"/>
    </row>
    <row r="67888" spans="16:19" x14ac:dyDescent="0.2">
      <c r="P67888" s="230"/>
      <c r="Q67888" s="230"/>
      <c r="R67888" s="230"/>
      <c r="S67888" s="230"/>
    </row>
    <row r="67889" spans="16:19" x14ac:dyDescent="0.2">
      <c r="P67889" s="230"/>
      <c r="Q67889" s="230"/>
      <c r="R67889" s="230"/>
      <c r="S67889" s="230"/>
    </row>
    <row r="67890" spans="16:19" x14ac:dyDescent="0.2">
      <c r="P67890" s="230"/>
      <c r="Q67890" s="230"/>
      <c r="R67890" s="230"/>
      <c r="S67890" s="230"/>
    </row>
    <row r="67891" spans="16:19" x14ac:dyDescent="0.2">
      <c r="P67891" s="230"/>
      <c r="Q67891" s="230"/>
      <c r="R67891" s="230"/>
      <c r="S67891" s="230"/>
    </row>
    <row r="67892" spans="16:19" x14ac:dyDescent="0.2">
      <c r="P67892" s="230"/>
      <c r="Q67892" s="230"/>
      <c r="R67892" s="230"/>
      <c r="S67892" s="230"/>
    </row>
    <row r="67893" spans="16:19" x14ac:dyDescent="0.2">
      <c r="P67893" s="230"/>
      <c r="Q67893" s="230"/>
      <c r="R67893" s="230"/>
      <c r="S67893" s="230"/>
    </row>
    <row r="67894" spans="16:19" x14ac:dyDescent="0.2">
      <c r="P67894" s="230"/>
      <c r="Q67894" s="230"/>
      <c r="R67894" s="230"/>
      <c r="S67894" s="230"/>
    </row>
    <row r="67895" spans="16:19" x14ac:dyDescent="0.2">
      <c r="P67895" s="230"/>
      <c r="Q67895" s="230"/>
      <c r="R67895" s="230"/>
      <c r="S67895" s="230"/>
    </row>
    <row r="67896" spans="16:19" x14ac:dyDescent="0.2">
      <c r="P67896" s="230"/>
      <c r="Q67896" s="230"/>
      <c r="R67896" s="230"/>
      <c r="S67896" s="230"/>
    </row>
    <row r="67897" spans="16:19" x14ac:dyDescent="0.2">
      <c r="P67897" s="230"/>
      <c r="Q67897" s="230"/>
      <c r="R67897" s="230"/>
      <c r="S67897" s="230"/>
    </row>
    <row r="67898" spans="16:19" x14ac:dyDescent="0.2">
      <c r="P67898" s="230"/>
      <c r="Q67898" s="230"/>
      <c r="R67898" s="230"/>
      <c r="S67898" s="230"/>
    </row>
    <row r="67899" spans="16:19" x14ac:dyDescent="0.2">
      <c r="P67899" s="230"/>
      <c r="Q67899" s="230"/>
      <c r="R67899" s="230"/>
      <c r="S67899" s="230"/>
    </row>
    <row r="67900" spans="16:19" x14ac:dyDescent="0.2">
      <c r="P67900" s="230"/>
      <c r="Q67900" s="230"/>
      <c r="R67900" s="230"/>
      <c r="S67900" s="230"/>
    </row>
    <row r="67901" spans="16:19" x14ac:dyDescent="0.2">
      <c r="P67901" s="230"/>
      <c r="Q67901" s="230"/>
      <c r="R67901" s="230"/>
      <c r="S67901" s="230"/>
    </row>
    <row r="67902" spans="16:19" x14ac:dyDescent="0.2">
      <c r="P67902" s="230"/>
      <c r="Q67902" s="230"/>
      <c r="R67902" s="230"/>
      <c r="S67902" s="230"/>
    </row>
    <row r="67903" spans="16:19" x14ac:dyDescent="0.2">
      <c r="P67903" s="230"/>
      <c r="Q67903" s="230"/>
      <c r="R67903" s="230"/>
      <c r="S67903" s="230"/>
    </row>
    <row r="67904" spans="16:19" x14ac:dyDescent="0.2">
      <c r="P67904" s="230"/>
      <c r="Q67904" s="230"/>
      <c r="R67904" s="230"/>
      <c r="S67904" s="230"/>
    </row>
    <row r="67905" spans="16:19" x14ac:dyDescent="0.2">
      <c r="P67905" s="230"/>
      <c r="Q67905" s="230"/>
      <c r="R67905" s="230"/>
      <c r="S67905" s="230"/>
    </row>
    <row r="67906" spans="16:19" x14ac:dyDescent="0.2">
      <c r="P67906" s="230"/>
      <c r="Q67906" s="230"/>
      <c r="R67906" s="230"/>
      <c r="S67906" s="230"/>
    </row>
    <row r="67907" spans="16:19" x14ac:dyDescent="0.2">
      <c r="P67907" s="230"/>
      <c r="Q67907" s="230"/>
      <c r="R67907" s="230"/>
      <c r="S67907" s="230"/>
    </row>
    <row r="67908" spans="16:19" x14ac:dyDescent="0.2">
      <c r="P67908" s="230"/>
      <c r="Q67908" s="230"/>
      <c r="R67908" s="230"/>
      <c r="S67908" s="230"/>
    </row>
    <row r="67909" spans="16:19" x14ac:dyDescent="0.2">
      <c r="P67909" s="230"/>
      <c r="Q67909" s="230"/>
      <c r="R67909" s="230"/>
      <c r="S67909" s="230"/>
    </row>
    <row r="67910" spans="16:19" x14ac:dyDescent="0.2">
      <c r="P67910" s="230"/>
      <c r="Q67910" s="230"/>
      <c r="R67910" s="230"/>
      <c r="S67910" s="230"/>
    </row>
    <row r="67911" spans="16:19" x14ac:dyDescent="0.2">
      <c r="P67911" s="230"/>
      <c r="Q67911" s="230"/>
      <c r="R67911" s="230"/>
      <c r="S67911" s="230"/>
    </row>
    <row r="67912" spans="16:19" x14ac:dyDescent="0.2">
      <c r="P67912" s="230"/>
      <c r="Q67912" s="230"/>
      <c r="R67912" s="230"/>
      <c r="S67912" s="230"/>
    </row>
    <row r="67913" spans="16:19" x14ac:dyDescent="0.2">
      <c r="P67913" s="230"/>
      <c r="Q67913" s="230"/>
      <c r="R67913" s="230"/>
      <c r="S67913" s="230"/>
    </row>
    <row r="67914" spans="16:19" x14ac:dyDescent="0.2">
      <c r="P67914" s="230"/>
      <c r="Q67914" s="230"/>
      <c r="R67914" s="230"/>
      <c r="S67914" s="230"/>
    </row>
    <row r="67915" spans="16:19" x14ac:dyDescent="0.2">
      <c r="P67915" s="230"/>
      <c r="Q67915" s="230"/>
      <c r="R67915" s="230"/>
      <c r="S67915" s="230"/>
    </row>
    <row r="67916" spans="16:19" x14ac:dyDescent="0.2">
      <c r="P67916" s="230"/>
      <c r="Q67916" s="230"/>
      <c r="R67916" s="230"/>
      <c r="S67916" s="230"/>
    </row>
    <row r="67917" spans="16:19" x14ac:dyDescent="0.2">
      <c r="P67917" s="230"/>
      <c r="Q67917" s="230"/>
      <c r="R67917" s="230"/>
      <c r="S67917" s="230"/>
    </row>
    <row r="67918" spans="16:19" x14ac:dyDescent="0.2">
      <c r="P67918" s="230"/>
      <c r="Q67918" s="230"/>
      <c r="R67918" s="230"/>
      <c r="S67918" s="230"/>
    </row>
    <row r="67919" spans="16:19" x14ac:dyDescent="0.2">
      <c r="P67919" s="230"/>
      <c r="Q67919" s="230"/>
      <c r="R67919" s="230"/>
      <c r="S67919" s="230"/>
    </row>
    <row r="67920" spans="16:19" x14ac:dyDescent="0.2">
      <c r="P67920" s="230"/>
      <c r="Q67920" s="230"/>
      <c r="R67920" s="230"/>
      <c r="S67920" s="230"/>
    </row>
    <row r="67921" spans="16:19" x14ac:dyDescent="0.2">
      <c r="P67921" s="230"/>
      <c r="Q67921" s="230"/>
      <c r="R67921" s="230"/>
      <c r="S67921" s="230"/>
    </row>
    <row r="67922" spans="16:19" x14ac:dyDescent="0.2">
      <c r="P67922" s="230"/>
      <c r="Q67922" s="230"/>
      <c r="R67922" s="230"/>
      <c r="S67922" s="230"/>
    </row>
    <row r="67923" spans="16:19" x14ac:dyDescent="0.2">
      <c r="P67923" s="230"/>
      <c r="Q67923" s="230"/>
      <c r="R67923" s="230"/>
      <c r="S67923" s="230"/>
    </row>
    <row r="67924" spans="16:19" x14ac:dyDescent="0.2">
      <c r="P67924" s="230"/>
      <c r="Q67924" s="230"/>
      <c r="R67924" s="230"/>
      <c r="S67924" s="230"/>
    </row>
    <row r="67925" spans="16:19" x14ac:dyDescent="0.2">
      <c r="P67925" s="230"/>
      <c r="Q67925" s="230"/>
      <c r="R67925" s="230"/>
      <c r="S67925" s="230"/>
    </row>
    <row r="67926" spans="16:19" x14ac:dyDescent="0.2">
      <c r="P67926" s="230"/>
      <c r="Q67926" s="230"/>
      <c r="R67926" s="230"/>
      <c r="S67926" s="230"/>
    </row>
    <row r="67927" spans="16:19" x14ac:dyDescent="0.2">
      <c r="P67927" s="230"/>
      <c r="Q67927" s="230"/>
      <c r="R67927" s="230"/>
      <c r="S67927" s="230"/>
    </row>
    <row r="67928" spans="16:19" x14ac:dyDescent="0.2">
      <c r="P67928" s="230"/>
      <c r="Q67928" s="230"/>
      <c r="R67928" s="230"/>
      <c r="S67928" s="230"/>
    </row>
    <row r="67929" spans="16:19" x14ac:dyDescent="0.2">
      <c r="P67929" s="230"/>
      <c r="Q67929" s="230"/>
      <c r="R67929" s="230"/>
      <c r="S67929" s="230"/>
    </row>
    <row r="67930" spans="16:19" x14ac:dyDescent="0.2">
      <c r="P67930" s="230"/>
      <c r="Q67930" s="230"/>
      <c r="R67930" s="230"/>
      <c r="S67930" s="230"/>
    </row>
    <row r="67931" spans="16:19" x14ac:dyDescent="0.2">
      <c r="P67931" s="230"/>
      <c r="Q67931" s="230"/>
      <c r="R67931" s="230"/>
      <c r="S67931" s="230"/>
    </row>
    <row r="67932" spans="16:19" x14ac:dyDescent="0.2">
      <c r="P67932" s="230"/>
      <c r="Q67932" s="230"/>
      <c r="R67932" s="230"/>
      <c r="S67932" s="230"/>
    </row>
    <row r="67933" spans="16:19" x14ac:dyDescent="0.2">
      <c r="P67933" s="230"/>
      <c r="Q67933" s="230"/>
      <c r="R67933" s="230"/>
      <c r="S67933" s="230"/>
    </row>
    <row r="67934" spans="16:19" x14ac:dyDescent="0.2">
      <c r="P67934" s="230"/>
      <c r="Q67934" s="230"/>
      <c r="R67934" s="230"/>
      <c r="S67934" s="230"/>
    </row>
    <row r="67935" spans="16:19" x14ac:dyDescent="0.2">
      <c r="P67935" s="230"/>
      <c r="Q67935" s="230"/>
      <c r="R67935" s="230"/>
      <c r="S67935" s="230"/>
    </row>
    <row r="67936" spans="16:19" x14ac:dyDescent="0.2">
      <c r="P67936" s="230"/>
      <c r="Q67936" s="230"/>
      <c r="R67936" s="230"/>
      <c r="S67936" s="230"/>
    </row>
    <row r="67937" spans="16:19" x14ac:dyDescent="0.2">
      <c r="P67937" s="230"/>
      <c r="Q67937" s="230"/>
      <c r="R67937" s="230"/>
      <c r="S67937" s="230"/>
    </row>
    <row r="67938" spans="16:19" x14ac:dyDescent="0.2">
      <c r="P67938" s="230"/>
      <c r="Q67938" s="230"/>
      <c r="R67938" s="230"/>
      <c r="S67938" s="230"/>
    </row>
    <row r="67939" spans="16:19" x14ac:dyDescent="0.2">
      <c r="P67939" s="230"/>
      <c r="Q67939" s="230"/>
      <c r="R67939" s="230"/>
      <c r="S67939" s="230"/>
    </row>
    <row r="67940" spans="16:19" x14ac:dyDescent="0.2">
      <c r="P67940" s="230"/>
      <c r="Q67940" s="230"/>
      <c r="R67940" s="230"/>
      <c r="S67940" s="230"/>
    </row>
    <row r="67941" spans="16:19" x14ac:dyDescent="0.2">
      <c r="P67941" s="230"/>
      <c r="Q67941" s="230"/>
      <c r="R67941" s="230"/>
      <c r="S67941" s="230"/>
    </row>
    <row r="67942" spans="16:19" x14ac:dyDescent="0.2">
      <c r="P67942" s="230"/>
      <c r="Q67942" s="230"/>
      <c r="R67942" s="230"/>
      <c r="S67942" s="230"/>
    </row>
    <row r="67943" spans="16:19" x14ac:dyDescent="0.2">
      <c r="P67943" s="230"/>
      <c r="Q67943" s="230"/>
      <c r="R67943" s="230"/>
      <c r="S67943" s="230"/>
    </row>
    <row r="67944" spans="16:19" x14ac:dyDescent="0.2">
      <c r="P67944" s="230"/>
      <c r="Q67944" s="230"/>
      <c r="R67944" s="230"/>
      <c r="S67944" s="230"/>
    </row>
    <row r="67945" spans="16:19" x14ac:dyDescent="0.2">
      <c r="P67945" s="230"/>
      <c r="Q67945" s="230"/>
      <c r="R67945" s="230"/>
      <c r="S67945" s="230"/>
    </row>
    <row r="67946" spans="16:19" x14ac:dyDescent="0.2">
      <c r="P67946" s="230"/>
      <c r="Q67946" s="230"/>
      <c r="R67946" s="230"/>
      <c r="S67946" s="230"/>
    </row>
    <row r="67947" spans="16:19" x14ac:dyDescent="0.2">
      <c r="P67947" s="230"/>
      <c r="Q67947" s="230"/>
      <c r="R67947" s="230"/>
      <c r="S67947" s="230"/>
    </row>
    <row r="67948" spans="16:19" x14ac:dyDescent="0.2">
      <c r="P67948" s="230"/>
      <c r="Q67948" s="230"/>
      <c r="R67948" s="230"/>
      <c r="S67948" s="230"/>
    </row>
    <row r="67949" spans="16:19" x14ac:dyDescent="0.2">
      <c r="P67949" s="230"/>
      <c r="Q67949" s="230"/>
      <c r="R67949" s="230"/>
      <c r="S67949" s="230"/>
    </row>
    <row r="67950" spans="16:19" x14ac:dyDescent="0.2">
      <c r="P67950" s="230"/>
      <c r="Q67950" s="230"/>
      <c r="R67950" s="230"/>
      <c r="S67950" s="230"/>
    </row>
    <row r="67951" spans="16:19" x14ac:dyDescent="0.2">
      <c r="P67951" s="230"/>
      <c r="Q67951" s="230"/>
      <c r="R67951" s="230"/>
      <c r="S67951" s="230"/>
    </row>
    <row r="67952" spans="16:19" x14ac:dyDescent="0.2">
      <c r="P67952" s="230"/>
      <c r="Q67952" s="230"/>
      <c r="R67952" s="230"/>
      <c r="S67952" s="230"/>
    </row>
    <row r="67953" spans="16:19" x14ac:dyDescent="0.2">
      <c r="P67953" s="230"/>
      <c r="Q67953" s="230"/>
      <c r="R67953" s="230"/>
      <c r="S67953" s="230"/>
    </row>
    <row r="67954" spans="16:19" x14ac:dyDescent="0.2">
      <c r="P67954" s="230"/>
      <c r="Q67954" s="230"/>
      <c r="R67954" s="230"/>
      <c r="S67954" s="230"/>
    </row>
    <row r="67955" spans="16:19" x14ac:dyDescent="0.2">
      <c r="P67955" s="230"/>
      <c r="Q67955" s="230"/>
      <c r="R67955" s="230"/>
      <c r="S67955" s="230"/>
    </row>
    <row r="67956" spans="16:19" x14ac:dyDescent="0.2">
      <c r="P67956" s="230"/>
      <c r="Q67956" s="230"/>
      <c r="R67956" s="230"/>
      <c r="S67956" s="230"/>
    </row>
    <row r="67957" spans="16:19" x14ac:dyDescent="0.2">
      <c r="P67957" s="230"/>
      <c r="Q67957" s="230"/>
      <c r="R67957" s="230"/>
      <c r="S67957" s="230"/>
    </row>
    <row r="67958" spans="16:19" x14ac:dyDescent="0.2">
      <c r="P67958" s="230"/>
      <c r="Q67958" s="230"/>
      <c r="R67958" s="230"/>
      <c r="S67958" s="230"/>
    </row>
    <row r="67959" spans="16:19" x14ac:dyDescent="0.2">
      <c r="P67959" s="230"/>
      <c r="Q67959" s="230"/>
      <c r="R67959" s="230"/>
      <c r="S67959" s="230"/>
    </row>
    <row r="67960" spans="16:19" x14ac:dyDescent="0.2">
      <c r="P67960" s="230"/>
      <c r="Q67960" s="230"/>
      <c r="R67960" s="230"/>
      <c r="S67960" s="230"/>
    </row>
    <row r="67961" spans="16:19" x14ac:dyDescent="0.2">
      <c r="P67961" s="230"/>
      <c r="Q67961" s="230"/>
      <c r="R67961" s="230"/>
      <c r="S67961" s="230"/>
    </row>
    <row r="67962" spans="16:19" x14ac:dyDescent="0.2">
      <c r="P67962" s="230"/>
      <c r="Q67962" s="230"/>
      <c r="R67962" s="230"/>
      <c r="S67962" s="230"/>
    </row>
    <row r="67963" spans="16:19" x14ac:dyDescent="0.2">
      <c r="P67963" s="230"/>
      <c r="Q67963" s="230"/>
      <c r="R67963" s="230"/>
      <c r="S67963" s="230"/>
    </row>
    <row r="67964" spans="16:19" x14ac:dyDescent="0.2">
      <c r="P67964" s="230"/>
      <c r="Q67964" s="230"/>
      <c r="R67964" s="230"/>
      <c r="S67964" s="230"/>
    </row>
    <row r="67965" spans="16:19" x14ac:dyDescent="0.2">
      <c r="P67965" s="230"/>
      <c r="Q67965" s="230"/>
      <c r="R67965" s="230"/>
      <c r="S67965" s="230"/>
    </row>
    <row r="67966" spans="16:19" x14ac:dyDescent="0.2">
      <c r="P67966" s="230"/>
      <c r="Q67966" s="230"/>
      <c r="R67966" s="230"/>
      <c r="S67966" s="230"/>
    </row>
    <row r="67967" spans="16:19" x14ac:dyDescent="0.2">
      <c r="P67967" s="230"/>
      <c r="Q67967" s="230"/>
      <c r="R67967" s="230"/>
      <c r="S67967" s="230"/>
    </row>
    <row r="67968" spans="16:19" x14ac:dyDescent="0.2">
      <c r="P67968" s="230"/>
      <c r="Q67968" s="230"/>
      <c r="R67968" s="230"/>
      <c r="S67968" s="230"/>
    </row>
    <row r="67969" spans="16:19" x14ac:dyDescent="0.2">
      <c r="P67969" s="230"/>
      <c r="Q67969" s="230"/>
      <c r="R67969" s="230"/>
      <c r="S67969" s="230"/>
    </row>
    <row r="67970" spans="16:19" x14ac:dyDescent="0.2">
      <c r="P67970" s="230"/>
      <c r="Q67970" s="230"/>
      <c r="R67970" s="230"/>
      <c r="S67970" s="230"/>
    </row>
    <row r="67971" spans="16:19" x14ac:dyDescent="0.2">
      <c r="P67971" s="230"/>
      <c r="Q67971" s="230"/>
      <c r="R67971" s="230"/>
      <c r="S67971" s="230"/>
    </row>
    <row r="67972" spans="16:19" x14ac:dyDescent="0.2">
      <c r="P67972" s="230"/>
      <c r="Q67972" s="230"/>
      <c r="R67972" s="230"/>
      <c r="S67972" s="230"/>
    </row>
    <row r="67973" spans="16:19" x14ac:dyDescent="0.2">
      <c r="P67973" s="230"/>
      <c r="Q67973" s="230"/>
      <c r="R67973" s="230"/>
      <c r="S67973" s="230"/>
    </row>
    <row r="67974" spans="16:19" x14ac:dyDescent="0.2">
      <c r="P67974" s="230"/>
      <c r="Q67974" s="230"/>
      <c r="R67974" s="230"/>
      <c r="S67974" s="230"/>
    </row>
    <row r="67975" spans="16:19" x14ac:dyDescent="0.2">
      <c r="P67975" s="230"/>
      <c r="Q67975" s="230"/>
      <c r="R67975" s="230"/>
      <c r="S67975" s="230"/>
    </row>
    <row r="67976" spans="16:19" x14ac:dyDescent="0.2">
      <c r="P67976" s="230"/>
      <c r="Q67976" s="230"/>
      <c r="R67976" s="230"/>
      <c r="S67976" s="230"/>
    </row>
    <row r="67977" spans="16:19" x14ac:dyDescent="0.2">
      <c r="P67977" s="230"/>
      <c r="Q67977" s="230"/>
      <c r="R67977" s="230"/>
      <c r="S67977" s="230"/>
    </row>
    <row r="67978" spans="16:19" x14ac:dyDescent="0.2">
      <c r="P67978" s="230"/>
      <c r="Q67978" s="230"/>
      <c r="R67978" s="230"/>
      <c r="S67978" s="230"/>
    </row>
    <row r="67979" spans="16:19" x14ac:dyDescent="0.2">
      <c r="P67979" s="230"/>
      <c r="Q67979" s="230"/>
      <c r="R67979" s="230"/>
      <c r="S67979" s="230"/>
    </row>
    <row r="67980" spans="16:19" x14ac:dyDescent="0.2">
      <c r="P67980" s="230"/>
      <c r="Q67980" s="230"/>
      <c r="R67980" s="230"/>
      <c r="S67980" s="230"/>
    </row>
    <row r="67981" spans="16:19" x14ac:dyDescent="0.2">
      <c r="P67981" s="230"/>
      <c r="Q67981" s="230"/>
      <c r="R67981" s="230"/>
      <c r="S67981" s="230"/>
    </row>
    <row r="67982" spans="16:19" x14ac:dyDescent="0.2">
      <c r="P67982" s="230"/>
      <c r="Q67982" s="230"/>
      <c r="R67982" s="230"/>
      <c r="S67982" s="230"/>
    </row>
    <row r="67983" spans="16:19" x14ac:dyDescent="0.2">
      <c r="P67983" s="230"/>
      <c r="Q67983" s="230"/>
      <c r="R67983" s="230"/>
      <c r="S67983" s="230"/>
    </row>
    <row r="67984" spans="16:19" x14ac:dyDescent="0.2">
      <c r="P67984" s="230"/>
      <c r="Q67984" s="230"/>
      <c r="R67984" s="230"/>
      <c r="S67984" s="230"/>
    </row>
    <row r="67985" spans="16:19" x14ac:dyDescent="0.2">
      <c r="P67985" s="230"/>
      <c r="Q67985" s="230"/>
      <c r="R67985" s="230"/>
      <c r="S67985" s="230"/>
    </row>
    <row r="67986" spans="16:19" x14ac:dyDescent="0.2">
      <c r="P67986" s="230"/>
      <c r="Q67986" s="230"/>
      <c r="R67986" s="230"/>
      <c r="S67986" s="230"/>
    </row>
    <row r="67987" spans="16:19" x14ac:dyDescent="0.2">
      <c r="P67987" s="230"/>
      <c r="Q67987" s="230"/>
      <c r="R67987" s="230"/>
      <c r="S67987" s="230"/>
    </row>
    <row r="67988" spans="16:19" x14ac:dyDescent="0.2">
      <c r="P67988" s="230"/>
      <c r="Q67988" s="230"/>
      <c r="R67988" s="230"/>
      <c r="S67988" s="230"/>
    </row>
    <row r="67989" spans="16:19" x14ac:dyDescent="0.2">
      <c r="P67989" s="230"/>
      <c r="Q67989" s="230"/>
      <c r="R67989" s="230"/>
      <c r="S67989" s="230"/>
    </row>
    <row r="67990" spans="16:19" x14ac:dyDescent="0.2">
      <c r="P67990" s="230"/>
      <c r="Q67990" s="230"/>
      <c r="R67990" s="230"/>
      <c r="S67990" s="230"/>
    </row>
    <row r="67991" spans="16:19" x14ac:dyDescent="0.2">
      <c r="P67991" s="230"/>
      <c r="Q67991" s="230"/>
      <c r="R67991" s="230"/>
      <c r="S67991" s="230"/>
    </row>
    <row r="67992" spans="16:19" x14ac:dyDescent="0.2">
      <c r="P67992" s="230"/>
      <c r="Q67992" s="230"/>
      <c r="R67992" s="230"/>
      <c r="S67992" s="230"/>
    </row>
    <row r="67993" spans="16:19" x14ac:dyDescent="0.2">
      <c r="P67993" s="230"/>
      <c r="Q67993" s="230"/>
      <c r="R67993" s="230"/>
      <c r="S67993" s="230"/>
    </row>
    <row r="67994" spans="16:19" x14ac:dyDescent="0.2">
      <c r="P67994" s="230"/>
      <c r="Q67994" s="230"/>
      <c r="R67994" s="230"/>
      <c r="S67994" s="230"/>
    </row>
    <row r="67995" spans="16:19" x14ac:dyDescent="0.2">
      <c r="P67995" s="230"/>
      <c r="Q67995" s="230"/>
      <c r="R67995" s="230"/>
      <c r="S67995" s="230"/>
    </row>
    <row r="67996" spans="16:19" x14ac:dyDescent="0.2">
      <c r="P67996" s="230"/>
      <c r="Q67996" s="230"/>
      <c r="R67996" s="230"/>
      <c r="S67996" s="230"/>
    </row>
    <row r="67997" spans="16:19" x14ac:dyDescent="0.2">
      <c r="P67997" s="230"/>
      <c r="Q67997" s="230"/>
      <c r="R67997" s="230"/>
      <c r="S67997" s="230"/>
    </row>
    <row r="67998" spans="16:19" x14ac:dyDescent="0.2">
      <c r="P67998" s="230"/>
      <c r="Q67998" s="230"/>
      <c r="R67998" s="230"/>
      <c r="S67998" s="230"/>
    </row>
    <row r="67999" spans="16:19" x14ac:dyDescent="0.2">
      <c r="P67999" s="230"/>
      <c r="Q67999" s="230"/>
      <c r="R67999" s="230"/>
      <c r="S67999" s="230"/>
    </row>
    <row r="68000" spans="16:19" x14ac:dyDescent="0.2">
      <c r="P68000" s="230"/>
      <c r="Q68000" s="230"/>
      <c r="R68000" s="230"/>
      <c r="S68000" s="230"/>
    </row>
    <row r="68001" spans="16:19" x14ac:dyDescent="0.2">
      <c r="P68001" s="230"/>
      <c r="Q68001" s="230"/>
      <c r="R68001" s="230"/>
      <c r="S68001" s="230"/>
    </row>
    <row r="68002" spans="16:19" x14ac:dyDescent="0.2">
      <c r="P68002" s="230"/>
      <c r="Q68002" s="230"/>
      <c r="R68002" s="230"/>
      <c r="S68002" s="230"/>
    </row>
    <row r="68003" spans="16:19" x14ac:dyDescent="0.2">
      <c r="P68003" s="230"/>
      <c r="Q68003" s="230"/>
      <c r="R68003" s="230"/>
      <c r="S68003" s="230"/>
    </row>
    <row r="68004" spans="16:19" x14ac:dyDescent="0.2">
      <c r="P68004" s="230"/>
      <c r="Q68004" s="230"/>
      <c r="R68004" s="230"/>
      <c r="S68004" s="230"/>
    </row>
    <row r="68005" spans="16:19" x14ac:dyDescent="0.2">
      <c r="P68005" s="230"/>
      <c r="Q68005" s="230"/>
      <c r="R68005" s="230"/>
      <c r="S68005" s="230"/>
    </row>
    <row r="68006" spans="16:19" x14ac:dyDescent="0.2">
      <c r="P68006" s="230"/>
      <c r="Q68006" s="230"/>
      <c r="R68006" s="230"/>
      <c r="S68006" s="230"/>
    </row>
    <row r="68007" spans="16:19" x14ac:dyDescent="0.2">
      <c r="P68007" s="230"/>
      <c r="Q68007" s="230"/>
      <c r="R68007" s="230"/>
      <c r="S68007" s="230"/>
    </row>
    <row r="68008" spans="16:19" x14ac:dyDescent="0.2">
      <c r="P68008" s="230"/>
      <c r="Q68008" s="230"/>
      <c r="R68008" s="230"/>
      <c r="S68008" s="230"/>
    </row>
    <row r="68009" spans="16:19" x14ac:dyDescent="0.2">
      <c r="P68009" s="230"/>
      <c r="Q68009" s="230"/>
      <c r="R68009" s="230"/>
      <c r="S68009" s="230"/>
    </row>
    <row r="68010" spans="16:19" x14ac:dyDescent="0.2">
      <c r="P68010" s="230"/>
      <c r="Q68010" s="230"/>
      <c r="R68010" s="230"/>
      <c r="S68010" s="230"/>
    </row>
    <row r="68011" spans="16:19" x14ac:dyDescent="0.2">
      <c r="P68011" s="230"/>
      <c r="Q68011" s="230"/>
      <c r="R68011" s="230"/>
      <c r="S68011" s="230"/>
    </row>
    <row r="68012" spans="16:19" x14ac:dyDescent="0.2">
      <c r="P68012" s="230"/>
      <c r="Q68012" s="230"/>
      <c r="R68012" s="230"/>
      <c r="S68012" s="230"/>
    </row>
    <row r="68013" spans="16:19" x14ac:dyDescent="0.2">
      <c r="P68013" s="230"/>
      <c r="Q68013" s="230"/>
      <c r="R68013" s="230"/>
      <c r="S68013" s="230"/>
    </row>
    <row r="68014" spans="16:19" x14ac:dyDescent="0.2">
      <c r="P68014" s="230"/>
      <c r="Q68014" s="230"/>
      <c r="R68014" s="230"/>
      <c r="S68014" s="230"/>
    </row>
    <row r="68015" spans="16:19" x14ac:dyDescent="0.2">
      <c r="P68015" s="230"/>
      <c r="Q68015" s="230"/>
      <c r="R68015" s="230"/>
      <c r="S68015" s="230"/>
    </row>
    <row r="68016" spans="16:19" x14ac:dyDescent="0.2">
      <c r="P68016" s="230"/>
      <c r="Q68016" s="230"/>
      <c r="R68016" s="230"/>
      <c r="S68016" s="230"/>
    </row>
    <row r="68017" spans="16:19" x14ac:dyDescent="0.2">
      <c r="P68017" s="230"/>
      <c r="Q68017" s="230"/>
      <c r="R68017" s="230"/>
      <c r="S68017" s="230"/>
    </row>
    <row r="68018" spans="16:19" x14ac:dyDescent="0.2">
      <c r="P68018" s="230"/>
      <c r="Q68018" s="230"/>
      <c r="R68018" s="230"/>
      <c r="S68018" s="230"/>
    </row>
    <row r="68019" spans="16:19" x14ac:dyDescent="0.2">
      <c r="P68019" s="230"/>
      <c r="Q68019" s="230"/>
      <c r="R68019" s="230"/>
      <c r="S68019" s="230"/>
    </row>
    <row r="68020" spans="16:19" x14ac:dyDescent="0.2">
      <c r="P68020" s="230"/>
      <c r="Q68020" s="230"/>
      <c r="R68020" s="230"/>
      <c r="S68020" s="230"/>
    </row>
    <row r="68021" spans="16:19" x14ac:dyDescent="0.2">
      <c r="P68021" s="230"/>
      <c r="Q68021" s="230"/>
      <c r="R68021" s="230"/>
      <c r="S68021" s="230"/>
    </row>
    <row r="68022" spans="16:19" x14ac:dyDescent="0.2">
      <c r="P68022" s="230"/>
      <c r="Q68022" s="230"/>
      <c r="R68022" s="230"/>
      <c r="S68022" s="230"/>
    </row>
    <row r="68023" spans="16:19" x14ac:dyDescent="0.2">
      <c r="P68023" s="230"/>
      <c r="Q68023" s="230"/>
      <c r="R68023" s="230"/>
      <c r="S68023" s="230"/>
    </row>
    <row r="68024" spans="16:19" x14ac:dyDescent="0.2">
      <c r="P68024" s="230"/>
      <c r="Q68024" s="230"/>
      <c r="R68024" s="230"/>
      <c r="S68024" s="230"/>
    </row>
    <row r="68025" spans="16:19" x14ac:dyDescent="0.2">
      <c r="P68025" s="230"/>
      <c r="Q68025" s="230"/>
      <c r="R68025" s="230"/>
      <c r="S68025" s="230"/>
    </row>
    <row r="68026" spans="16:19" x14ac:dyDescent="0.2">
      <c r="P68026" s="230"/>
      <c r="Q68026" s="230"/>
      <c r="R68026" s="230"/>
      <c r="S68026" s="230"/>
    </row>
    <row r="68027" spans="16:19" x14ac:dyDescent="0.2">
      <c r="P68027" s="230"/>
      <c r="Q68027" s="230"/>
      <c r="R68027" s="230"/>
      <c r="S68027" s="230"/>
    </row>
    <row r="68028" spans="16:19" x14ac:dyDescent="0.2">
      <c r="P68028" s="230"/>
      <c r="Q68028" s="230"/>
      <c r="R68028" s="230"/>
      <c r="S68028" s="230"/>
    </row>
    <row r="68029" spans="16:19" x14ac:dyDescent="0.2">
      <c r="P68029" s="230"/>
      <c r="Q68029" s="230"/>
      <c r="R68029" s="230"/>
      <c r="S68029" s="230"/>
    </row>
    <row r="68030" spans="16:19" x14ac:dyDescent="0.2">
      <c r="P68030" s="230"/>
      <c r="Q68030" s="230"/>
      <c r="R68030" s="230"/>
      <c r="S68030" s="230"/>
    </row>
    <row r="68031" spans="16:19" x14ac:dyDescent="0.2">
      <c r="P68031" s="230"/>
      <c r="Q68031" s="230"/>
      <c r="R68031" s="230"/>
      <c r="S68031" s="230"/>
    </row>
    <row r="68032" spans="16:19" x14ac:dyDescent="0.2">
      <c r="P68032" s="230"/>
      <c r="Q68032" s="230"/>
      <c r="R68032" s="230"/>
      <c r="S68032" s="230"/>
    </row>
    <row r="68033" spans="16:19" x14ac:dyDescent="0.2">
      <c r="P68033" s="230"/>
      <c r="Q68033" s="230"/>
      <c r="R68033" s="230"/>
      <c r="S68033" s="230"/>
    </row>
    <row r="68034" spans="16:19" x14ac:dyDescent="0.2">
      <c r="P68034" s="230"/>
      <c r="Q68034" s="230"/>
      <c r="R68034" s="230"/>
      <c r="S68034" s="230"/>
    </row>
    <row r="68035" spans="16:19" x14ac:dyDescent="0.2">
      <c r="P68035" s="230"/>
      <c r="Q68035" s="230"/>
      <c r="R68035" s="230"/>
      <c r="S68035" s="230"/>
    </row>
    <row r="68036" spans="16:19" x14ac:dyDescent="0.2">
      <c r="P68036" s="230"/>
      <c r="Q68036" s="230"/>
      <c r="R68036" s="230"/>
      <c r="S68036" s="230"/>
    </row>
    <row r="68037" spans="16:19" x14ac:dyDescent="0.2">
      <c r="P68037" s="230"/>
      <c r="Q68037" s="230"/>
      <c r="R68037" s="230"/>
      <c r="S68037" s="230"/>
    </row>
    <row r="68038" spans="16:19" x14ac:dyDescent="0.2">
      <c r="P68038" s="230"/>
      <c r="Q68038" s="230"/>
      <c r="R68038" s="230"/>
      <c r="S68038" s="230"/>
    </row>
    <row r="68039" spans="16:19" x14ac:dyDescent="0.2">
      <c r="P68039" s="230"/>
      <c r="Q68039" s="230"/>
      <c r="R68039" s="230"/>
      <c r="S68039" s="230"/>
    </row>
    <row r="68040" spans="16:19" x14ac:dyDescent="0.2">
      <c r="P68040" s="230"/>
      <c r="Q68040" s="230"/>
      <c r="R68040" s="230"/>
      <c r="S68040" s="230"/>
    </row>
    <row r="68041" spans="16:19" x14ac:dyDescent="0.2">
      <c r="P68041" s="230"/>
      <c r="Q68041" s="230"/>
      <c r="R68041" s="230"/>
      <c r="S68041" s="230"/>
    </row>
    <row r="68042" spans="16:19" x14ac:dyDescent="0.2">
      <c r="P68042" s="230"/>
      <c r="Q68042" s="230"/>
      <c r="R68042" s="230"/>
      <c r="S68042" s="230"/>
    </row>
    <row r="68043" spans="16:19" x14ac:dyDescent="0.2">
      <c r="P68043" s="230"/>
      <c r="Q68043" s="230"/>
      <c r="R68043" s="230"/>
      <c r="S68043" s="230"/>
    </row>
    <row r="68044" spans="16:19" x14ac:dyDescent="0.2">
      <c r="P68044" s="230"/>
      <c r="Q68044" s="230"/>
      <c r="R68044" s="230"/>
      <c r="S68044" s="230"/>
    </row>
    <row r="68045" spans="16:19" x14ac:dyDescent="0.2">
      <c r="P68045" s="230"/>
      <c r="Q68045" s="230"/>
      <c r="R68045" s="230"/>
      <c r="S68045" s="230"/>
    </row>
    <row r="68046" spans="16:19" x14ac:dyDescent="0.2">
      <c r="P68046" s="230"/>
      <c r="Q68046" s="230"/>
      <c r="R68046" s="230"/>
      <c r="S68046" s="230"/>
    </row>
    <row r="68047" spans="16:19" x14ac:dyDescent="0.2">
      <c r="P68047" s="230"/>
      <c r="Q68047" s="230"/>
      <c r="R68047" s="230"/>
      <c r="S68047" s="230"/>
    </row>
    <row r="68048" spans="16:19" x14ac:dyDescent="0.2">
      <c r="P68048" s="230"/>
      <c r="Q68048" s="230"/>
      <c r="R68048" s="230"/>
      <c r="S68048" s="230"/>
    </row>
    <row r="68049" spans="16:19" x14ac:dyDescent="0.2">
      <c r="P68049" s="230"/>
      <c r="Q68049" s="230"/>
      <c r="R68049" s="230"/>
      <c r="S68049" s="230"/>
    </row>
    <row r="68050" spans="16:19" x14ac:dyDescent="0.2">
      <c r="P68050" s="230"/>
      <c r="Q68050" s="230"/>
      <c r="R68050" s="230"/>
      <c r="S68050" s="230"/>
    </row>
    <row r="68051" spans="16:19" x14ac:dyDescent="0.2">
      <c r="P68051" s="230"/>
      <c r="Q68051" s="230"/>
      <c r="R68051" s="230"/>
      <c r="S68051" s="230"/>
    </row>
    <row r="68052" spans="16:19" x14ac:dyDescent="0.2">
      <c r="P68052" s="230"/>
      <c r="Q68052" s="230"/>
      <c r="R68052" s="230"/>
      <c r="S68052" s="230"/>
    </row>
    <row r="68053" spans="16:19" x14ac:dyDescent="0.2">
      <c r="P68053" s="230"/>
      <c r="Q68053" s="230"/>
      <c r="R68053" s="230"/>
      <c r="S68053" s="230"/>
    </row>
    <row r="68054" spans="16:19" x14ac:dyDescent="0.2">
      <c r="P68054" s="230"/>
      <c r="Q68054" s="230"/>
      <c r="R68054" s="230"/>
      <c r="S68054" s="230"/>
    </row>
    <row r="68055" spans="16:19" x14ac:dyDescent="0.2">
      <c r="P68055" s="230"/>
      <c r="Q68055" s="230"/>
      <c r="R68055" s="230"/>
      <c r="S68055" s="230"/>
    </row>
    <row r="68056" spans="16:19" x14ac:dyDescent="0.2">
      <c r="P68056" s="230"/>
      <c r="Q68056" s="230"/>
      <c r="R68056" s="230"/>
      <c r="S68056" s="230"/>
    </row>
    <row r="68057" spans="16:19" x14ac:dyDescent="0.2">
      <c r="P68057" s="230"/>
      <c r="Q68057" s="230"/>
      <c r="R68057" s="230"/>
      <c r="S68057" s="230"/>
    </row>
    <row r="68058" spans="16:19" x14ac:dyDescent="0.2">
      <c r="P68058" s="230"/>
      <c r="Q68058" s="230"/>
      <c r="R68058" s="230"/>
      <c r="S68058" s="230"/>
    </row>
    <row r="68059" spans="16:19" x14ac:dyDescent="0.2">
      <c r="P68059" s="230"/>
      <c r="Q68059" s="230"/>
      <c r="R68059" s="230"/>
      <c r="S68059" s="230"/>
    </row>
    <row r="68060" spans="16:19" x14ac:dyDescent="0.2">
      <c r="P68060" s="230"/>
      <c r="Q68060" s="230"/>
      <c r="R68060" s="230"/>
      <c r="S68060" s="230"/>
    </row>
    <row r="68061" spans="16:19" x14ac:dyDescent="0.2">
      <c r="P68061" s="230"/>
      <c r="Q68061" s="230"/>
      <c r="R68061" s="230"/>
      <c r="S68061" s="230"/>
    </row>
    <row r="68062" spans="16:19" x14ac:dyDescent="0.2">
      <c r="P68062" s="230"/>
      <c r="Q68062" s="230"/>
      <c r="R68062" s="230"/>
      <c r="S68062" s="230"/>
    </row>
    <row r="68063" spans="16:19" x14ac:dyDescent="0.2">
      <c r="P68063" s="230"/>
      <c r="Q68063" s="230"/>
      <c r="R68063" s="230"/>
      <c r="S68063" s="230"/>
    </row>
    <row r="68064" spans="16:19" x14ac:dyDescent="0.2">
      <c r="P68064" s="230"/>
      <c r="Q68064" s="230"/>
      <c r="R68064" s="230"/>
      <c r="S68064" s="230"/>
    </row>
    <row r="68065" spans="16:19" x14ac:dyDescent="0.2">
      <c r="P68065" s="230"/>
      <c r="Q68065" s="230"/>
      <c r="R68065" s="230"/>
      <c r="S68065" s="230"/>
    </row>
    <row r="68066" spans="16:19" x14ac:dyDescent="0.2">
      <c r="P68066" s="230"/>
      <c r="Q68066" s="230"/>
      <c r="R68066" s="230"/>
      <c r="S68066" s="230"/>
    </row>
    <row r="68067" spans="16:19" x14ac:dyDescent="0.2">
      <c r="P68067" s="230"/>
      <c r="Q68067" s="230"/>
      <c r="R68067" s="230"/>
      <c r="S68067" s="230"/>
    </row>
    <row r="68068" spans="16:19" x14ac:dyDescent="0.2">
      <c r="P68068" s="230"/>
      <c r="Q68068" s="230"/>
      <c r="R68068" s="230"/>
      <c r="S68068" s="230"/>
    </row>
    <row r="68069" spans="16:19" x14ac:dyDescent="0.2">
      <c r="P68069" s="230"/>
      <c r="Q68069" s="230"/>
      <c r="R68069" s="230"/>
      <c r="S68069" s="230"/>
    </row>
    <row r="68070" spans="16:19" x14ac:dyDescent="0.2">
      <c r="P68070" s="230"/>
      <c r="Q68070" s="230"/>
      <c r="R68070" s="230"/>
      <c r="S68070" s="230"/>
    </row>
    <row r="68071" spans="16:19" x14ac:dyDescent="0.2">
      <c r="P68071" s="230"/>
      <c r="Q68071" s="230"/>
      <c r="R68071" s="230"/>
      <c r="S68071" s="230"/>
    </row>
    <row r="68072" spans="16:19" x14ac:dyDescent="0.2">
      <c r="P68072" s="230"/>
      <c r="Q68072" s="230"/>
      <c r="R68072" s="230"/>
      <c r="S68072" s="230"/>
    </row>
    <row r="68073" spans="16:19" x14ac:dyDescent="0.2">
      <c r="P68073" s="230"/>
      <c r="Q68073" s="230"/>
      <c r="R68073" s="230"/>
      <c r="S68073" s="230"/>
    </row>
    <row r="68074" spans="16:19" x14ac:dyDescent="0.2">
      <c r="P68074" s="230"/>
      <c r="Q68074" s="230"/>
      <c r="R68074" s="230"/>
      <c r="S68074" s="230"/>
    </row>
    <row r="68075" spans="16:19" x14ac:dyDescent="0.2">
      <c r="P68075" s="230"/>
      <c r="Q68075" s="230"/>
      <c r="R68075" s="230"/>
      <c r="S68075" s="230"/>
    </row>
    <row r="68076" spans="16:19" x14ac:dyDescent="0.2">
      <c r="P68076" s="230"/>
      <c r="Q68076" s="230"/>
      <c r="R68076" s="230"/>
      <c r="S68076" s="230"/>
    </row>
    <row r="68077" spans="16:19" x14ac:dyDescent="0.2">
      <c r="P68077" s="230"/>
      <c r="Q68077" s="230"/>
      <c r="R68077" s="230"/>
      <c r="S68077" s="230"/>
    </row>
    <row r="68078" spans="16:19" x14ac:dyDescent="0.2">
      <c r="P68078" s="230"/>
      <c r="Q68078" s="230"/>
      <c r="R68078" s="230"/>
      <c r="S68078" s="230"/>
    </row>
    <row r="68079" spans="16:19" x14ac:dyDescent="0.2">
      <c r="P68079" s="230"/>
      <c r="Q68079" s="230"/>
      <c r="R68079" s="230"/>
      <c r="S68079" s="230"/>
    </row>
    <row r="68080" spans="16:19" x14ac:dyDescent="0.2">
      <c r="P68080" s="230"/>
      <c r="Q68080" s="230"/>
      <c r="R68080" s="230"/>
      <c r="S68080" s="230"/>
    </row>
    <row r="68081" spans="16:19" x14ac:dyDescent="0.2">
      <c r="P68081" s="230"/>
      <c r="Q68081" s="230"/>
      <c r="R68081" s="230"/>
      <c r="S68081" s="230"/>
    </row>
    <row r="68082" spans="16:19" x14ac:dyDescent="0.2">
      <c r="P68082" s="230"/>
      <c r="Q68082" s="230"/>
      <c r="R68082" s="230"/>
      <c r="S68082" s="230"/>
    </row>
    <row r="68083" spans="16:19" x14ac:dyDescent="0.2">
      <c r="P68083" s="230"/>
      <c r="Q68083" s="230"/>
      <c r="R68083" s="230"/>
      <c r="S68083" s="230"/>
    </row>
    <row r="68084" spans="16:19" x14ac:dyDescent="0.2">
      <c r="P68084" s="230"/>
      <c r="Q68084" s="230"/>
      <c r="R68084" s="230"/>
      <c r="S68084" s="230"/>
    </row>
    <row r="68085" spans="16:19" x14ac:dyDescent="0.2">
      <c r="P68085" s="230"/>
      <c r="Q68085" s="230"/>
      <c r="R68085" s="230"/>
      <c r="S68085" s="230"/>
    </row>
    <row r="68086" spans="16:19" x14ac:dyDescent="0.2">
      <c r="P68086" s="230"/>
      <c r="Q68086" s="230"/>
      <c r="R68086" s="230"/>
      <c r="S68086" s="230"/>
    </row>
    <row r="68087" spans="16:19" x14ac:dyDescent="0.2">
      <c r="P68087" s="230"/>
      <c r="Q68087" s="230"/>
      <c r="R68087" s="230"/>
      <c r="S68087" s="230"/>
    </row>
    <row r="68088" spans="16:19" x14ac:dyDescent="0.2">
      <c r="P68088" s="230"/>
      <c r="Q68088" s="230"/>
      <c r="R68088" s="230"/>
      <c r="S68088" s="230"/>
    </row>
    <row r="68089" spans="16:19" x14ac:dyDescent="0.2">
      <c r="P68089" s="230"/>
      <c r="Q68089" s="230"/>
      <c r="R68089" s="230"/>
      <c r="S68089" s="230"/>
    </row>
    <row r="68090" spans="16:19" x14ac:dyDescent="0.2">
      <c r="P68090" s="230"/>
      <c r="Q68090" s="230"/>
      <c r="R68090" s="230"/>
      <c r="S68090" s="230"/>
    </row>
    <row r="68091" spans="16:19" x14ac:dyDescent="0.2">
      <c r="P68091" s="230"/>
      <c r="Q68091" s="230"/>
      <c r="R68091" s="230"/>
      <c r="S68091" s="230"/>
    </row>
    <row r="68092" spans="16:19" x14ac:dyDescent="0.2">
      <c r="P68092" s="230"/>
      <c r="Q68092" s="230"/>
      <c r="R68092" s="230"/>
      <c r="S68092" s="230"/>
    </row>
    <row r="68093" spans="16:19" x14ac:dyDescent="0.2">
      <c r="P68093" s="230"/>
      <c r="Q68093" s="230"/>
      <c r="R68093" s="230"/>
      <c r="S68093" s="230"/>
    </row>
    <row r="68094" spans="16:19" x14ac:dyDescent="0.2">
      <c r="P68094" s="230"/>
      <c r="Q68094" s="230"/>
      <c r="R68094" s="230"/>
      <c r="S68094" s="230"/>
    </row>
    <row r="68095" spans="16:19" x14ac:dyDescent="0.2">
      <c r="P68095" s="230"/>
      <c r="Q68095" s="230"/>
      <c r="R68095" s="230"/>
      <c r="S68095" s="230"/>
    </row>
    <row r="68096" spans="16:19" x14ac:dyDescent="0.2">
      <c r="P68096" s="230"/>
      <c r="Q68096" s="230"/>
      <c r="R68096" s="230"/>
      <c r="S68096" s="230"/>
    </row>
    <row r="68097" spans="16:19" x14ac:dyDescent="0.2">
      <c r="P68097" s="230"/>
      <c r="Q68097" s="230"/>
      <c r="R68097" s="230"/>
      <c r="S68097" s="230"/>
    </row>
    <row r="68098" spans="16:19" x14ac:dyDescent="0.2">
      <c r="P68098" s="230"/>
      <c r="Q68098" s="230"/>
      <c r="R68098" s="230"/>
      <c r="S68098" s="230"/>
    </row>
    <row r="68099" spans="16:19" x14ac:dyDescent="0.2">
      <c r="P68099" s="230"/>
      <c r="Q68099" s="230"/>
      <c r="R68099" s="230"/>
      <c r="S68099" s="230"/>
    </row>
    <row r="68100" spans="16:19" x14ac:dyDescent="0.2">
      <c r="P68100" s="230"/>
      <c r="Q68100" s="230"/>
      <c r="R68100" s="230"/>
      <c r="S68100" s="230"/>
    </row>
    <row r="68101" spans="16:19" x14ac:dyDescent="0.2">
      <c r="P68101" s="230"/>
      <c r="Q68101" s="230"/>
      <c r="R68101" s="230"/>
      <c r="S68101" s="230"/>
    </row>
    <row r="68102" spans="16:19" x14ac:dyDescent="0.2">
      <c r="P68102" s="230"/>
      <c r="Q68102" s="230"/>
      <c r="R68102" s="230"/>
      <c r="S68102" s="230"/>
    </row>
    <row r="68103" spans="16:19" x14ac:dyDescent="0.2">
      <c r="P68103" s="230"/>
      <c r="Q68103" s="230"/>
      <c r="R68103" s="230"/>
      <c r="S68103" s="230"/>
    </row>
    <row r="68104" spans="16:19" x14ac:dyDescent="0.2">
      <c r="P68104" s="230"/>
      <c r="Q68104" s="230"/>
      <c r="R68104" s="230"/>
      <c r="S68104" s="230"/>
    </row>
    <row r="68105" spans="16:19" x14ac:dyDescent="0.2">
      <c r="P68105" s="230"/>
      <c r="Q68105" s="230"/>
      <c r="R68105" s="230"/>
      <c r="S68105" s="230"/>
    </row>
    <row r="68106" spans="16:19" x14ac:dyDescent="0.2">
      <c r="P68106" s="230"/>
      <c r="Q68106" s="230"/>
      <c r="R68106" s="230"/>
      <c r="S68106" s="230"/>
    </row>
    <row r="68107" spans="16:19" x14ac:dyDescent="0.2">
      <c r="P68107" s="230"/>
      <c r="Q68107" s="230"/>
      <c r="R68107" s="230"/>
      <c r="S68107" s="230"/>
    </row>
    <row r="68108" spans="16:19" x14ac:dyDescent="0.2">
      <c r="P68108" s="230"/>
      <c r="Q68108" s="230"/>
      <c r="R68108" s="230"/>
      <c r="S68108" s="230"/>
    </row>
    <row r="68109" spans="16:19" x14ac:dyDescent="0.2">
      <c r="P68109" s="230"/>
      <c r="Q68109" s="230"/>
      <c r="R68109" s="230"/>
      <c r="S68109" s="230"/>
    </row>
    <row r="68110" spans="16:19" x14ac:dyDescent="0.2">
      <c r="P68110" s="230"/>
      <c r="Q68110" s="230"/>
      <c r="R68110" s="230"/>
      <c r="S68110" s="230"/>
    </row>
    <row r="68111" spans="16:19" x14ac:dyDescent="0.2">
      <c r="P68111" s="230"/>
      <c r="Q68111" s="230"/>
      <c r="R68111" s="230"/>
      <c r="S68111" s="230"/>
    </row>
    <row r="68112" spans="16:19" x14ac:dyDescent="0.2">
      <c r="P68112" s="230"/>
      <c r="Q68112" s="230"/>
      <c r="R68112" s="230"/>
      <c r="S68112" s="230"/>
    </row>
    <row r="68113" spans="16:19" x14ac:dyDescent="0.2">
      <c r="P68113" s="230"/>
      <c r="Q68113" s="230"/>
      <c r="R68113" s="230"/>
      <c r="S68113" s="230"/>
    </row>
    <row r="68114" spans="16:19" x14ac:dyDescent="0.2">
      <c r="P68114" s="230"/>
      <c r="Q68114" s="230"/>
      <c r="R68114" s="230"/>
      <c r="S68114" s="230"/>
    </row>
    <row r="68115" spans="16:19" x14ac:dyDescent="0.2">
      <c r="P68115" s="230"/>
      <c r="Q68115" s="230"/>
      <c r="R68115" s="230"/>
      <c r="S68115" s="230"/>
    </row>
    <row r="68116" spans="16:19" x14ac:dyDescent="0.2">
      <c r="P68116" s="230"/>
      <c r="Q68116" s="230"/>
      <c r="R68116" s="230"/>
      <c r="S68116" s="230"/>
    </row>
    <row r="68117" spans="16:19" x14ac:dyDescent="0.2">
      <c r="P68117" s="230"/>
      <c r="Q68117" s="230"/>
      <c r="R68117" s="230"/>
      <c r="S68117" s="230"/>
    </row>
    <row r="68118" spans="16:19" x14ac:dyDescent="0.2">
      <c r="P68118" s="230"/>
      <c r="Q68118" s="230"/>
      <c r="R68118" s="230"/>
      <c r="S68118" s="230"/>
    </row>
    <row r="68119" spans="16:19" x14ac:dyDescent="0.2">
      <c r="P68119" s="230"/>
      <c r="Q68119" s="230"/>
      <c r="R68119" s="230"/>
      <c r="S68119" s="230"/>
    </row>
    <row r="68120" spans="16:19" x14ac:dyDescent="0.2">
      <c r="P68120" s="230"/>
      <c r="Q68120" s="230"/>
      <c r="R68120" s="230"/>
      <c r="S68120" s="230"/>
    </row>
    <row r="68121" spans="16:19" x14ac:dyDescent="0.2">
      <c r="P68121" s="230"/>
      <c r="Q68121" s="230"/>
      <c r="R68121" s="230"/>
      <c r="S68121" s="230"/>
    </row>
    <row r="68122" spans="16:19" x14ac:dyDescent="0.2">
      <c r="P68122" s="230"/>
      <c r="Q68122" s="230"/>
      <c r="R68122" s="230"/>
      <c r="S68122" s="230"/>
    </row>
    <row r="68123" spans="16:19" x14ac:dyDescent="0.2">
      <c r="P68123" s="230"/>
      <c r="Q68123" s="230"/>
      <c r="R68123" s="230"/>
      <c r="S68123" s="230"/>
    </row>
    <row r="68124" spans="16:19" x14ac:dyDescent="0.2">
      <c r="P68124" s="230"/>
      <c r="Q68124" s="230"/>
      <c r="R68124" s="230"/>
      <c r="S68124" s="230"/>
    </row>
    <row r="68125" spans="16:19" x14ac:dyDescent="0.2">
      <c r="P68125" s="230"/>
      <c r="Q68125" s="230"/>
      <c r="R68125" s="230"/>
      <c r="S68125" s="230"/>
    </row>
    <row r="68126" spans="16:19" x14ac:dyDescent="0.2">
      <c r="P68126" s="230"/>
      <c r="Q68126" s="230"/>
      <c r="R68126" s="230"/>
      <c r="S68126" s="230"/>
    </row>
    <row r="68127" spans="16:19" x14ac:dyDescent="0.2">
      <c r="P68127" s="230"/>
      <c r="Q68127" s="230"/>
      <c r="R68127" s="230"/>
      <c r="S68127" s="230"/>
    </row>
    <row r="68128" spans="16:19" x14ac:dyDescent="0.2">
      <c r="P68128" s="230"/>
      <c r="Q68128" s="230"/>
      <c r="R68128" s="230"/>
      <c r="S68128" s="230"/>
    </row>
    <row r="68129" spans="16:19" x14ac:dyDescent="0.2">
      <c r="P68129" s="230"/>
      <c r="Q68129" s="230"/>
      <c r="R68129" s="230"/>
      <c r="S68129" s="230"/>
    </row>
    <row r="68130" spans="16:19" x14ac:dyDescent="0.2">
      <c r="P68130" s="230"/>
      <c r="Q68130" s="230"/>
      <c r="R68130" s="230"/>
      <c r="S68130" s="230"/>
    </row>
    <row r="68131" spans="16:19" x14ac:dyDescent="0.2">
      <c r="P68131" s="230"/>
      <c r="Q68131" s="230"/>
      <c r="R68131" s="230"/>
      <c r="S68131" s="230"/>
    </row>
    <row r="68132" spans="16:19" x14ac:dyDescent="0.2">
      <c r="P68132" s="230"/>
      <c r="Q68132" s="230"/>
      <c r="R68132" s="230"/>
      <c r="S68132" s="230"/>
    </row>
    <row r="68133" spans="16:19" x14ac:dyDescent="0.2">
      <c r="P68133" s="230"/>
      <c r="Q68133" s="230"/>
      <c r="R68133" s="230"/>
      <c r="S68133" s="230"/>
    </row>
    <row r="68134" spans="16:19" x14ac:dyDescent="0.2">
      <c r="P68134" s="230"/>
      <c r="Q68134" s="230"/>
      <c r="R68134" s="230"/>
      <c r="S68134" s="230"/>
    </row>
    <row r="68135" spans="16:19" x14ac:dyDescent="0.2">
      <c r="P68135" s="230"/>
      <c r="Q68135" s="230"/>
      <c r="R68135" s="230"/>
      <c r="S68135" s="230"/>
    </row>
    <row r="68136" spans="16:19" x14ac:dyDescent="0.2">
      <c r="P68136" s="230"/>
      <c r="Q68136" s="230"/>
      <c r="R68136" s="230"/>
      <c r="S68136" s="230"/>
    </row>
    <row r="68137" spans="16:19" x14ac:dyDescent="0.2">
      <c r="P68137" s="230"/>
      <c r="Q68137" s="230"/>
      <c r="R68137" s="230"/>
      <c r="S68137" s="230"/>
    </row>
    <row r="68138" spans="16:19" x14ac:dyDescent="0.2">
      <c r="P68138" s="230"/>
      <c r="Q68138" s="230"/>
      <c r="R68138" s="230"/>
      <c r="S68138" s="230"/>
    </row>
    <row r="68139" spans="16:19" x14ac:dyDescent="0.2">
      <c r="P68139" s="230"/>
      <c r="Q68139" s="230"/>
      <c r="R68139" s="230"/>
      <c r="S68139" s="230"/>
    </row>
    <row r="68140" spans="16:19" x14ac:dyDescent="0.2">
      <c r="P68140" s="230"/>
      <c r="Q68140" s="230"/>
      <c r="R68140" s="230"/>
      <c r="S68140" s="230"/>
    </row>
    <row r="68141" spans="16:19" x14ac:dyDescent="0.2">
      <c r="P68141" s="230"/>
      <c r="Q68141" s="230"/>
      <c r="R68141" s="230"/>
      <c r="S68141" s="230"/>
    </row>
    <row r="68142" spans="16:19" x14ac:dyDescent="0.2">
      <c r="P68142" s="230"/>
      <c r="Q68142" s="230"/>
      <c r="R68142" s="230"/>
      <c r="S68142" s="230"/>
    </row>
    <row r="68143" spans="16:19" x14ac:dyDescent="0.2">
      <c r="P68143" s="230"/>
      <c r="Q68143" s="230"/>
      <c r="R68143" s="230"/>
      <c r="S68143" s="230"/>
    </row>
    <row r="68144" spans="16:19" x14ac:dyDescent="0.2">
      <c r="P68144" s="230"/>
      <c r="Q68144" s="230"/>
      <c r="R68144" s="230"/>
      <c r="S68144" s="230"/>
    </row>
    <row r="68145" spans="16:19" x14ac:dyDescent="0.2">
      <c r="P68145" s="230"/>
      <c r="Q68145" s="230"/>
      <c r="R68145" s="230"/>
      <c r="S68145" s="230"/>
    </row>
    <row r="68146" spans="16:19" x14ac:dyDescent="0.2">
      <c r="P68146" s="230"/>
      <c r="Q68146" s="230"/>
      <c r="R68146" s="230"/>
      <c r="S68146" s="230"/>
    </row>
    <row r="68147" spans="16:19" x14ac:dyDescent="0.2">
      <c r="P68147" s="230"/>
      <c r="Q68147" s="230"/>
      <c r="R68147" s="230"/>
      <c r="S68147" s="230"/>
    </row>
    <row r="68148" spans="16:19" x14ac:dyDescent="0.2">
      <c r="P68148" s="230"/>
      <c r="Q68148" s="230"/>
      <c r="R68148" s="230"/>
      <c r="S68148" s="230"/>
    </row>
    <row r="68149" spans="16:19" x14ac:dyDescent="0.2">
      <c r="P68149" s="230"/>
      <c r="Q68149" s="230"/>
      <c r="R68149" s="230"/>
      <c r="S68149" s="230"/>
    </row>
    <row r="68150" spans="16:19" x14ac:dyDescent="0.2">
      <c r="P68150" s="230"/>
      <c r="Q68150" s="230"/>
      <c r="R68150" s="230"/>
      <c r="S68150" s="230"/>
    </row>
    <row r="68151" spans="16:19" x14ac:dyDescent="0.2">
      <c r="P68151" s="230"/>
      <c r="Q68151" s="230"/>
      <c r="R68151" s="230"/>
      <c r="S68151" s="230"/>
    </row>
    <row r="68152" spans="16:19" x14ac:dyDescent="0.2">
      <c r="P68152" s="230"/>
      <c r="Q68152" s="230"/>
      <c r="R68152" s="230"/>
      <c r="S68152" s="230"/>
    </row>
    <row r="68153" spans="16:19" x14ac:dyDescent="0.2">
      <c r="P68153" s="230"/>
      <c r="Q68153" s="230"/>
      <c r="R68153" s="230"/>
      <c r="S68153" s="230"/>
    </row>
    <row r="68154" spans="16:19" x14ac:dyDescent="0.2">
      <c r="P68154" s="230"/>
      <c r="Q68154" s="230"/>
      <c r="R68154" s="230"/>
      <c r="S68154" s="230"/>
    </row>
    <row r="68155" spans="16:19" x14ac:dyDescent="0.2">
      <c r="P68155" s="230"/>
      <c r="Q68155" s="230"/>
      <c r="R68155" s="230"/>
      <c r="S68155" s="230"/>
    </row>
    <row r="68156" spans="16:19" x14ac:dyDescent="0.2">
      <c r="P68156" s="230"/>
      <c r="Q68156" s="230"/>
      <c r="R68156" s="230"/>
      <c r="S68156" s="230"/>
    </row>
    <row r="68157" spans="16:19" x14ac:dyDescent="0.2">
      <c r="P68157" s="230"/>
      <c r="Q68157" s="230"/>
      <c r="R68157" s="230"/>
      <c r="S68157" s="230"/>
    </row>
    <row r="68158" spans="16:19" x14ac:dyDescent="0.2">
      <c r="P68158" s="230"/>
      <c r="Q68158" s="230"/>
      <c r="R68158" s="230"/>
      <c r="S68158" s="230"/>
    </row>
    <row r="68159" spans="16:19" x14ac:dyDescent="0.2">
      <c r="P68159" s="230"/>
      <c r="Q68159" s="230"/>
      <c r="R68159" s="230"/>
      <c r="S68159" s="230"/>
    </row>
    <row r="68160" spans="16:19" x14ac:dyDescent="0.2">
      <c r="P68160" s="230"/>
      <c r="Q68160" s="230"/>
      <c r="R68160" s="230"/>
      <c r="S68160" s="230"/>
    </row>
    <row r="68161" spans="16:19" x14ac:dyDescent="0.2">
      <c r="P68161" s="230"/>
      <c r="Q68161" s="230"/>
      <c r="R68161" s="230"/>
      <c r="S68161" s="230"/>
    </row>
    <row r="68162" spans="16:19" x14ac:dyDescent="0.2">
      <c r="P68162" s="230"/>
      <c r="Q68162" s="230"/>
      <c r="R68162" s="230"/>
      <c r="S68162" s="230"/>
    </row>
    <row r="68163" spans="16:19" x14ac:dyDescent="0.2">
      <c r="P68163" s="230"/>
      <c r="Q68163" s="230"/>
      <c r="R68163" s="230"/>
      <c r="S68163" s="230"/>
    </row>
    <row r="68164" spans="16:19" x14ac:dyDescent="0.2">
      <c r="P68164" s="230"/>
      <c r="Q68164" s="230"/>
      <c r="R68164" s="230"/>
      <c r="S68164" s="230"/>
    </row>
    <row r="68165" spans="16:19" x14ac:dyDescent="0.2">
      <c r="P68165" s="230"/>
      <c r="Q68165" s="230"/>
      <c r="R68165" s="230"/>
      <c r="S68165" s="230"/>
    </row>
    <row r="68166" spans="16:19" x14ac:dyDescent="0.2">
      <c r="P68166" s="230"/>
      <c r="Q68166" s="230"/>
      <c r="R68166" s="230"/>
      <c r="S68166" s="230"/>
    </row>
    <row r="68167" spans="16:19" x14ac:dyDescent="0.2">
      <c r="P68167" s="230"/>
      <c r="Q68167" s="230"/>
      <c r="R68167" s="230"/>
      <c r="S68167" s="230"/>
    </row>
    <row r="68168" spans="16:19" x14ac:dyDescent="0.2">
      <c r="P68168" s="230"/>
      <c r="Q68168" s="230"/>
      <c r="R68168" s="230"/>
      <c r="S68168" s="230"/>
    </row>
    <row r="68169" spans="16:19" x14ac:dyDescent="0.2">
      <c r="P68169" s="230"/>
      <c r="Q68169" s="230"/>
      <c r="R68169" s="230"/>
      <c r="S68169" s="230"/>
    </row>
    <row r="68170" spans="16:19" x14ac:dyDescent="0.2">
      <c r="P68170" s="230"/>
      <c r="Q68170" s="230"/>
      <c r="R68170" s="230"/>
      <c r="S68170" s="230"/>
    </row>
    <row r="68171" spans="16:19" x14ac:dyDescent="0.2">
      <c r="P68171" s="230"/>
      <c r="Q68171" s="230"/>
      <c r="R68171" s="230"/>
      <c r="S68171" s="230"/>
    </row>
    <row r="68172" spans="16:19" x14ac:dyDescent="0.2">
      <c r="P68172" s="230"/>
      <c r="Q68172" s="230"/>
      <c r="R68172" s="230"/>
      <c r="S68172" s="230"/>
    </row>
    <row r="68173" spans="16:19" x14ac:dyDescent="0.2">
      <c r="P68173" s="230"/>
      <c r="Q68173" s="230"/>
      <c r="R68173" s="230"/>
      <c r="S68173" s="230"/>
    </row>
    <row r="68174" spans="16:19" x14ac:dyDescent="0.2">
      <c r="P68174" s="230"/>
      <c r="Q68174" s="230"/>
      <c r="R68174" s="230"/>
      <c r="S68174" s="230"/>
    </row>
    <row r="68175" spans="16:19" x14ac:dyDescent="0.2">
      <c r="P68175" s="230"/>
      <c r="Q68175" s="230"/>
      <c r="R68175" s="230"/>
      <c r="S68175" s="230"/>
    </row>
    <row r="68176" spans="16:19" x14ac:dyDescent="0.2">
      <c r="P68176" s="230"/>
      <c r="Q68176" s="230"/>
      <c r="R68176" s="230"/>
      <c r="S68176" s="230"/>
    </row>
    <row r="68177" spans="16:19" x14ac:dyDescent="0.2">
      <c r="P68177" s="230"/>
      <c r="Q68177" s="230"/>
      <c r="R68177" s="230"/>
      <c r="S68177" s="230"/>
    </row>
    <row r="68178" spans="16:19" x14ac:dyDescent="0.2">
      <c r="P68178" s="230"/>
      <c r="Q68178" s="230"/>
      <c r="R68178" s="230"/>
      <c r="S68178" s="230"/>
    </row>
    <row r="68179" spans="16:19" x14ac:dyDescent="0.2">
      <c r="P68179" s="230"/>
      <c r="Q68179" s="230"/>
      <c r="R68179" s="230"/>
      <c r="S68179" s="230"/>
    </row>
    <row r="68180" spans="16:19" x14ac:dyDescent="0.2">
      <c r="P68180" s="230"/>
      <c r="Q68180" s="230"/>
      <c r="R68180" s="230"/>
      <c r="S68180" s="230"/>
    </row>
    <row r="68181" spans="16:19" x14ac:dyDescent="0.2">
      <c r="P68181" s="230"/>
      <c r="Q68181" s="230"/>
      <c r="R68181" s="230"/>
      <c r="S68181" s="230"/>
    </row>
    <row r="68182" spans="16:19" x14ac:dyDescent="0.2">
      <c r="P68182" s="230"/>
      <c r="Q68182" s="230"/>
      <c r="R68182" s="230"/>
      <c r="S68182" s="230"/>
    </row>
    <row r="68183" spans="16:19" x14ac:dyDescent="0.2">
      <c r="P68183" s="230"/>
      <c r="Q68183" s="230"/>
      <c r="R68183" s="230"/>
      <c r="S68183" s="230"/>
    </row>
    <row r="68184" spans="16:19" x14ac:dyDescent="0.2">
      <c r="P68184" s="230"/>
      <c r="Q68184" s="230"/>
      <c r="R68184" s="230"/>
      <c r="S68184" s="230"/>
    </row>
    <row r="68185" spans="16:19" x14ac:dyDescent="0.2">
      <c r="P68185" s="230"/>
      <c r="Q68185" s="230"/>
      <c r="R68185" s="230"/>
      <c r="S68185" s="230"/>
    </row>
    <row r="68186" spans="16:19" x14ac:dyDescent="0.2">
      <c r="P68186" s="230"/>
      <c r="Q68186" s="230"/>
      <c r="R68186" s="230"/>
      <c r="S68186" s="230"/>
    </row>
    <row r="68187" spans="16:19" x14ac:dyDescent="0.2">
      <c r="P68187" s="230"/>
      <c r="Q68187" s="230"/>
      <c r="R68187" s="230"/>
      <c r="S68187" s="230"/>
    </row>
    <row r="68188" spans="16:19" x14ac:dyDescent="0.2">
      <c r="P68188" s="230"/>
      <c r="Q68188" s="230"/>
      <c r="R68188" s="230"/>
      <c r="S68188" s="230"/>
    </row>
    <row r="68189" spans="16:19" x14ac:dyDescent="0.2">
      <c r="P68189" s="230"/>
      <c r="Q68189" s="230"/>
      <c r="R68189" s="230"/>
      <c r="S68189" s="230"/>
    </row>
    <row r="68190" spans="16:19" x14ac:dyDescent="0.2">
      <c r="P68190" s="230"/>
      <c r="Q68190" s="230"/>
      <c r="R68190" s="230"/>
      <c r="S68190" s="230"/>
    </row>
    <row r="68191" spans="16:19" x14ac:dyDescent="0.2">
      <c r="P68191" s="230"/>
      <c r="Q68191" s="230"/>
      <c r="R68191" s="230"/>
      <c r="S68191" s="230"/>
    </row>
    <row r="68192" spans="16:19" x14ac:dyDescent="0.2">
      <c r="P68192" s="230"/>
      <c r="Q68192" s="230"/>
      <c r="R68192" s="230"/>
      <c r="S68192" s="230"/>
    </row>
    <row r="68193" spans="16:19" x14ac:dyDescent="0.2">
      <c r="P68193" s="230"/>
      <c r="Q68193" s="230"/>
      <c r="R68193" s="230"/>
      <c r="S68193" s="230"/>
    </row>
    <row r="68194" spans="16:19" x14ac:dyDescent="0.2">
      <c r="P68194" s="230"/>
      <c r="Q68194" s="230"/>
      <c r="R68194" s="230"/>
      <c r="S68194" s="230"/>
    </row>
    <row r="68195" spans="16:19" x14ac:dyDescent="0.2">
      <c r="P68195" s="230"/>
      <c r="Q68195" s="230"/>
      <c r="R68195" s="230"/>
      <c r="S68195" s="230"/>
    </row>
    <row r="68196" spans="16:19" x14ac:dyDescent="0.2">
      <c r="P68196" s="230"/>
      <c r="Q68196" s="230"/>
      <c r="R68196" s="230"/>
      <c r="S68196" s="230"/>
    </row>
    <row r="68197" spans="16:19" x14ac:dyDescent="0.2">
      <c r="P68197" s="230"/>
      <c r="Q68197" s="230"/>
      <c r="R68197" s="230"/>
      <c r="S68197" s="230"/>
    </row>
    <row r="68198" spans="16:19" x14ac:dyDescent="0.2">
      <c r="P68198" s="230"/>
      <c r="Q68198" s="230"/>
      <c r="R68198" s="230"/>
      <c r="S68198" s="230"/>
    </row>
    <row r="68199" spans="16:19" x14ac:dyDescent="0.2">
      <c r="P68199" s="230"/>
      <c r="Q68199" s="230"/>
      <c r="R68199" s="230"/>
      <c r="S68199" s="230"/>
    </row>
    <row r="68200" spans="16:19" x14ac:dyDescent="0.2">
      <c r="P68200" s="230"/>
      <c r="Q68200" s="230"/>
      <c r="R68200" s="230"/>
      <c r="S68200" s="230"/>
    </row>
    <row r="68201" spans="16:19" x14ac:dyDescent="0.2">
      <c r="P68201" s="230"/>
      <c r="Q68201" s="230"/>
      <c r="R68201" s="230"/>
      <c r="S68201" s="230"/>
    </row>
    <row r="68202" spans="16:19" x14ac:dyDescent="0.2">
      <c r="P68202" s="230"/>
      <c r="Q68202" s="230"/>
      <c r="R68202" s="230"/>
      <c r="S68202" s="230"/>
    </row>
    <row r="68203" spans="16:19" x14ac:dyDescent="0.2">
      <c r="P68203" s="230"/>
      <c r="Q68203" s="230"/>
      <c r="R68203" s="230"/>
      <c r="S68203" s="230"/>
    </row>
    <row r="68204" spans="16:19" x14ac:dyDescent="0.2">
      <c r="P68204" s="230"/>
      <c r="Q68204" s="230"/>
      <c r="R68204" s="230"/>
      <c r="S68204" s="230"/>
    </row>
    <row r="68205" spans="16:19" x14ac:dyDescent="0.2">
      <c r="P68205" s="230"/>
      <c r="Q68205" s="230"/>
      <c r="R68205" s="230"/>
      <c r="S68205" s="230"/>
    </row>
    <row r="68206" spans="16:19" x14ac:dyDescent="0.2">
      <c r="P68206" s="230"/>
      <c r="Q68206" s="230"/>
      <c r="R68206" s="230"/>
      <c r="S68206" s="230"/>
    </row>
    <row r="68207" spans="16:19" x14ac:dyDescent="0.2">
      <c r="P68207" s="230"/>
      <c r="Q68207" s="230"/>
      <c r="R68207" s="230"/>
      <c r="S68207" s="230"/>
    </row>
    <row r="68208" spans="16:19" x14ac:dyDescent="0.2">
      <c r="P68208" s="230"/>
      <c r="Q68208" s="230"/>
      <c r="R68208" s="230"/>
      <c r="S68208" s="230"/>
    </row>
    <row r="68209" spans="16:19" x14ac:dyDescent="0.2">
      <c r="P68209" s="230"/>
      <c r="Q68209" s="230"/>
      <c r="R68209" s="230"/>
      <c r="S68209" s="230"/>
    </row>
    <row r="68210" spans="16:19" x14ac:dyDescent="0.2">
      <c r="P68210" s="230"/>
      <c r="Q68210" s="230"/>
      <c r="R68210" s="230"/>
      <c r="S68210" s="230"/>
    </row>
    <row r="68211" spans="16:19" x14ac:dyDescent="0.2">
      <c r="P68211" s="230"/>
      <c r="Q68211" s="230"/>
      <c r="R68211" s="230"/>
      <c r="S68211" s="230"/>
    </row>
    <row r="68212" spans="16:19" x14ac:dyDescent="0.2">
      <c r="P68212" s="230"/>
      <c r="Q68212" s="230"/>
      <c r="R68212" s="230"/>
      <c r="S68212" s="230"/>
    </row>
    <row r="68213" spans="16:19" x14ac:dyDescent="0.2">
      <c r="P68213" s="230"/>
      <c r="Q68213" s="230"/>
      <c r="R68213" s="230"/>
      <c r="S68213" s="230"/>
    </row>
    <row r="68214" spans="16:19" x14ac:dyDescent="0.2">
      <c r="P68214" s="230"/>
      <c r="Q68214" s="230"/>
      <c r="R68214" s="230"/>
      <c r="S68214" s="230"/>
    </row>
    <row r="68215" spans="16:19" x14ac:dyDescent="0.2">
      <c r="P68215" s="230"/>
      <c r="Q68215" s="230"/>
      <c r="R68215" s="230"/>
      <c r="S68215" s="230"/>
    </row>
    <row r="68216" spans="16:19" x14ac:dyDescent="0.2">
      <c r="P68216" s="230"/>
      <c r="Q68216" s="230"/>
      <c r="R68216" s="230"/>
      <c r="S68216" s="230"/>
    </row>
    <row r="68217" spans="16:19" x14ac:dyDescent="0.2">
      <c r="P68217" s="230"/>
      <c r="Q68217" s="230"/>
      <c r="R68217" s="230"/>
      <c r="S68217" s="230"/>
    </row>
    <row r="68218" spans="16:19" x14ac:dyDescent="0.2">
      <c r="P68218" s="230"/>
      <c r="Q68218" s="230"/>
      <c r="R68218" s="230"/>
      <c r="S68218" s="230"/>
    </row>
    <row r="68219" spans="16:19" x14ac:dyDescent="0.2">
      <c r="P68219" s="230"/>
      <c r="Q68219" s="230"/>
      <c r="R68219" s="230"/>
      <c r="S68219" s="230"/>
    </row>
    <row r="68220" spans="16:19" x14ac:dyDescent="0.2">
      <c r="P68220" s="230"/>
      <c r="Q68220" s="230"/>
      <c r="R68220" s="230"/>
      <c r="S68220" s="230"/>
    </row>
    <row r="68221" spans="16:19" x14ac:dyDescent="0.2">
      <c r="P68221" s="230"/>
      <c r="Q68221" s="230"/>
      <c r="R68221" s="230"/>
      <c r="S68221" s="230"/>
    </row>
    <row r="68222" spans="16:19" x14ac:dyDescent="0.2">
      <c r="P68222" s="230"/>
      <c r="Q68222" s="230"/>
      <c r="R68222" s="230"/>
      <c r="S68222" s="230"/>
    </row>
    <row r="68223" spans="16:19" x14ac:dyDescent="0.2">
      <c r="P68223" s="230"/>
      <c r="Q68223" s="230"/>
      <c r="R68223" s="230"/>
      <c r="S68223" s="230"/>
    </row>
    <row r="68224" spans="16:19" x14ac:dyDescent="0.2">
      <c r="P68224" s="230"/>
      <c r="Q68224" s="230"/>
      <c r="R68224" s="230"/>
      <c r="S68224" s="230"/>
    </row>
    <row r="68225" spans="16:19" x14ac:dyDescent="0.2">
      <c r="P68225" s="230"/>
      <c r="Q68225" s="230"/>
      <c r="R68225" s="230"/>
      <c r="S68225" s="230"/>
    </row>
    <row r="68226" spans="16:19" x14ac:dyDescent="0.2">
      <c r="P68226" s="230"/>
      <c r="Q68226" s="230"/>
      <c r="R68226" s="230"/>
      <c r="S68226" s="230"/>
    </row>
    <row r="68227" spans="16:19" x14ac:dyDescent="0.2">
      <c r="P68227" s="230"/>
      <c r="Q68227" s="230"/>
      <c r="R68227" s="230"/>
      <c r="S68227" s="230"/>
    </row>
    <row r="68228" spans="16:19" x14ac:dyDescent="0.2">
      <c r="P68228" s="230"/>
      <c r="Q68228" s="230"/>
      <c r="R68228" s="230"/>
      <c r="S68228" s="230"/>
    </row>
    <row r="68229" spans="16:19" x14ac:dyDescent="0.2">
      <c r="P68229" s="230"/>
      <c r="Q68229" s="230"/>
      <c r="R68229" s="230"/>
      <c r="S68229" s="230"/>
    </row>
    <row r="68230" spans="16:19" x14ac:dyDescent="0.2">
      <c r="P68230" s="230"/>
      <c r="Q68230" s="230"/>
      <c r="R68230" s="230"/>
      <c r="S68230" s="230"/>
    </row>
    <row r="68231" spans="16:19" x14ac:dyDescent="0.2">
      <c r="P68231" s="230"/>
      <c r="Q68231" s="230"/>
      <c r="R68231" s="230"/>
      <c r="S68231" s="230"/>
    </row>
    <row r="68232" spans="16:19" x14ac:dyDescent="0.2">
      <c r="P68232" s="230"/>
      <c r="Q68232" s="230"/>
      <c r="R68232" s="230"/>
      <c r="S68232" s="230"/>
    </row>
    <row r="68233" spans="16:19" x14ac:dyDescent="0.2">
      <c r="P68233" s="230"/>
      <c r="Q68233" s="230"/>
      <c r="R68233" s="230"/>
      <c r="S68233" s="230"/>
    </row>
    <row r="68234" spans="16:19" x14ac:dyDescent="0.2">
      <c r="P68234" s="230"/>
      <c r="Q68234" s="230"/>
      <c r="R68234" s="230"/>
      <c r="S68234" s="230"/>
    </row>
    <row r="68235" spans="16:19" x14ac:dyDescent="0.2">
      <c r="P68235" s="230"/>
      <c r="Q68235" s="230"/>
      <c r="R68235" s="230"/>
      <c r="S68235" s="230"/>
    </row>
    <row r="68236" spans="16:19" x14ac:dyDescent="0.2">
      <c r="P68236" s="230"/>
      <c r="Q68236" s="230"/>
      <c r="R68236" s="230"/>
      <c r="S68236" s="230"/>
    </row>
    <row r="68237" spans="16:19" x14ac:dyDescent="0.2">
      <c r="P68237" s="230"/>
      <c r="Q68237" s="230"/>
      <c r="R68237" s="230"/>
      <c r="S68237" s="230"/>
    </row>
    <row r="68238" spans="16:19" x14ac:dyDescent="0.2">
      <c r="P68238" s="230"/>
      <c r="Q68238" s="230"/>
      <c r="R68238" s="230"/>
      <c r="S68238" s="230"/>
    </row>
    <row r="68239" spans="16:19" x14ac:dyDescent="0.2">
      <c r="P68239" s="230"/>
      <c r="Q68239" s="230"/>
      <c r="R68239" s="230"/>
      <c r="S68239" s="230"/>
    </row>
    <row r="68240" spans="16:19" x14ac:dyDescent="0.2">
      <c r="P68240" s="230"/>
      <c r="Q68240" s="230"/>
      <c r="R68240" s="230"/>
      <c r="S68240" s="230"/>
    </row>
    <row r="68241" spans="16:19" x14ac:dyDescent="0.2">
      <c r="P68241" s="230"/>
      <c r="Q68241" s="230"/>
      <c r="R68241" s="230"/>
      <c r="S68241" s="230"/>
    </row>
    <row r="68242" spans="16:19" x14ac:dyDescent="0.2">
      <c r="P68242" s="230"/>
      <c r="Q68242" s="230"/>
      <c r="R68242" s="230"/>
      <c r="S68242" s="230"/>
    </row>
    <row r="68243" spans="16:19" x14ac:dyDescent="0.2">
      <c r="P68243" s="230"/>
      <c r="Q68243" s="230"/>
      <c r="R68243" s="230"/>
      <c r="S68243" s="230"/>
    </row>
    <row r="68244" spans="16:19" x14ac:dyDescent="0.2">
      <c r="P68244" s="230"/>
      <c r="Q68244" s="230"/>
      <c r="R68244" s="230"/>
      <c r="S68244" s="230"/>
    </row>
    <row r="68245" spans="16:19" x14ac:dyDescent="0.2">
      <c r="P68245" s="230"/>
      <c r="Q68245" s="230"/>
      <c r="R68245" s="230"/>
      <c r="S68245" s="230"/>
    </row>
    <row r="68246" spans="16:19" x14ac:dyDescent="0.2">
      <c r="P68246" s="230"/>
      <c r="Q68246" s="230"/>
      <c r="R68246" s="230"/>
      <c r="S68246" s="230"/>
    </row>
    <row r="68247" spans="16:19" x14ac:dyDescent="0.2">
      <c r="P68247" s="230"/>
      <c r="Q68247" s="230"/>
      <c r="R68247" s="230"/>
      <c r="S68247" s="230"/>
    </row>
    <row r="68248" spans="16:19" x14ac:dyDescent="0.2">
      <c r="P68248" s="230"/>
      <c r="Q68248" s="230"/>
      <c r="R68248" s="230"/>
      <c r="S68248" s="230"/>
    </row>
    <row r="68249" spans="16:19" x14ac:dyDescent="0.2">
      <c r="P68249" s="230"/>
      <c r="Q68249" s="230"/>
      <c r="R68249" s="230"/>
      <c r="S68249" s="230"/>
    </row>
    <row r="68250" spans="16:19" x14ac:dyDescent="0.2">
      <c r="P68250" s="230"/>
      <c r="Q68250" s="230"/>
      <c r="R68250" s="230"/>
      <c r="S68250" s="230"/>
    </row>
    <row r="68251" spans="16:19" x14ac:dyDescent="0.2">
      <c r="P68251" s="230"/>
      <c r="Q68251" s="230"/>
      <c r="R68251" s="230"/>
      <c r="S68251" s="230"/>
    </row>
    <row r="68252" spans="16:19" x14ac:dyDescent="0.2">
      <c r="P68252" s="230"/>
      <c r="Q68252" s="230"/>
      <c r="R68252" s="230"/>
      <c r="S68252" s="230"/>
    </row>
    <row r="68253" spans="16:19" x14ac:dyDescent="0.2">
      <c r="P68253" s="230"/>
      <c r="Q68253" s="230"/>
      <c r="R68253" s="230"/>
      <c r="S68253" s="230"/>
    </row>
    <row r="68254" spans="16:19" x14ac:dyDescent="0.2">
      <c r="P68254" s="230"/>
      <c r="Q68254" s="230"/>
      <c r="R68254" s="230"/>
      <c r="S68254" s="230"/>
    </row>
    <row r="68255" spans="16:19" x14ac:dyDescent="0.2">
      <c r="P68255" s="230"/>
      <c r="Q68255" s="230"/>
      <c r="R68255" s="230"/>
      <c r="S68255" s="230"/>
    </row>
    <row r="68256" spans="16:19" x14ac:dyDescent="0.2">
      <c r="P68256" s="230"/>
      <c r="Q68256" s="230"/>
      <c r="R68256" s="230"/>
      <c r="S68256" s="230"/>
    </row>
    <row r="68257" spans="16:19" x14ac:dyDescent="0.2">
      <c r="P68257" s="230"/>
      <c r="Q68257" s="230"/>
      <c r="R68257" s="230"/>
      <c r="S68257" s="230"/>
    </row>
    <row r="68258" spans="16:19" x14ac:dyDescent="0.2">
      <c r="P68258" s="230"/>
      <c r="Q68258" s="230"/>
      <c r="R68258" s="230"/>
      <c r="S68258" s="230"/>
    </row>
    <row r="68259" spans="16:19" x14ac:dyDescent="0.2">
      <c r="P68259" s="230"/>
      <c r="Q68259" s="230"/>
      <c r="R68259" s="230"/>
      <c r="S68259" s="230"/>
    </row>
    <row r="68260" spans="16:19" x14ac:dyDescent="0.2">
      <c r="P68260" s="230"/>
      <c r="Q68260" s="230"/>
      <c r="R68260" s="230"/>
      <c r="S68260" s="230"/>
    </row>
    <row r="68261" spans="16:19" x14ac:dyDescent="0.2">
      <c r="P68261" s="230"/>
      <c r="Q68261" s="230"/>
      <c r="R68261" s="230"/>
      <c r="S68261" s="230"/>
    </row>
    <row r="68262" spans="16:19" x14ac:dyDescent="0.2">
      <c r="P68262" s="230"/>
      <c r="Q68262" s="230"/>
      <c r="R68262" s="230"/>
      <c r="S68262" s="230"/>
    </row>
    <row r="68263" spans="16:19" x14ac:dyDescent="0.2">
      <c r="P68263" s="230"/>
      <c r="Q68263" s="230"/>
      <c r="R68263" s="230"/>
      <c r="S68263" s="230"/>
    </row>
    <row r="68264" spans="16:19" x14ac:dyDescent="0.2">
      <c r="P68264" s="230"/>
      <c r="Q68264" s="230"/>
      <c r="R68264" s="230"/>
      <c r="S68264" s="230"/>
    </row>
    <row r="68265" spans="16:19" x14ac:dyDescent="0.2">
      <c r="P68265" s="230"/>
      <c r="Q68265" s="230"/>
      <c r="R68265" s="230"/>
      <c r="S68265" s="230"/>
    </row>
    <row r="68266" spans="16:19" x14ac:dyDescent="0.2">
      <c r="P68266" s="230"/>
      <c r="Q68266" s="230"/>
      <c r="R68266" s="230"/>
      <c r="S68266" s="230"/>
    </row>
    <row r="68267" spans="16:19" x14ac:dyDescent="0.2">
      <c r="P68267" s="230"/>
      <c r="Q68267" s="230"/>
      <c r="R68267" s="230"/>
      <c r="S68267" s="230"/>
    </row>
    <row r="68268" spans="16:19" x14ac:dyDescent="0.2">
      <c r="P68268" s="230"/>
      <c r="Q68268" s="230"/>
      <c r="R68268" s="230"/>
      <c r="S68268" s="230"/>
    </row>
    <row r="68269" spans="16:19" x14ac:dyDescent="0.2">
      <c r="P68269" s="230"/>
      <c r="Q68269" s="230"/>
      <c r="R68269" s="230"/>
      <c r="S68269" s="230"/>
    </row>
    <row r="68270" spans="16:19" x14ac:dyDescent="0.2">
      <c r="P68270" s="230"/>
      <c r="Q68270" s="230"/>
      <c r="R68270" s="230"/>
      <c r="S68270" s="230"/>
    </row>
    <row r="68271" spans="16:19" x14ac:dyDescent="0.2">
      <c r="P68271" s="230"/>
      <c r="Q68271" s="230"/>
      <c r="R68271" s="230"/>
      <c r="S68271" s="230"/>
    </row>
    <row r="68272" spans="16:19" x14ac:dyDescent="0.2">
      <c r="P68272" s="230"/>
      <c r="Q68272" s="230"/>
      <c r="R68272" s="230"/>
      <c r="S68272" s="230"/>
    </row>
    <row r="68273" spans="16:19" x14ac:dyDescent="0.2">
      <c r="P68273" s="230"/>
      <c r="Q68273" s="230"/>
      <c r="R68273" s="230"/>
      <c r="S68273" s="230"/>
    </row>
    <row r="68274" spans="16:19" x14ac:dyDescent="0.2">
      <c r="P68274" s="230"/>
      <c r="Q68274" s="230"/>
      <c r="R68274" s="230"/>
      <c r="S68274" s="230"/>
    </row>
    <row r="68275" spans="16:19" x14ac:dyDescent="0.2">
      <c r="P68275" s="230"/>
      <c r="Q68275" s="230"/>
      <c r="R68275" s="230"/>
      <c r="S68275" s="230"/>
    </row>
    <row r="68276" spans="16:19" x14ac:dyDescent="0.2">
      <c r="P68276" s="230"/>
      <c r="Q68276" s="230"/>
      <c r="R68276" s="230"/>
      <c r="S68276" s="230"/>
    </row>
    <row r="68277" spans="16:19" x14ac:dyDescent="0.2">
      <c r="P68277" s="230"/>
      <c r="Q68277" s="230"/>
      <c r="R68277" s="230"/>
      <c r="S68277" s="230"/>
    </row>
    <row r="68278" spans="16:19" x14ac:dyDescent="0.2">
      <c r="P68278" s="230"/>
      <c r="Q68278" s="230"/>
      <c r="R68278" s="230"/>
      <c r="S68278" s="230"/>
    </row>
    <row r="68279" spans="16:19" x14ac:dyDescent="0.2">
      <c r="P68279" s="230"/>
      <c r="Q68279" s="230"/>
      <c r="R68279" s="230"/>
      <c r="S68279" s="230"/>
    </row>
    <row r="68280" spans="16:19" x14ac:dyDescent="0.2">
      <c r="P68280" s="230"/>
      <c r="Q68280" s="230"/>
      <c r="R68280" s="230"/>
      <c r="S68280" s="230"/>
    </row>
    <row r="68281" spans="16:19" x14ac:dyDescent="0.2">
      <c r="P68281" s="230"/>
      <c r="Q68281" s="230"/>
      <c r="R68281" s="230"/>
      <c r="S68281" s="230"/>
    </row>
    <row r="68282" spans="16:19" x14ac:dyDescent="0.2">
      <c r="P68282" s="230"/>
      <c r="Q68282" s="230"/>
      <c r="R68282" s="230"/>
      <c r="S68282" s="230"/>
    </row>
    <row r="68283" spans="16:19" x14ac:dyDescent="0.2">
      <c r="P68283" s="230"/>
      <c r="Q68283" s="230"/>
      <c r="R68283" s="230"/>
      <c r="S68283" s="230"/>
    </row>
    <row r="68284" spans="16:19" x14ac:dyDescent="0.2">
      <c r="P68284" s="230"/>
      <c r="Q68284" s="230"/>
      <c r="R68284" s="230"/>
      <c r="S68284" s="230"/>
    </row>
    <row r="68285" spans="16:19" x14ac:dyDescent="0.2">
      <c r="P68285" s="230"/>
      <c r="Q68285" s="230"/>
      <c r="R68285" s="230"/>
      <c r="S68285" s="230"/>
    </row>
    <row r="68286" spans="16:19" x14ac:dyDescent="0.2">
      <c r="P68286" s="230"/>
      <c r="Q68286" s="230"/>
      <c r="R68286" s="230"/>
      <c r="S68286" s="230"/>
    </row>
    <row r="68287" spans="16:19" x14ac:dyDescent="0.2">
      <c r="P68287" s="230"/>
      <c r="Q68287" s="230"/>
      <c r="R68287" s="230"/>
      <c r="S68287" s="230"/>
    </row>
    <row r="68288" spans="16:19" x14ac:dyDescent="0.2">
      <c r="P68288" s="230"/>
      <c r="Q68288" s="230"/>
      <c r="R68288" s="230"/>
      <c r="S68288" s="230"/>
    </row>
    <row r="68289" spans="16:19" x14ac:dyDescent="0.2">
      <c r="P68289" s="230"/>
      <c r="Q68289" s="230"/>
      <c r="R68289" s="230"/>
      <c r="S68289" s="230"/>
    </row>
    <row r="68290" spans="16:19" x14ac:dyDescent="0.2">
      <c r="P68290" s="230"/>
      <c r="Q68290" s="230"/>
      <c r="R68290" s="230"/>
      <c r="S68290" s="230"/>
    </row>
    <row r="68291" spans="16:19" x14ac:dyDescent="0.2">
      <c r="P68291" s="230"/>
      <c r="Q68291" s="230"/>
      <c r="R68291" s="230"/>
      <c r="S68291" s="230"/>
    </row>
    <row r="68292" spans="16:19" x14ac:dyDescent="0.2">
      <c r="P68292" s="230"/>
      <c r="Q68292" s="230"/>
      <c r="R68292" s="230"/>
      <c r="S68292" s="230"/>
    </row>
    <row r="68293" spans="16:19" x14ac:dyDescent="0.2">
      <c r="P68293" s="230"/>
      <c r="Q68293" s="230"/>
      <c r="R68293" s="230"/>
      <c r="S68293" s="230"/>
    </row>
    <row r="68294" spans="16:19" x14ac:dyDescent="0.2">
      <c r="P68294" s="230"/>
      <c r="Q68294" s="230"/>
      <c r="R68294" s="230"/>
      <c r="S68294" s="230"/>
    </row>
    <row r="68295" spans="16:19" x14ac:dyDescent="0.2">
      <c r="P68295" s="230"/>
      <c r="Q68295" s="230"/>
      <c r="R68295" s="230"/>
      <c r="S68295" s="230"/>
    </row>
    <row r="68296" spans="16:19" x14ac:dyDescent="0.2">
      <c r="P68296" s="230"/>
      <c r="Q68296" s="230"/>
      <c r="R68296" s="230"/>
      <c r="S68296" s="230"/>
    </row>
    <row r="68297" spans="16:19" x14ac:dyDescent="0.2">
      <c r="P68297" s="230"/>
      <c r="Q68297" s="230"/>
      <c r="R68297" s="230"/>
      <c r="S68297" s="230"/>
    </row>
    <row r="68298" spans="16:19" x14ac:dyDescent="0.2">
      <c r="P68298" s="230"/>
      <c r="Q68298" s="230"/>
      <c r="R68298" s="230"/>
      <c r="S68298" s="230"/>
    </row>
    <row r="68299" spans="16:19" x14ac:dyDescent="0.2">
      <c r="P68299" s="230"/>
      <c r="Q68299" s="230"/>
      <c r="R68299" s="230"/>
      <c r="S68299" s="230"/>
    </row>
    <row r="68300" spans="16:19" x14ac:dyDescent="0.2">
      <c r="P68300" s="230"/>
      <c r="Q68300" s="230"/>
      <c r="R68300" s="230"/>
      <c r="S68300" s="230"/>
    </row>
    <row r="68301" spans="16:19" x14ac:dyDescent="0.2">
      <c r="P68301" s="230"/>
      <c r="Q68301" s="230"/>
      <c r="R68301" s="230"/>
      <c r="S68301" s="230"/>
    </row>
    <row r="68302" spans="16:19" x14ac:dyDescent="0.2">
      <c r="P68302" s="230"/>
      <c r="Q68302" s="230"/>
      <c r="R68302" s="230"/>
      <c r="S68302" s="230"/>
    </row>
    <row r="68303" spans="16:19" x14ac:dyDescent="0.2">
      <c r="P68303" s="230"/>
      <c r="Q68303" s="230"/>
      <c r="R68303" s="230"/>
      <c r="S68303" s="230"/>
    </row>
    <row r="68304" spans="16:19" x14ac:dyDescent="0.2">
      <c r="P68304" s="230"/>
      <c r="Q68304" s="230"/>
      <c r="R68304" s="230"/>
      <c r="S68304" s="230"/>
    </row>
    <row r="68305" spans="16:19" x14ac:dyDescent="0.2">
      <c r="P68305" s="230"/>
      <c r="Q68305" s="230"/>
      <c r="R68305" s="230"/>
      <c r="S68305" s="230"/>
    </row>
    <row r="68306" spans="16:19" x14ac:dyDescent="0.2">
      <c r="P68306" s="230"/>
      <c r="Q68306" s="230"/>
      <c r="R68306" s="230"/>
      <c r="S68306" s="230"/>
    </row>
    <row r="68307" spans="16:19" x14ac:dyDescent="0.2">
      <c r="P68307" s="230"/>
      <c r="Q68307" s="230"/>
      <c r="R68307" s="230"/>
      <c r="S68307" s="230"/>
    </row>
    <row r="68308" spans="16:19" x14ac:dyDescent="0.2">
      <c r="P68308" s="230"/>
      <c r="Q68308" s="230"/>
      <c r="R68308" s="230"/>
      <c r="S68308" s="230"/>
    </row>
    <row r="68309" spans="16:19" x14ac:dyDescent="0.2">
      <c r="P68309" s="230"/>
      <c r="Q68309" s="230"/>
      <c r="R68309" s="230"/>
      <c r="S68309" s="230"/>
    </row>
    <row r="68310" spans="16:19" x14ac:dyDescent="0.2">
      <c r="P68310" s="230"/>
      <c r="Q68310" s="230"/>
      <c r="R68310" s="230"/>
      <c r="S68310" s="230"/>
    </row>
    <row r="68311" spans="16:19" x14ac:dyDescent="0.2">
      <c r="P68311" s="230"/>
      <c r="Q68311" s="230"/>
      <c r="R68311" s="230"/>
      <c r="S68311" s="230"/>
    </row>
    <row r="68312" spans="16:19" x14ac:dyDescent="0.2">
      <c r="P68312" s="230"/>
      <c r="Q68312" s="230"/>
      <c r="R68312" s="230"/>
      <c r="S68312" s="230"/>
    </row>
    <row r="68313" spans="16:19" x14ac:dyDescent="0.2">
      <c r="P68313" s="230"/>
      <c r="Q68313" s="230"/>
      <c r="R68313" s="230"/>
      <c r="S68313" s="230"/>
    </row>
    <row r="68314" spans="16:19" x14ac:dyDescent="0.2">
      <c r="P68314" s="230"/>
      <c r="Q68314" s="230"/>
      <c r="R68314" s="230"/>
      <c r="S68314" s="230"/>
    </row>
    <row r="68315" spans="16:19" x14ac:dyDescent="0.2">
      <c r="P68315" s="230"/>
      <c r="Q68315" s="230"/>
      <c r="R68315" s="230"/>
      <c r="S68315" s="230"/>
    </row>
    <row r="68316" spans="16:19" x14ac:dyDescent="0.2">
      <c r="P68316" s="230"/>
      <c r="Q68316" s="230"/>
      <c r="R68316" s="230"/>
      <c r="S68316" s="230"/>
    </row>
    <row r="68317" spans="16:19" x14ac:dyDescent="0.2">
      <c r="P68317" s="230"/>
      <c r="Q68317" s="230"/>
      <c r="R68317" s="230"/>
      <c r="S68317" s="230"/>
    </row>
    <row r="68318" spans="16:19" x14ac:dyDescent="0.2">
      <c r="P68318" s="230"/>
      <c r="Q68318" s="230"/>
      <c r="R68318" s="230"/>
      <c r="S68318" s="230"/>
    </row>
    <row r="68319" spans="16:19" x14ac:dyDescent="0.2">
      <c r="P68319" s="230"/>
      <c r="Q68319" s="230"/>
      <c r="R68319" s="230"/>
      <c r="S68319" s="230"/>
    </row>
    <row r="68320" spans="16:19" x14ac:dyDescent="0.2">
      <c r="P68320" s="230"/>
      <c r="Q68320" s="230"/>
      <c r="R68320" s="230"/>
      <c r="S68320" s="230"/>
    </row>
    <row r="68321" spans="16:19" x14ac:dyDescent="0.2">
      <c r="P68321" s="230"/>
      <c r="Q68321" s="230"/>
      <c r="R68321" s="230"/>
      <c r="S68321" s="230"/>
    </row>
    <row r="68322" spans="16:19" x14ac:dyDescent="0.2">
      <c r="P68322" s="230"/>
      <c r="Q68322" s="230"/>
      <c r="R68322" s="230"/>
      <c r="S68322" s="230"/>
    </row>
    <row r="68323" spans="16:19" x14ac:dyDescent="0.2">
      <c r="P68323" s="230"/>
      <c r="Q68323" s="230"/>
      <c r="R68323" s="230"/>
      <c r="S68323" s="230"/>
    </row>
    <row r="68324" spans="16:19" x14ac:dyDescent="0.2">
      <c r="P68324" s="230"/>
      <c r="Q68324" s="230"/>
      <c r="R68324" s="230"/>
      <c r="S68324" s="230"/>
    </row>
    <row r="68325" spans="16:19" x14ac:dyDescent="0.2">
      <c r="P68325" s="230"/>
      <c r="Q68325" s="230"/>
      <c r="R68325" s="230"/>
      <c r="S68325" s="230"/>
    </row>
    <row r="68326" spans="16:19" x14ac:dyDescent="0.2">
      <c r="P68326" s="230"/>
      <c r="Q68326" s="230"/>
      <c r="R68326" s="230"/>
      <c r="S68326" s="230"/>
    </row>
    <row r="68327" spans="16:19" x14ac:dyDescent="0.2">
      <c r="P68327" s="230"/>
      <c r="Q68327" s="230"/>
      <c r="R68327" s="230"/>
      <c r="S68327" s="230"/>
    </row>
    <row r="68328" spans="16:19" x14ac:dyDescent="0.2">
      <c r="P68328" s="230"/>
      <c r="Q68328" s="230"/>
      <c r="R68328" s="230"/>
      <c r="S68328" s="230"/>
    </row>
    <row r="68329" spans="16:19" x14ac:dyDescent="0.2">
      <c r="P68329" s="230"/>
      <c r="Q68329" s="230"/>
      <c r="R68329" s="230"/>
      <c r="S68329" s="230"/>
    </row>
    <row r="68330" spans="16:19" x14ac:dyDescent="0.2">
      <c r="P68330" s="230"/>
      <c r="Q68330" s="230"/>
      <c r="R68330" s="230"/>
      <c r="S68330" s="230"/>
    </row>
    <row r="68331" spans="16:19" x14ac:dyDescent="0.2">
      <c r="P68331" s="230"/>
      <c r="Q68331" s="230"/>
      <c r="R68331" s="230"/>
      <c r="S68331" s="230"/>
    </row>
    <row r="68332" spans="16:19" x14ac:dyDescent="0.2">
      <c r="P68332" s="230"/>
      <c r="Q68332" s="230"/>
      <c r="R68332" s="230"/>
      <c r="S68332" s="230"/>
    </row>
    <row r="68333" spans="16:19" x14ac:dyDescent="0.2">
      <c r="P68333" s="230"/>
      <c r="Q68333" s="230"/>
      <c r="R68333" s="230"/>
      <c r="S68333" s="230"/>
    </row>
    <row r="68334" spans="16:19" x14ac:dyDescent="0.2">
      <c r="P68334" s="230"/>
      <c r="Q68334" s="230"/>
      <c r="R68334" s="230"/>
      <c r="S68334" s="230"/>
    </row>
    <row r="68335" spans="16:19" x14ac:dyDescent="0.2">
      <c r="P68335" s="230"/>
      <c r="Q68335" s="230"/>
      <c r="R68335" s="230"/>
      <c r="S68335" s="230"/>
    </row>
    <row r="68336" spans="16:19" x14ac:dyDescent="0.2">
      <c r="P68336" s="230"/>
      <c r="Q68336" s="230"/>
      <c r="R68336" s="230"/>
      <c r="S68336" s="230"/>
    </row>
    <row r="68337" spans="16:19" x14ac:dyDescent="0.2">
      <c r="P68337" s="230"/>
      <c r="Q68337" s="230"/>
      <c r="R68337" s="230"/>
      <c r="S68337" s="230"/>
    </row>
    <row r="68338" spans="16:19" x14ac:dyDescent="0.2">
      <c r="P68338" s="230"/>
      <c r="Q68338" s="230"/>
      <c r="R68338" s="230"/>
      <c r="S68338" s="230"/>
    </row>
    <row r="68339" spans="16:19" x14ac:dyDescent="0.2">
      <c r="P68339" s="230"/>
      <c r="Q68339" s="230"/>
      <c r="R68339" s="230"/>
      <c r="S68339" s="230"/>
    </row>
    <row r="68340" spans="16:19" x14ac:dyDescent="0.2">
      <c r="P68340" s="230"/>
      <c r="Q68340" s="230"/>
      <c r="R68340" s="230"/>
      <c r="S68340" s="230"/>
    </row>
    <row r="68341" spans="16:19" x14ac:dyDescent="0.2">
      <c r="P68341" s="230"/>
      <c r="Q68341" s="230"/>
      <c r="R68341" s="230"/>
      <c r="S68341" s="230"/>
    </row>
    <row r="68342" spans="16:19" x14ac:dyDescent="0.2">
      <c r="P68342" s="230"/>
      <c r="Q68342" s="230"/>
      <c r="R68342" s="230"/>
      <c r="S68342" s="230"/>
    </row>
    <row r="68343" spans="16:19" x14ac:dyDescent="0.2">
      <c r="P68343" s="230"/>
      <c r="Q68343" s="230"/>
      <c r="R68343" s="230"/>
      <c r="S68343" s="230"/>
    </row>
    <row r="68344" spans="16:19" x14ac:dyDescent="0.2">
      <c r="P68344" s="230"/>
      <c r="Q68344" s="230"/>
      <c r="R68344" s="230"/>
      <c r="S68344" s="230"/>
    </row>
    <row r="68345" spans="16:19" x14ac:dyDescent="0.2">
      <c r="P68345" s="230"/>
      <c r="Q68345" s="230"/>
      <c r="R68345" s="230"/>
      <c r="S68345" s="230"/>
    </row>
    <row r="68346" spans="16:19" x14ac:dyDescent="0.2">
      <c r="P68346" s="230"/>
      <c r="Q68346" s="230"/>
      <c r="R68346" s="230"/>
      <c r="S68346" s="230"/>
    </row>
    <row r="68347" spans="16:19" x14ac:dyDescent="0.2">
      <c r="P68347" s="230"/>
      <c r="Q68347" s="230"/>
      <c r="R68347" s="230"/>
      <c r="S68347" s="230"/>
    </row>
    <row r="68348" spans="16:19" x14ac:dyDescent="0.2">
      <c r="P68348" s="230"/>
      <c r="Q68348" s="230"/>
      <c r="R68348" s="230"/>
      <c r="S68348" s="230"/>
    </row>
    <row r="68349" spans="16:19" x14ac:dyDescent="0.2">
      <c r="P68349" s="230"/>
      <c r="Q68349" s="230"/>
      <c r="R68349" s="230"/>
      <c r="S68349" s="230"/>
    </row>
    <row r="68350" spans="16:19" x14ac:dyDescent="0.2">
      <c r="P68350" s="230"/>
      <c r="Q68350" s="230"/>
      <c r="R68350" s="230"/>
      <c r="S68350" s="230"/>
    </row>
    <row r="68351" spans="16:19" x14ac:dyDescent="0.2">
      <c r="P68351" s="230"/>
      <c r="Q68351" s="230"/>
      <c r="R68351" s="230"/>
      <c r="S68351" s="230"/>
    </row>
    <row r="68352" spans="16:19" x14ac:dyDescent="0.2">
      <c r="P68352" s="230"/>
      <c r="Q68352" s="230"/>
      <c r="R68352" s="230"/>
      <c r="S68352" s="230"/>
    </row>
    <row r="68353" spans="16:19" x14ac:dyDescent="0.2">
      <c r="P68353" s="230"/>
      <c r="Q68353" s="230"/>
      <c r="R68353" s="230"/>
      <c r="S68353" s="230"/>
    </row>
    <row r="68354" spans="16:19" x14ac:dyDescent="0.2">
      <c r="P68354" s="230"/>
      <c r="Q68354" s="230"/>
      <c r="R68354" s="230"/>
      <c r="S68354" s="230"/>
    </row>
    <row r="68355" spans="16:19" x14ac:dyDescent="0.2">
      <c r="P68355" s="230"/>
      <c r="Q68355" s="230"/>
      <c r="R68355" s="230"/>
      <c r="S68355" s="230"/>
    </row>
    <row r="68356" spans="16:19" x14ac:dyDescent="0.2">
      <c r="P68356" s="230"/>
      <c r="Q68356" s="230"/>
      <c r="R68356" s="230"/>
      <c r="S68356" s="230"/>
    </row>
    <row r="68357" spans="16:19" x14ac:dyDescent="0.2">
      <c r="P68357" s="230"/>
      <c r="Q68357" s="230"/>
      <c r="R68357" s="230"/>
      <c r="S68357" s="230"/>
    </row>
    <row r="68358" spans="16:19" x14ac:dyDescent="0.2">
      <c r="P68358" s="230"/>
      <c r="Q68358" s="230"/>
      <c r="R68358" s="230"/>
      <c r="S68358" s="230"/>
    </row>
    <row r="68359" spans="16:19" x14ac:dyDescent="0.2">
      <c r="P68359" s="230"/>
      <c r="Q68359" s="230"/>
      <c r="R68359" s="230"/>
      <c r="S68359" s="230"/>
    </row>
    <row r="68360" spans="16:19" x14ac:dyDescent="0.2">
      <c r="P68360" s="230"/>
      <c r="Q68360" s="230"/>
      <c r="R68360" s="230"/>
      <c r="S68360" s="230"/>
    </row>
    <row r="68361" spans="16:19" x14ac:dyDescent="0.2">
      <c r="P68361" s="230"/>
      <c r="Q68361" s="230"/>
      <c r="R68361" s="230"/>
      <c r="S68361" s="230"/>
    </row>
    <row r="68362" spans="16:19" x14ac:dyDescent="0.2">
      <c r="P68362" s="230"/>
      <c r="Q68362" s="230"/>
      <c r="R68362" s="230"/>
      <c r="S68362" s="230"/>
    </row>
    <row r="68363" spans="16:19" x14ac:dyDescent="0.2">
      <c r="P68363" s="230"/>
      <c r="Q68363" s="230"/>
      <c r="R68363" s="230"/>
      <c r="S68363" s="230"/>
    </row>
    <row r="68364" spans="16:19" x14ac:dyDescent="0.2">
      <c r="P68364" s="230"/>
      <c r="Q68364" s="230"/>
      <c r="R68364" s="230"/>
      <c r="S68364" s="230"/>
    </row>
    <row r="68365" spans="16:19" x14ac:dyDescent="0.2">
      <c r="P68365" s="230"/>
      <c r="Q68365" s="230"/>
      <c r="R68365" s="230"/>
      <c r="S68365" s="230"/>
    </row>
    <row r="68366" spans="16:19" x14ac:dyDescent="0.2">
      <c r="P68366" s="230"/>
      <c r="Q68366" s="230"/>
      <c r="R68366" s="230"/>
      <c r="S68366" s="230"/>
    </row>
    <row r="68367" spans="16:19" x14ac:dyDescent="0.2">
      <c r="P68367" s="230"/>
      <c r="Q68367" s="230"/>
      <c r="R68367" s="230"/>
      <c r="S68367" s="230"/>
    </row>
    <row r="68368" spans="16:19" x14ac:dyDescent="0.2">
      <c r="P68368" s="230"/>
      <c r="Q68368" s="230"/>
      <c r="R68368" s="230"/>
      <c r="S68368" s="230"/>
    </row>
    <row r="68369" spans="16:19" x14ac:dyDescent="0.2">
      <c r="P68369" s="230"/>
      <c r="Q68369" s="230"/>
      <c r="R68369" s="230"/>
      <c r="S68369" s="230"/>
    </row>
    <row r="68370" spans="16:19" x14ac:dyDescent="0.2">
      <c r="P68370" s="230"/>
      <c r="Q68370" s="230"/>
      <c r="R68370" s="230"/>
      <c r="S68370" s="230"/>
    </row>
    <row r="68371" spans="16:19" x14ac:dyDescent="0.2">
      <c r="P68371" s="230"/>
      <c r="Q68371" s="230"/>
      <c r="R68371" s="230"/>
      <c r="S68371" s="230"/>
    </row>
    <row r="68372" spans="16:19" x14ac:dyDescent="0.2">
      <c r="P68372" s="230"/>
      <c r="Q68372" s="230"/>
      <c r="R68372" s="230"/>
      <c r="S68372" s="230"/>
    </row>
    <row r="68373" spans="16:19" x14ac:dyDescent="0.2">
      <c r="P68373" s="230"/>
      <c r="Q68373" s="230"/>
      <c r="R68373" s="230"/>
      <c r="S68373" s="230"/>
    </row>
    <row r="68374" spans="16:19" x14ac:dyDescent="0.2">
      <c r="P68374" s="230"/>
      <c r="Q68374" s="230"/>
      <c r="R68374" s="230"/>
      <c r="S68374" s="230"/>
    </row>
    <row r="68375" spans="16:19" x14ac:dyDescent="0.2">
      <c r="P68375" s="230"/>
      <c r="Q68375" s="230"/>
      <c r="R68375" s="230"/>
      <c r="S68375" s="230"/>
    </row>
    <row r="68376" spans="16:19" x14ac:dyDescent="0.2">
      <c r="P68376" s="230"/>
      <c r="Q68376" s="230"/>
      <c r="R68376" s="230"/>
      <c r="S68376" s="230"/>
    </row>
    <row r="68377" spans="16:19" x14ac:dyDescent="0.2">
      <c r="P68377" s="230"/>
      <c r="Q68377" s="230"/>
      <c r="R68377" s="230"/>
      <c r="S68377" s="230"/>
    </row>
    <row r="68378" spans="16:19" x14ac:dyDescent="0.2">
      <c r="P68378" s="230"/>
      <c r="Q68378" s="230"/>
      <c r="R68378" s="230"/>
      <c r="S68378" s="230"/>
    </row>
    <row r="68379" spans="16:19" x14ac:dyDescent="0.2">
      <c r="P68379" s="230"/>
      <c r="Q68379" s="230"/>
      <c r="R68379" s="230"/>
      <c r="S68379" s="230"/>
    </row>
    <row r="68380" spans="16:19" x14ac:dyDescent="0.2">
      <c r="P68380" s="230"/>
      <c r="Q68380" s="230"/>
      <c r="R68380" s="230"/>
      <c r="S68380" s="230"/>
    </row>
    <row r="68381" spans="16:19" x14ac:dyDescent="0.2">
      <c r="P68381" s="230"/>
      <c r="Q68381" s="230"/>
      <c r="R68381" s="230"/>
      <c r="S68381" s="230"/>
    </row>
    <row r="68382" spans="16:19" x14ac:dyDescent="0.2">
      <c r="P68382" s="230"/>
      <c r="Q68382" s="230"/>
      <c r="R68382" s="230"/>
      <c r="S68382" s="230"/>
    </row>
    <row r="68383" spans="16:19" x14ac:dyDescent="0.2">
      <c r="P68383" s="230"/>
      <c r="Q68383" s="230"/>
      <c r="R68383" s="230"/>
      <c r="S68383" s="230"/>
    </row>
    <row r="68384" spans="16:19" x14ac:dyDescent="0.2">
      <c r="P68384" s="230"/>
      <c r="Q68384" s="230"/>
      <c r="R68384" s="230"/>
      <c r="S68384" s="230"/>
    </row>
    <row r="68385" spans="16:19" x14ac:dyDescent="0.2">
      <c r="P68385" s="230"/>
      <c r="Q68385" s="230"/>
      <c r="R68385" s="230"/>
      <c r="S68385" s="230"/>
    </row>
    <row r="68386" spans="16:19" x14ac:dyDescent="0.2">
      <c r="P68386" s="230"/>
      <c r="Q68386" s="230"/>
      <c r="R68386" s="230"/>
      <c r="S68386" s="230"/>
    </row>
    <row r="68387" spans="16:19" x14ac:dyDescent="0.2">
      <c r="P68387" s="230"/>
      <c r="Q68387" s="230"/>
      <c r="R68387" s="230"/>
      <c r="S68387" s="230"/>
    </row>
    <row r="68388" spans="16:19" x14ac:dyDescent="0.2">
      <c r="P68388" s="230"/>
      <c r="Q68388" s="230"/>
      <c r="R68388" s="230"/>
      <c r="S68388" s="230"/>
    </row>
    <row r="68389" spans="16:19" x14ac:dyDescent="0.2">
      <c r="P68389" s="230"/>
      <c r="Q68389" s="230"/>
      <c r="R68389" s="230"/>
      <c r="S68389" s="230"/>
    </row>
    <row r="68390" spans="16:19" x14ac:dyDescent="0.2">
      <c r="P68390" s="230"/>
      <c r="Q68390" s="230"/>
      <c r="R68390" s="230"/>
      <c r="S68390" s="230"/>
    </row>
    <row r="68391" spans="16:19" x14ac:dyDescent="0.2">
      <c r="P68391" s="230"/>
      <c r="Q68391" s="230"/>
      <c r="R68391" s="230"/>
      <c r="S68391" s="230"/>
    </row>
    <row r="68392" spans="16:19" x14ac:dyDescent="0.2">
      <c r="P68392" s="230"/>
      <c r="Q68392" s="230"/>
      <c r="R68392" s="230"/>
      <c r="S68392" s="230"/>
    </row>
    <row r="68393" spans="16:19" x14ac:dyDescent="0.2">
      <c r="P68393" s="230"/>
      <c r="Q68393" s="230"/>
      <c r="R68393" s="230"/>
      <c r="S68393" s="230"/>
    </row>
    <row r="68394" spans="16:19" x14ac:dyDescent="0.2">
      <c r="P68394" s="230"/>
      <c r="Q68394" s="230"/>
      <c r="R68394" s="230"/>
      <c r="S68394" s="230"/>
    </row>
    <row r="68395" spans="16:19" x14ac:dyDescent="0.2">
      <c r="P68395" s="230"/>
      <c r="Q68395" s="230"/>
      <c r="R68395" s="230"/>
      <c r="S68395" s="230"/>
    </row>
    <row r="68396" spans="16:19" x14ac:dyDescent="0.2">
      <c r="P68396" s="230"/>
      <c r="Q68396" s="230"/>
      <c r="R68396" s="230"/>
      <c r="S68396" s="230"/>
    </row>
    <row r="68397" spans="16:19" x14ac:dyDescent="0.2">
      <c r="P68397" s="230"/>
      <c r="Q68397" s="230"/>
      <c r="R68397" s="230"/>
      <c r="S68397" s="230"/>
    </row>
    <row r="68398" spans="16:19" x14ac:dyDescent="0.2">
      <c r="P68398" s="230"/>
      <c r="Q68398" s="230"/>
      <c r="R68398" s="230"/>
      <c r="S68398" s="230"/>
    </row>
    <row r="68399" spans="16:19" x14ac:dyDescent="0.2">
      <c r="P68399" s="230"/>
      <c r="Q68399" s="230"/>
      <c r="R68399" s="230"/>
      <c r="S68399" s="230"/>
    </row>
    <row r="68400" spans="16:19" x14ac:dyDescent="0.2">
      <c r="P68400" s="230"/>
      <c r="Q68400" s="230"/>
      <c r="R68400" s="230"/>
      <c r="S68400" s="230"/>
    </row>
    <row r="68401" spans="16:19" x14ac:dyDescent="0.2">
      <c r="P68401" s="230"/>
      <c r="Q68401" s="230"/>
      <c r="R68401" s="230"/>
      <c r="S68401" s="230"/>
    </row>
    <row r="68402" spans="16:19" x14ac:dyDescent="0.2">
      <c r="P68402" s="230"/>
      <c r="Q68402" s="230"/>
      <c r="R68402" s="230"/>
      <c r="S68402" s="230"/>
    </row>
    <row r="68403" spans="16:19" x14ac:dyDescent="0.2">
      <c r="P68403" s="230"/>
      <c r="Q68403" s="230"/>
      <c r="R68403" s="230"/>
      <c r="S68403" s="230"/>
    </row>
    <row r="68404" spans="16:19" x14ac:dyDescent="0.2">
      <c r="P68404" s="230"/>
      <c r="Q68404" s="230"/>
      <c r="R68404" s="230"/>
      <c r="S68404" s="230"/>
    </row>
    <row r="68405" spans="16:19" x14ac:dyDescent="0.2">
      <c r="P68405" s="230"/>
      <c r="Q68405" s="230"/>
      <c r="R68405" s="230"/>
      <c r="S68405" s="230"/>
    </row>
    <row r="68406" spans="16:19" x14ac:dyDescent="0.2">
      <c r="P68406" s="230"/>
      <c r="Q68406" s="230"/>
      <c r="R68406" s="230"/>
      <c r="S68406" s="230"/>
    </row>
    <row r="68407" spans="16:19" x14ac:dyDescent="0.2">
      <c r="P68407" s="230"/>
      <c r="Q68407" s="230"/>
      <c r="R68407" s="230"/>
      <c r="S68407" s="230"/>
    </row>
    <row r="68408" spans="16:19" x14ac:dyDescent="0.2">
      <c r="P68408" s="230"/>
      <c r="Q68408" s="230"/>
      <c r="R68408" s="230"/>
      <c r="S68408" s="230"/>
    </row>
    <row r="68409" spans="16:19" x14ac:dyDescent="0.2">
      <c r="P68409" s="230"/>
      <c r="Q68409" s="230"/>
      <c r="R68409" s="230"/>
      <c r="S68409" s="230"/>
    </row>
    <row r="68410" spans="16:19" x14ac:dyDescent="0.2">
      <c r="P68410" s="230"/>
      <c r="Q68410" s="230"/>
      <c r="R68410" s="230"/>
      <c r="S68410" s="230"/>
    </row>
    <row r="68411" spans="16:19" x14ac:dyDescent="0.2">
      <c r="P68411" s="230"/>
      <c r="Q68411" s="230"/>
      <c r="R68411" s="230"/>
      <c r="S68411" s="230"/>
    </row>
    <row r="68412" spans="16:19" x14ac:dyDescent="0.2">
      <c r="P68412" s="230"/>
      <c r="Q68412" s="230"/>
      <c r="R68412" s="230"/>
      <c r="S68412" s="230"/>
    </row>
    <row r="68413" spans="16:19" x14ac:dyDescent="0.2">
      <c r="P68413" s="230"/>
      <c r="Q68413" s="230"/>
      <c r="R68413" s="230"/>
      <c r="S68413" s="230"/>
    </row>
    <row r="68414" spans="16:19" x14ac:dyDescent="0.2">
      <c r="P68414" s="230"/>
      <c r="Q68414" s="230"/>
      <c r="R68414" s="230"/>
      <c r="S68414" s="230"/>
    </row>
    <row r="68415" spans="16:19" x14ac:dyDescent="0.2">
      <c r="P68415" s="230"/>
      <c r="Q68415" s="230"/>
      <c r="R68415" s="230"/>
      <c r="S68415" s="230"/>
    </row>
    <row r="68416" spans="16:19" x14ac:dyDescent="0.2">
      <c r="P68416" s="230"/>
      <c r="Q68416" s="230"/>
      <c r="R68416" s="230"/>
      <c r="S68416" s="230"/>
    </row>
    <row r="68417" spans="16:19" x14ac:dyDescent="0.2">
      <c r="P68417" s="230"/>
      <c r="Q68417" s="230"/>
      <c r="R68417" s="230"/>
      <c r="S68417" s="230"/>
    </row>
    <row r="68418" spans="16:19" x14ac:dyDescent="0.2">
      <c r="P68418" s="230"/>
      <c r="Q68418" s="230"/>
      <c r="R68418" s="230"/>
      <c r="S68418" s="230"/>
    </row>
    <row r="68419" spans="16:19" x14ac:dyDescent="0.2">
      <c r="P68419" s="230"/>
      <c r="Q68419" s="230"/>
      <c r="R68419" s="230"/>
      <c r="S68419" s="230"/>
    </row>
    <row r="68420" spans="16:19" x14ac:dyDescent="0.2">
      <c r="P68420" s="230"/>
      <c r="Q68420" s="230"/>
      <c r="R68420" s="230"/>
      <c r="S68420" s="230"/>
    </row>
    <row r="68421" spans="16:19" x14ac:dyDescent="0.2">
      <c r="P68421" s="230"/>
      <c r="Q68421" s="230"/>
      <c r="R68421" s="230"/>
      <c r="S68421" s="230"/>
    </row>
    <row r="68422" spans="16:19" x14ac:dyDescent="0.2">
      <c r="P68422" s="230"/>
      <c r="Q68422" s="230"/>
      <c r="R68422" s="230"/>
      <c r="S68422" s="230"/>
    </row>
    <row r="68423" spans="16:19" x14ac:dyDescent="0.2">
      <c r="P68423" s="230"/>
      <c r="Q68423" s="230"/>
      <c r="R68423" s="230"/>
      <c r="S68423" s="230"/>
    </row>
    <row r="68424" spans="16:19" x14ac:dyDescent="0.2">
      <c r="P68424" s="230"/>
      <c r="Q68424" s="230"/>
      <c r="R68424" s="230"/>
      <c r="S68424" s="230"/>
    </row>
    <row r="68425" spans="16:19" x14ac:dyDescent="0.2">
      <c r="P68425" s="230"/>
      <c r="Q68425" s="230"/>
      <c r="R68425" s="230"/>
      <c r="S68425" s="230"/>
    </row>
    <row r="68426" spans="16:19" x14ac:dyDescent="0.2">
      <c r="P68426" s="230"/>
      <c r="Q68426" s="230"/>
      <c r="R68426" s="230"/>
      <c r="S68426" s="230"/>
    </row>
    <row r="68427" spans="16:19" x14ac:dyDescent="0.2">
      <c r="P68427" s="230"/>
      <c r="Q68427" s="230"/>
      <c r="R68427" s="230"/>
      <c r="S68427" s="230"/>
    </row>
    <row r="68428" spans="16:19" x14ac:dyDescent="0.2">
      <c r="P68428" s="230"/>
      <c r="Q68428" s="230"/>
      <c r="R68428" s="230"/>
      <c r="S68428" s="230"/>
    </row>
    <row r="68429" spans="16:19" x14ac:dyDescent="0.2">
      <c r="P68429" s="230"/>
      <c r="Q68429" s="230"/>
      <c r="R68429" s="230"/>
      <c r="S68429" s="230"/>
    </row>
    <row r="68430" spans="16:19" x14ac:dyDescent="0.2">
      <c r="P68430" s="230"/>
      <c r="Q68430" s="230"/>
      <c r="R68430" s="230"/>
      <c r="S68430" s="230"/>
    </row>
    <row r="68431" spans="16:19" x14ac:dyDescent="0.2">
      <c r="P68431" s="230"/>
      <c r="Q68431" s="230"/>
      <c r="R68431" s="230"/>
      <c r="S68431" s="230"/>
    </row>
    <row r="68432" spans="16:19" x14ac:dyDescent="0.2">
      <c r="P68432" s="230"/>
      <c r="Q68432" s="230"/>
      <c r="R68432" s="230"/>
      <c r="S68432" s="230"/>
    </row>
    <row r="68433" spans="16:19" x14ac:dyDescent="0.2">
      <c r="P68433" s="230"/>
      <c r="Q68433" s="230"/>
      <c r="R68433" s="230"/>
      <c r="S68433" s="230"/>
    </row>
    <row r="68434" spans="16:19" x14ac:dyDescent="0.2">
      <c r="P68434" s="230"/>
      <c r="Q68434" s="230"/>
      <c r="R68434" s="230"/>
      <c r="S68434" s="230"/>
    </row>
    <row r="68435" spans="16:19" x14ac:dyDescent="0.2">
      <c r="P68435" s="230"/>
      <c r="Q68435" s="230"/>
      <c r="R68435" s="230"/>
      <c r="S68435" s="230"/>
    </row>
    <row r="68436" spans="16:19" x14ac:dyDescent="0.2">
      <c r="P68436" s="230"/>
      <c r="Q68436" s="230"/>
      <c r="R68436" s="230"/>
      <c r="S68436" s="230"/>
    </row>
    <row r="68437" spans="16:19" x14ac:dyDescent="0.2">
      <c r="P68437" s="230"/>
      <c r="Q68437" s="230"/>
      <c r="R68437" s="230"/>
      <c r="S68437" s="230"/>
    </row>
    <row r="68438" spans="16:19" x14ac:dyDescent="0.2">
      <c r="P68438" s="230"/>
      <c r="Q68438" s="230"/>
      <c r="R68438" s="230"/>
      <c r="S68438" s="230"/>
    </row>
    <row r="68439" spans="16:19" x14ac:dyDescent="0.2">
      <c r="P68439" s="230"/>
      <c r="Q68439" s="230"/>
      <c r="R68439" s="230"/>
      <c r="S68439" s="230"/>
    </row>
    <row r="68440" spans="16:19" x14ac:dyDescent="0.2">
      <c r="P68440" s="230"/>
      <c r="Q68440" s="230"/>
      <c r="R68440" s="230"/>
      <c r="S68440" s="230"/>
    </row>
    <row r="68441" spans="16:19" x14ac:dyDescent="0.2">
      <c r="P68441" s="230"/>
      <c r="Q68441" s="230"/>
      <c r="R68441" s="230"/>
      <c r="S68441" s="230"/>
    </row>
    <row r="68442" spans="16:19" x14ac:dyDescent="0.2">
      <c r="P68442" s="230"/>
      <c r="Q68442" s="230"/>
      <c r="R68442" s="230"/>
      <c r="S68442" s="230"/>
    </row>
    <row r="68443" spans="16:19" x14ac:dyDescent="0.2">
      <c r="P68443" s="230"/>
      <c r="Q68443" s="230"/>
      <c r="R68443" s="230"/>
      <c r="S68443" s="230"/>
    </row>
    <row r="68444" spans="16:19" x14ac:dyDescent="0.2">
      <c r="P68444" s="230"/>
      <c r="Q68444" s="230"/>
      <c r="R68444" s="230"/>
      <c r="S68444" s="230"/>
    </row>
    <row r="68445" spans="16:19" x14ac:dyDescent="0.2">
      <c r="P68445" s="230"/>
      <c r="Q68445" s="230"/>
      <c r="R68445" s="230"/>
      <c r="S68445" s="230"/>
    </row>
    <row r="68446" spans="16:19" x14ac:dyDescent="0.2">
      <c r="P68446" s="230"/>
      <c r="Q68446" s="230"/>
      <c r="R68446" s="230"/>
      <c r="S68446" s="230"/>
    </row>
    <row r="68447" spans="16:19" x14ac:dyDescent="0.2">
      <c r="P68447" s="230"/>
      <c r="Q68447" s="230"/>
      <c r="R68447" s="230"/>
      <c r="S68447" s="230"/>
    </row>
    <row r="68448" spans="16:19" x14ac:dyDescent="0.2">
      <c r="P68448" s="230"/>
      <c r="Q68448" s="230"/>
      <c r="R68448" s="230"/>
      <c r="S68448" s="230"/>
    </row>
    <row r="68449" spans="16:19" x14ac:dyDescent="0.2">
      <c r="P68449" s="230"/>
      <c r="Q68449" s="230"/>
      <c r="R68449" s="230"/>
      <c r="S68449" s="230"/>
    </row>
    <row r="68450" spans="16:19" x14ac:dyDescent="0.2">
      <c r="P68450" s="230"/>
      <c r="Q68450" s="230"/>
      <c r="R68450" s="230"/>
      <c r="S68450" s="230"/>
    </row>
    <row r="68451" spans="16:19" x14ac:dyDescent="0.2">
      <c r="P68451" s="230"/>
      <c r="Q68451" s="230"/>
      <c r="R68451" s="230"/>
      <c r="S68451" s="230"/>
    </row>
    <row r="68452" spans="16:19" x14ac:dyDescent="0.2">
      <c r="P68452" s="230"/>
      <c r="Q68452" s="230"/>
      <c r="R68452" s="230"/>
      <c r="S68452" s="230"/>
    </row>
    <row r="68453" spans="16:19" x14ac:dyDescent="0.2">
      <c r="P68453" s="230"/>
      <c r="Q68453" s="230"/>
      <c r="R68453" s="230"/>
      <c r="S68453" s="230"/>
    </row>
    <row r="68454" spans="16:19" x14ac:dyDescent="0.2">
      <c r="P68454" s="230"/>
      <c r="Q68454" s="230"/>
      <c r="R68454" s="230"/>
      <c r="S68454" s="230"/>
    </row>
    <row r="68455" spans="16:19" x14ac:dyDescent="0.2">
      <c r="P68455" s="230"/>
      <c r="Q68455" s="230"/>
      <c r="R68455" s="230"/>
      <c r="S68455" s="230"/>
    </row>
    <row r="68456" spans="16:19" x14ac:dyDescent="0.2">
      <c r="P68456" s="230"/>
      <c r="Q68456" s="230"/>
      <c r="R68456" s="230"/>
      <c r="S68456" s="230"/>
    </row>
    <row r="68457" spans="16:19" x14ac:dyDescent="0.2">
      <c r="P68457" s="230"/>
      <c r="Q68457" s="230"/>
      <c r="R68457" s="230"/>
      <c r="S68457" s="230"/>
    </row>
    <row r="68458" spans="16:19" x14ac:dyDescent="0.2">
      <c r="P68458" s="230"/>
      <c r="Q68458" s="230"/>
      <c r="R68458" s="230"/>
      <c r="S68458" s="230"/>
    </row>
    <row r="68459" spans="16:19" x14ac:dyDescent="0.2">
      <c r="P68459" s="230"/>
      <c r="Q68459" s="230"/>
      <c r="R68459" s="230"/>
      <c r="S68459" s="230"/>
    </row>
    <row r="68460" spans="16:19" x14ac:dyDescent="0.2">
      <c r="P68460" s="230"/>
      <c r="Q68460" s="230"/>
      <c r="R68460" s="230"/>
      <c r="S68460" s="230"/>
    </row>
    <row r="68461" spans="16:19" x14ac:dyDescent="0.2">
      <c r="P68461" s="230"/>
      <c r="Q68461" s="230"/>
      <c r="R68461" s="230"/>
      <c r="S68461" s="230"/>
    </row>
    <row r="68462" spans="16:19" x14ac:dyDescent="0.2">
      <c r="P68462" s="230"/>
      <c r="Q68462" s="230"/>
      <c r="R68462" s="230"/>
      <c r="S68462" s="230"/>
    </row>
    <row r="68463" spans="16:19" x14ac:dyDescent="0.2">
      <c r="P68463" s="230"/>
      <c r="Q68463" s="230"/>
      <c r="R68463" s="230"/>
      <c r="S68463" s="230"/>
    </row>
    <row r="68464" spans="16:19" x14ac:dyDescent="0.2">
      <c r="P68464" s="230"/>
      <c r="Q68464" s="230"/>
      <c r="R68464" s="230"/>
      <c r="S68464" s="230"/>
    </row>
    <row r="68465" spans="16:19" x14ac:dyDescent="0.2">
      <c r="P68465" s="230"/>
      <c r="Q68465" s="230"/>
      <c r="R68465" s="230"/>
      <c r="S68465" s="230"/>
    </row>
    <row r="68466" spans="16:19" x14ac:dyDescent="0.2">
      <c r="P68466" s="230"/>
      <c r="Q68466" s="230"/>
      <c r="R68466" s="230"/>
      <c r="S68466" s="230"/>
    </row>
    <row r="68467" spans="16:19" x14ac:dyDescent="0.2">
      <c r="P68467" s="230"/>
      <c r="Q68467" s="230"/>
      <c r="R68467" s="230"/>
      <c r="S68467" s="230"/>
    </row>
    <row r="68468" spans="16:19" x14ac:dyDescent="0.2">
      <c r="P68468" s="230"/>
      <c r="Q68468" s="230"/>
      <c r="R68468" s="230"/>
      <c r="S68468" s="230"/>
    </row>
    <row r="68469" spans="16:19" x14ac:dyDescent="0.2">
      <c r="P68469" s="230"/>
      <c r="Q68469" s="230"/>
      <c r="R68469" s="230"/>
      <c r="S68469" s="230"/>
    </row>
    <row r="68470" spans="16:19" x14ac:dyDescent="0.2">
      <c r="P68470" s="230"/>
      <c r="Q68470" s="230"/>
      <c r="R68470" s="230"/>
      <c r="S68470" s="230"/>
    </row>
    <row r="68471" spans="16:19" x14ac:dyDescent="0.2">
      <c r="P68471" s="230"/>
      <c r="Q68471" s="230"/>
      <c r="R68471" s="230"/>
      <c r="S68471" s="230"/>
    </row>
    <row r="68472" spans="16:19" x14ac:dyDescent="0.2">
      <c r="P68472" s="230"/>
      <c r="Q68472" s="230"/>
      <c r="R68472" s="230"/>
      <c r="S68472" s="230"/>
    </row>
    <row r="68473" spans="16:19" x14ac:dyDescent="0.2">
      <c r="P68473" s="230"/>
      <c r="Q68473" s="230"/>
      <c r="R68473" s="230"/>
      <c r="S68473" s="230"/>
    </row>
    <row r="68474" spans="16:19" x14ac:dyDescent="0.2">
      <c r="P68474" s="230"/>
      <c r="Q68474" s="230"/>
      <c r="R68474" s="230"/>
      <c r="S68474" s="230"/>
    </row>
    <row r="68475" spans="16:19" x14ac:dyDescent="0.2">
      <c r="P68475" s="230"/>
      <c r="Q68475" s="230"/>
      <c r="R68475" s="230"/>
      <c r="S68475" s="230"/>
    </row>
    <row r="68476" spans="16:19" x14ac:dyDescent="0.2">
      <c r="P68476" s="230"/>
      <c r="Q68476" s="230"/>
      <c r="R68476" s="230"/>
      <c r="S68476" s="230"/>
    </row>
    <row r="68477" spans="16:19" x14ac:dyDescent="0.2">
      <c r="P68477" s="230"/>
      <c r="Q68477" s="230"/>
      <c r="R68477" s="230"/>
      <c r="S68477" s="230"/>
    </row>
    <row r="68478" spans="16:19" x14ac:dyDescent="0.2">
      <c r="P68478" s="230"/>
      <c r="Q68478" s="230"/>
      <c r="R68478" s="230"/>
      <c r="S68478" s="230"/>
    </row>
    <row r="68479" spans="16:19" x14ac:dyDescent="0.2">
      <c r="P68479" s="230"/>
      <c r="Q68479" s="230"/>
      <c r="R68479" s="230"/>
      <c r="S68479" s="230"/>
    </row>
    <row r="68480" spans="16:19" x14ac:dyDescent="0.2">
      <c r="P68480" s="230"/>
      <c r="Q68480" s="230"/>
      <c r="R68480" s="230"/>
      <c r="S68480" s="230"/>
    </row>
    <row r="68481" spans="16:19" x14ac:dyDescent="0.2">
      <c r="P68481" s="230"/>
      <c r="Q68481" s="230"/>
      <c r="R68481" s="230"/>
      <c r="S68481" s="230"/>
    </row>
    <row r="68482" spans="16:19" x14ac:dyDescent="0.2">
      <c r="P68482" s="230"/>
      <c r="Q68482" s="230"/>
      <c r="R68482" s="230"/>
      <c r="S68482" s="230"/>
    </row>
    <row r="68483" spans="16:19" x14ac:dyDescent="0.2">
      <c r="P68483" s="230"/>
      <c r="Q68483" s="230"/>
      <c r="R68483" s="230"/>
      <c r="S68483" s="230"/>
    </row>
    <row r="68484" spans="16:19" x14ac:dyDescent="0.2">
      <c r="P68484" s="230"/>
      <c r="Q68484" s="230"/>
      <c r="R68484" s="230"/>
      <c r="S68484" s="230"/>
    </row>
    <row r="68485" spans="16:19" x14ac:dyDescent="0.2">
      <c r="P68485" s="230"/>
      <c r="Q68485" s="230"/>
      <c r="R68485" s="230"/>
      <c r="S68485" s="230"/>
    </row>
    <row r="68486" spans="16:19" x14ac:dyDescent="0.2">
      <c r="P68486" s="230"/>
      <c r="Q68486" s="230"/>
      <c r="R68486" s="230"/>
      <c r="S68486" s="230"/>
    </row>
    <row r="68487" spans="16:19" x14ac:dyDescent="0.2">
      <c r="P68487" s="230"/>
      <c r="Q68487" s="230"/>
      <c r="R68487" s="230"/>
      <c r="S68487" s="230"/>
    </row>
    <row r="68488" spans="16:19" x14ac:dyDescent="0.2">
      <c r="P68488" s="230"/>
      <c r="Q68488" s="230"/>
      <c r="R68488" s="230"/>
      <c r="S68488" s="230"/>
    </row>
    <row r="68489" spans="16:19" x14ac:dyDescent="0.2">
      <c r="P68489" s="230"/>
      <c r="Q68489" s="230"/>
      <c r="R68489" s="230"/>
      <c r="S68489" s="230"/>
    </row>
    <row r="68490" spans="16:19" x14ac:dyDescent="0.2">
      <c r="P68490" s="230"/>
      <c r="Q68490" s="230"/>
      <c r="R68490" s="230"/>
      <c r="S68490" s="230"/>
    </row>
    <row r="68491" spans="16:19" x14ac:dyDescent="0.2">
      <c r="P68491" s="230"/>
      <c r="Q68491" s="230"/>
      <c r="R68491" s="230"/>
      <c r="S68491" s="230"/>
    </row>
    <row r="68492" spans="16:19" x14ac:dyDescent="0.2">
      <c r="P68492" s="230"/>
      <c r="Q68492" s="230"/>
      <c r="R68492" s="230"/>
      <c r="S68492" s="230"/>
    </row>
    <row r="68493" spans="16:19" x14ac:dyDescent="0.2">
      <c r="P68493" s="230"/>
      <c r="Q68493" s="230"/>
      <c r="R68493" s="230"/>
      <c r="S68493" s="230"/>
    </row>
    <row r="68494" spans="16:19" x14ac:dyDescent="0.2">
      <c r="P68494" s="230"/>
      <c r="Q68494" s="230"/>
      <c r="R68494" s="230"/>
      <c r="S68494" s="230"/>
    </row>
    <row r="68495" spans="16:19" x14ac:dyDescent="0.2">
      <c r="P68495" s="230"/>
      <c r="Q68495" s="230"/>
      <c r="R68495" s="230"/>
      <c r="S68495" s="230"/>
    </row>
    <row r="68496" spans="16:19" x14ac:dyDescent="0.2">
      <c r="P68496" s="230"/>
      <c r="Q68496" s="230"/>
      <c r="R68496" s="230"/>
      <c r="S68496" s="230"/>
    </row>
    <row r="68497" spans="16:19" x14ac:dyDescent="0.2">
      <c r="P68497" s="230"/>
      <c r="Q68497" s="230"/>
      <c r="R68497" s="230"/>
      <c r="S68497" s="230"/>
    </row>
    <row r="68498" spans="16:19" x14ac:dyDescent="0.2">
      <c r="P68498" s="230"/>
      <c r="Q68498" s="230"/>
      <c r="R68498" s="230"/>
      <c r="S68498" s="230"/>
    </row>
    <row r="68499" spans="16:19" x14ac:dyDescent="0.2">
      <c r="P68499" s="230"/>
      <c r="Q68499" s="230"/>
      <c r="R68499" s="230"/>
      <c r="S68499" s="230"/>
    </row>
    <row r="68500" spans="16:19" x14ac:dyDescent="0.2">
      <c r="P68500" s="230"/>
      <c r="Q68500" s="230"/>
      <c r="R68500" s="230"/>
      <c r="S68500" s="230"/>
    </row>
    <row r="68501" spans="16:19" x14ac:dyDescent="0.2">
      <c r="P68501" s="230"/>
      <c r="Q68501" s="230"/>
      <c r="R68501" s="230"/>
      <c r="S68501" s="230"/>
    </row>
    <row r="68502" spans="16:19" x14ac:dyDescent="0.2">
      <c r="P68502" s="230"/>
      <c r="Q68502" s="230"/>
      <c r="R68502" s="230"/>
      <c r="S68502" s="230"/>
    </row>
    <row r="68503" spans="16:19" x14ac:dyDescent="0.2">
      <c r="P68503" s="230"/>
      <c r="Q68503" s="230"/>
      <c r="R68503" s="230"/>
      <c r="S68503" s="230"/>
    </row>
    <row r="68504" spans="16:19" x14ac:dyDescent="0.2">
      <c r="P68504" s="230"/>
      <c r="Q68504" s="230"/>
      <c r="R68504" s="230"/>
      <c r="S68504" s="230"/>
    </row>
    <row r="68505" spans="16:19" x14ac:dyDescent="0.2">
      <c r="P68505" s="230"/>
      <c r="Q68505" s="230"/>
      <c r="R68505" s="230"/>
      <c r="S68505" s="230"/>
    </row>
    <row r="68506" spans="16:19" x14ac:dyDescent="0.2">
      <c r="P68506" s="230"/>
      <c r="Q68506" s="230"/>
      <c r="R68506" s="230"/>
      <c r="S68506" s="230"/>
    </row>
    <row r="68507" spans="16:19" x14ac:dyDescent="0.2">
      <c r="P68507" s="230"/>
      <c r="Q68507" s="230"/>
      <c r="R68507" s="230"/>
      <c r="S68507" s="230"/>
    </row>
    <row r="68508" spans="16:19" x14ac:dyDescent="0.2">
      <c r="P68508" s="230"/>
      <c r="Q68508" s="230"/>
      <c r="R68508" s="230"/>
      <c r="S68508" s="230"/>
    </row>
    <row r="68509" spans="16:19" x14ac:dyDescent="0.2">
      <c r="P68509" s="230"/>
      <c r="Q68509" s="230"/>
      <c r="R68509" s="230"/>
      <c r="S68509" s="230"/>
    </row>
    <row r="68510" spans="16:19" x14ac:dyDescent="0.2">
      <c r="P68510" s="230"/>
      <c r="Q68510" s="230"/>
      <c r="R68510" s="230"/>
      <c r="S68510" s="230"/>
    </row>
    <row r="68511" spans="16:19" x14ac:dyDescent="0.2">
      <c r="P68511" s="230"/>
      <c r="Q68511" s="230"/>
      <c r="R68511" s="230"/>
      <c r="S68511" s="230"/>
    </row>
    <row r="68512" spans="16:19" x14ac:dyDescent="0.2">
      <c r="P68512" s="230"/>
      <c r="Q68512" s="230"/>
      <c r="R68512" s="230"/>
      <c r="S68512" s="230"/>
    </row>
    <row r="68513" spans="16:19" x14ac:dyDescent="0.2">
      <c r="P68513" s="230"/>
      <c r="Q68513" s="230"/>
      <c r="R68513" s="230"/>
      <c r="S68513" s="230"/>
    </row>
    <row r="68514" spans="16:19" x14ac:dyDescent="0.2">
      <c r="P68514" s="230"/>
      <c r="Q68514" s="230"/>
      <c r="R68514" s="230"/>
      <c r="S68514" s="230"/>
    </row>
    <row r="68515" spans="16:19" x14ac:dyDescent="0.2">
      <c r="P68515" s="230"/>
      <c r="Q68515" s="230"/>
      <c r="R68515" s="230"/>
      <c r="S68515" s="230"/>
    </row>
    <row r="68516" spans="16:19" x14ac:dyDescent="0.2">
      <c r="P68516" s="230"/>
      <c r="Q68516" s="230"/>
      <c r="R68516" s="230"/>
      <c r="S68516" s="230"/>
    </row>
    <row r="68517" spans="16:19" x14ac:dyDescent="0.2">
      <c r="P68517" s="230"/>
      <c r="Q68517" s="230"/>
      <c r="R68517" s="230"/>
      <c r="S68517" s="230"/>
    </row>
    <row r="68518" spans="16:19" x14ac:dyDescent="0.2">
      <c r="P68518" s="230"/>
      <c r="Q68518" s="230"/>
      <c r="R68518" s="230"/>
      <c r="S68518" s="230"/>
    </row>
    <row r="68519" spans="16:19" x14ac:dyDescent="0.2">
      <c r="P68519" s="230"/>
      <c r="Q68519" s="230"/>
      <c r="R68519" s="230"/>
      <c r="S68519" s="230"/>
    </row>
    <row r="68520" spans="16:19" x14ac:dyDescent="0.2">
      <c r="P68520" s="230"/>
      <c r="Q68520" s="230"/>
      <c r="R68520" s="230"/>
      <c r="S68520" s="230"/>
    </row>
    <row r="68521" spans="16:19" x14ac:dyDescent="0.2">
      <c r="P68521" s="230"/>
      <c r="Q68521" s="230"/>
      <c r="R68521" s="230"/>
      <c r="S68521" s="230"/>
    </row>
    <row r="68522" spans="16:19" x14ac:dyDescent="0.2">
      <c r="P68522" s="230"/>
      <c r="Q68522" s="230"/>
      <c r="R68522" s="230"/>
      <c r="S68522" s="230"/>
    </row>
    <row r="68523" spans="16:19" x14ac:dyDescent="0.2">
      <c r="P68523" s="230"/>
      <c r="Q68523" s="230"/>
      <c r="R68523" s="230"/>
      <c r="S68523" s="230"/>
    </row>
    <row r="68524" spans="16:19" x14ac:dyDescent="0.2">
      <c r="P68524" s="230"/>
      <c r="Q68524" s="230"/>
      <c r="R68524" s="230"/>
      <c r="S68524" s="230"/>
    </row>
    <row r="68525" spans="16:19" x14ac:dyDescent="0.2">
      <c r="P68525" s="230"/>
      <c r="Q68525" s="230"/>
      <c r="R68525" s="230"/>
      <c r="S68525" s="230"/>
    </row>
    <row r="68526" spans="16:19" x14ac:dyDescent="0.2">
      <c r="P68526" s="230"/>
      <c r="Q68526" s="230"/>
      <c r="R68526" s="230"/>
      <c r="S68526" s="230"/>
    </row>
    <row r="68527" spans="16:19" x14ac:dyDescent="0.2">
      <c r="P68527" s="230"/>
      <c r="Q68527" s="230"/>
      <c r="R68527" s="230"/>
      <c r="S68527" s="230"/>
    </row>
    <row r="68528" spans="16:19" x14ac:dyDescent="0.2">
      <c r="P68528" s="230"/>
      <c r="Q68528" s="230"/>
      <c r="R68528" s="230"/>
      <c r="S68528" s="230"/>
    </row>
    <row r="68529" spans="16:19" x14ac:dyDescent="0.2">
      <c r="P68529" s="230"/>
      <c r="Q68529" s="230"/>
      <c r="R68529" s="230"/>
      <c r="S68529" s="230"/>
    </row>
    <row r="68530" spans="16:19" x14ac:dyDescent="0.2">
      <c r="P68530" s="230"/>
      <c r="Q68530" s="230"/>
      <c r="R68530" s="230"/>
      <c r="S68530" s="230"/>
    </row>
    <row r="68531" spans="16:19" x14ac:dyDescent="0.2">
      <c r="P68531" s="230"/>
      <c r="Q68531" s="230"/>
      <c r="R68531" s="230"/>
      <c r="S68531" s="230"/>
    </row>
    <row r="68532" spans="16:19" x14ac:dyDescent="0.2">
      <c r="P68532" s="230"/>
      <c r="Q68532" s="230"/>
      <c r="R68532" s="230"/>
      <c r="S68532" s="230"/>
    </row>
    <row r="68533" spans="16:19" x14ac:dyDescent="0.2">
      <c r="P68533" s="230"/>
      <c r="Q68533" s="230"/>
      <c r="R68533" s="230"/>
      <c r="S68533" s="230"/>
    </row>
    <row r="68534" spans="16:19" x14ac:dyDescent="0.2">
      <c r="P68534" s="230"/>
      <c r="Q68534" s="230"/>
      <c r="R68534" s="230"/>
      <c r="S68534" s="230"/>
    </row>
    <row r="68535" spans="16:19" x14ac:dyDescent="0.2">
      <c r="P68535" s="230"/>
      <c r="Q68535" s="230"/>
      <c r="R68535" s="230"/>
      <c r="S68535" s="230"/>
    </row>
    <row r="68536" spans="16:19" x14ac:dyDescent="0.2">
      <c r="P68536" s="230"/>
      <c r="Q68536" s="230"/>
      <c r="R68536" s="230"/>
      <c r="S68536" s="230"/>
    </row>
    <row r="68537" spans="16:19" x14ac:dyDescent="0.2">
      <c r="P68537" s="230"/>
      <c r="Q68537" s="230"/>
      <c r="R68537" s="230"/>
      <c r="S68537" s="230"/>
    </row>
    <row r="68538" spans="16:19" x14ac:dyDescent="0.2">
      <c r="P68538" s="230"/>
      <c r="Q68538" s="230"/>
      <c r="R68538" s="230"/>
      <c r="S68538" s="230"/>
    </row>
    <row r="68539" spans="16:19" x14ac:dyDescent="0.2">
      <c r="P68539" s="230"/>
      <c r="Q68539" s="230"/>
      <c r="R68539" s="230"/>
      <c r="S68539" s="230"/>
    </row>
    <row r="68540" spans="16:19" x14ac:dyDescent="0.2">
      <c r="P68540" s="230"/>
      <c r="Q68540" s="230"/>
      <c r="R68540" s="230"/>
      <c r="S68540" s="230"/>
    </row>
    <row r="68541" spans="16:19" x14ac:dyDescent="0.2">
      <c r="P68541" s="230"/>
      <c r="Q68541" s="230"/>
      <c r="R68541" s="230"/>
      <c r="S68541" s="230"/>
    </row>
    <row r="68542" spans="16:19" x14ac:dyDescent="0.2">
      <c r="P68542" s="230"/>
      <c r="Q68542" s="230"/>
      <c r="R68542" s="230"/>
      <c r="S68542" s="230"/>
    </row>
    <row r="68543" spans="16:19" x14ac:dyDescent="0.2">
      <c r="P68543" s="230"/>
      <c r="Q68543" s="230"/>
      <c r="R68543" s="230"/>
      <c r="S68543" s="230"/>
    </row>
    <row r="68544" spans="16:19" x14ac:dyDescent="0.2">
      <c r="P68544" s="230"/>
      <c r="Q68544" s="230"/>
      <c r="R68544" s="230"/>
      <c r="S68544" s="230"/>
    </row>
    <row r="68545" spans="16:19" x14ac:dyDescent="0.2">
      <c r="P68545" s="230"/>
      <c r="Q68545" s="230"/>
      <c r="R68545" s="230"/>
      <c r="S68545" s="230"/>
    </row>
    <row r="68546" spans="16:19" x14ac:dyDescent="0.2">
      <c r="P68546" s="230"/>
      <c r="Q68546" s="230"/>
      <c r="R68546" s="230"/>
      <c r="S68546" s="230"/>
    </row>
    <row r="68547" spans="16:19" x14ac:dyDescent="0.2">
      <c r="P68547" s="230"/>
      <c r="Q68547" s="230"/>
      <c r="R68547" s="230"/>
      <c r="S68547" s="230"/>
    </row>
    <row r="68548" spans="16:19" x14ac:dyDescent="0.2">
      <c r="P68548" s="230"/>
      <c r="Q68548" s="230"/>
      <c r="R68548" s="230"/>
      <c r="S68548" s="230"/>
    </row>
    <row r="68549" spans="16:19" x14ac:dyDescent="0.2">
      <c r="P68549" s="230"/>
      <c r="Q68549" s="230"/>
      <c r="R68549" s="230"/>
      <c r="S68549" s="230"/>
    </row>
    <row r="68550" spans="16:19" x14ac:dyDescent="0.2">
      <c r="P68550" s="230"/>
      <c r="Q68550" s="230"/>
      <c r="R68550" s="230"/>
      <c r="S68550" s="230"/>
    </row>
    <row r="68551" spans="16:19" x14ac:dyDescent="0.2">
      <c r="P68551" s="230"/>
      <c r="Q68551" s="230"/>
      <c r="R68551" s="230"/>
      <c r="S68551" s="230"/>
    </row>
    <row r="68552" spans="16:19" x14ac:dyDescent="0.2">
      <c r="P68552" s="230"/>
      <c r="Q68552" s="230"/>
      <c r="R68552" s="230"/>
      <c r="S68552" s="230"/>
    </row>
    <row r="68553" spans="16:19" x14ac:dyDescent="0.2">
      <c r="P68553" s="230"/>
      <c r="Q68553" s="230"/>
      <c r="R68553" s="230"/>
      <c r="S68553" s="230"/>
    </row>
    <row r="68554" spans="16:19" x14ac:dyDescent="0.2">
      <c r="P68554" s="230"/>
      <c r="Q68554" s="230"/>
      <c r="R68554" s="230"/>
      <c r="S68554" s="230"/>
    </row>
    <row r="68555" spans="16:19" x14ac:dyDescent="0.2">
      <c r="P68555" s="230"/>
      <c r="Q68555" s="230"/>
      <c r="R68555" s="230"/>
      <c r="S68555" s="230"/>
    </row>
    <row r="68556" spans="16:19" x14ac:dyDescent="0.2">
      <c r="P68556" s="230"/>
      <c r="Q68556" s="230"/>
      <c r="R68556" s="230"/>
      <c r="S68556" s="230"/>
    </row>
    <row r="68557" spans="16:19" x14ac:dyDescent="0.2">
      <c r="P68557" s="230"/>
      <c r="Q68557" s="230"/>
      <c r="R68557" s="230"/>
      <c r="S68557" s="230"/>
    </row>
    <row r="68558" spans="16:19" x14ac:dyDescent="0.2">
      <c r="P68558" s="230"/>
      <c r="Q68558" s="230"/>
      <c r="R68558" s="230"/>
      <c r="S68558" s="230"/>
    </row>
    <row r="68559" spans="16:19" x14ac:dyDescent="0.2">
      <c r="P68559" s="230"/>
      <c r="Q68559" s="230"/>
      <c r="R68559" s="230"/>
      <c r="S68559" s="230"/>
    </row>
    <row r="68560" spans="16:19" x14ac:dyDescent="0.2">
      <c r="P68560" s="230"/>
      <c r="Q68560" s="230"/>
      <c r="R68560" s="230"/>
      <c r="S68560" s="230"/>
    </row>
    <row r="68561" spans="16:19" x14ac:dyDescent="0.2">
      <c r="P68561" s="230"/>
      <c r="Q68561" s="230"/>
      <c r="R68561" s="230"/>
      <c r="S68561" s="230"/>
    </row>
    <row r="68562" spans="16:19" x14ac:dyDescent="0.2">
      <c r="P68562" s="230"/>
      <c r="Q68562" s="230"/>
      <c r="R68562" s="230"/>
      <c r="S68562" s="230"/>
    </row>
    <row r="68563" spans="16:19" x14ac:dyDescent="0.2">
      <c r="P68563" s="230"/>
      <c r="Q68563" s="230"/>
      <c r="R68563" s="230"/>
      <c r="S68563" s="230"/>
    </row>
    <row r="68564" spans="16:19" x14ac:dyDescent="0.2">
      <c r="P68564" s="230"/>
      <c r="Q68564" s="230"/>
      <c r="R68564" s="230"/>
      <c r="S68564" s="230"/>
    </row>
    <row r="68565" spans="16:19" x14ac:dyDescent="0.2">
      <c r="P68565" s="230"/>
      <c r="Q68565" s="230"/>
      <c r="R68565" s="230"/>
      <c r="S68565" s="230"/>
    </row>
    <row r="68566" spans="16:19" x14ac:dyDescent="0.2">
      <c r="P68566" s="230"/>
      <c r="Q68566" s="230"/>
      <c r="R68566" s="230"/>
      <c r="S68566" s="230"/>
    </row>
    <row r="68567" spans="16:19" x14ac:dyDescent="0.2">
      <c r="P68567" s="230"/>
      <c r="Q68567" s="230"/>
      <c r="R68567" s="230"/>
      <c r="S68567" s="230"/>
    </row>
    <row r="68568" spans="16:19" x14ac:dyDescent="0.2">
      <c r="P68568" s="230"/>
      <c r="Q68568" s="230"/>
      <c r="R68568" s="230"/>
      <c r="S68568" s="230"/>
    </row>
    <row r="68569" spans="16:19" x14ac:dyDescent="0.2">
      <c r="P68569" s="230"/>
      <c r="Q68569" s="230"/>
      <c r="R68569" s="230"/>
      <c r="S68569" s="230"/>
    </row>
    <row r="68570" spans="16:19" x14ac:dyDescent="0.2">
      <c r="P68570" s="230"/>
      <c r="Q68570" s="230"/>
      <c r="R68570" s="230"/>
      <c r="S68570" s="230"/>
    </row>
    <row r="68571" spans="16:19" x14ac:dyDescent="0.2">
      <c r="P68571" s="230"/>
      <c r="Q68571" s="230"/>
      <c r="R68571" s="230"/>
      <c r="S68571" s="230"/>
    </row>
    <row r="68572" spans="16:19" x14ac:dyDescent="0.2">
      <c r="P68572" s="230"/>
      <c r="Q68572" s="230"/>
      <c r="R68572" s="230"/>
      <c r="S68572" s="230"/>
    </row>
    <row r="68573" spans="16:19" x14ac:dyDescent="0.2">
      <c r="P68573" s="230"/>
      <c r="Q68573" s="230"/>
      <c r="R68573" s="230"/>
      <c r="S68573" s="230"/>
    </row>
    <row r="68574" spans="16:19" x14ac:dyDescent="0.2">
      <c r="P68574" s="230"/>
      <c r="Q68574" s="230"/>
      <c r="R68574" s="230"/>
      <c r="S68574" s="230"/>
    </row>
    <row r="68575" spans="16:19" x14ac:dyDescent="0.2">
      <c r="P68575" s="230"/>
      <c r="Q68575" s="230"/>
      <c r="R68575" s="230"/>
      <c r="S68575" s="230"/>
    </row>
    <row r="68576" spans="16:19" x14ac:dyDescent="0.2">
      <c r="P68576" s="230"/>
      <c r="Q68576" s="230"/>
      <c r="R68576" s="230"/>
      <c r="S68576" s="230"/>
    </row>
    <row r="68577" spans="16:19" x14ac:dyDescent="0.2">
      <c r="P68577" s="230"/>
      <c r="Q68577" s="230"/>
      <c r="R68577" s="230"/>
      <c r="S68577" s="230"/>
    </row>
    <row r="68578" spans="16:19" x14ac:dyDescent="0.2">
      <c r="P68578" s="230"/>
      <c r="Q68578" s="230"/>
      <c r="R68578" s="230"/>
      <c r="S68578" s="230"/>
    </row>
    <row r="68579" spans="16:19" x14ac:dyDescent="0.2">
      <c r="P68579" s="230"/>
      <c r="Q68579" s="230"/>
      <c r="R68579" s="230"/>
      <c r="S68579" s="230"/>
    </row>
    <row r="68580" spans="16:19" x14ac:dyDescent="0.2">
      <c r="P68580" s="230"/>
      <c r="Q68580" s="230"/>
      <c r="R68580" s="230"/>
      <c r="S68580" s="230"/>
    </row>
    <row r="68581" spans="16:19" x14ac:dyDescent="0.2">
      <c r="P68581" s="230"/>
      <c r="Q68581" s="230"/>
      <c r="R68581" s="230"/>
      <c r="S68581" s="230"/>
    </row>
    <row r="68582" spans="16:19" x14ac:dyDescent="0.2">
      <c r="P68582" s="230"/>
      <c r="Q68582" s="230"/>
      <c r="R68582" s="230"/>
      <c r="S68582" s="230"/>
    </row>
    <row r="68583" spans="16:19" x14ac:dyDescent="0.2">
      <c r="P68583" s="230"/>
      <c r="Q68583" s="230"/>
      <c r="R68583" s="230"/>
      <c r="S68583" s="230"/>
    </row>
    <row r="68584" spans="16:19" x14ac:dyDescent="0.2">
      <c r="P68584" s="230"/>
      <c r="Q68584" s="230"/>
      <c r="R68584" s="230"/>
      <c r="S68584" s="230"/>
    </row>
    <row r="68585" spans="16:19" x14ac:dyDescent="0.2">
      <c r="P68585" s="230"/>
      <c r="Q68585" s="230"/>
      <c r="R68585" s="230"/>
      <c r="S68585" s="230"/>
    </row>
    <row r="68586" spans="16:19" x14ac:dyDescent="0.2">
      <c r="P68586" s="230"/>
      <c r="Q68586" s="230"/>
      <c r="R68586" s="230"/>
      <c r="S68586" s="230"/>
    </row>
    <row r="68587" spans="16:19" x14ac:dyDescent="0.2">
      <c r="P68587" s="230"/>
      <c r="Q68587" s="230"/>
      <c r="R68587" s="230"/>
      <c r="S68587" s="230"/>
    </row>
    <row r="68588" spans="16:19" x14ac:dyDescent="0.2">
      <c r="P68588" s="230"/>
      <c r="Q68588" s="230"/>
      <c r="R68588" s="230"/>
      <c r="S68588" s="230"/>
    </row>
    <row r="68589" spans="16:19" x14ac:dyDescent="0.2">
      <c r="P68589" s="230"/>
      <c r="Q68589" s="230"/>
      <c r="R68589" s="230"/>
      <c r="S68589" s="230"/>
    </row>
    <row r="68590" spans="16:19" x14ac:dyDescent="0.2">
      <c r="P68590" s="230"/>
      <c r="Q68590" s="230"/>
      <c r="R68590" s="230"/>
      <c r="S68590" s="230"/>
    </row>
    <row r="68591" spans="16:19" x14ac:dyDescent="0.2">
      <c r="P68591" s="230"/>
      <c r="Q68591" s="230"/>
      <c r="R68591" s="230"/>
      <c r="S68591" s="230"/>
    </row>
    <row r="68592" spans="16:19" x14ac:dyDescent="0.2">
      <c r="P68592" s="230"/>
      <c r="Q68592" s="230"/>
      <c r="R68592" s="230"/>
      <c r="S68592" s="230"/>
    </row>
    <row r="68593" spans="16:19" x14ac:dyDescent="0.2">
      <c r="P68593" s="230"/>
      <c r="Q68593" s="230"/>
      <c r="R68593" s="230"/>
      <c r="S68593" s="230"/>
    </row>
    <row r="68594" spans="16:19" x14ac:dyDescent="0.2">
      <c r="P68594" s="230"/>
      <c r="Q68594" s="230"/>
      <c r="R68594" s="230"/>
      <c r="S68594" s="230"/>
    </row>
    <row r="68595" spans="16:19" x14ac:dyDescent="0.2">
      <c r="P68595" s="230"/>
      <c r="Q68595" s="230"/>
      <c r="R68595" s="230"/>
      <c r="S68595" s="230"/>
    </row>
    <row r="68596" spans="16:19" x14ac:dyDescent="0.2">
      <c r="P68596" s="230"/>
      <c r="Q68596" s="230"/>
      <c r="R68596" s="230"/>
      <c r="S68596" s="230"/>
    </row>
    <row r="68597" spans="16:19" x14ac:dyDescent="0.2">
      <c r="P68597" s="230"/>
      <c r="Q68597" s="230"/>
      <c r="R68597" s="230"/>
      <c r="S68597" s="230"/>
    </row>
    <row r="68598" spans="16:19" x14ac:dyDescent="0.2">
      <c r="P68598" s="230"/>
      <c r="Q68598" s="230"/>
      <c r="R68598" s="230"/>
      <c r="S68598" s="230"/>
    </row>
    <row r="68599" spans="16:19" x14ac:dyDescent="0.2">
      <c r="P68599" s="230"/>
      <c r="Q68599" s="230"/>
      <c r="R68599" s="230"/>
      <c r="S68599" s="230"/>
    </row>
    <row r="68600" spans="16:19" x14ac:dyDescent="0.2">
      <c r="P68600" s="230"/>
      <c r="Q68600" s="230"/>
      <c r="R68600" s="230"/>
      <c r="S68600" s="230"/>
    </row>
    <row r="68601" spans="16:19" x14ac:dyDescent="0.2">
      <c r="P68601" s="230"/>
      <c r="Q68601" s="230"/>
      <c r="R68601" s="230"/>
      <c r="S68601" s="230"/>
    </row>
    <row r="68602" spans="16:19" x14ac:dyDescent="0.2">
      <c r="P68602" s="230"/>
      <c r="Q68602" s="230"/>
      <c r="R68602" s="230"/>
      <c r="S68602" s="230"/>
    </row>
    <row r="68603" spans="16:19" x14ac:dyDescent="0.2">
      <c r="P68603" s="230"/>
      <c r="Q68603" s="230"/>
      <c r="R68603" s="230"/>
      <c r="S68603" s="230"/>
    </row>
    <row r="68604" spans="16:19" x14ac:dyDescent="0.2">
      <c r="P68604" s="230"/>
      <c r="Q68604" s="230"/>
      <c r="R68604" s="230"/>
      <c r="S68604" s="230"/>
    </row>
    <row r="68605" spans="16:19" x14ac:dyDescent="0.2">
      <c r="P68605" s="230"/>
      <c r="Q68605" s="230"/>
      <c r="R68605" s="230"/>
      <c r="S68605" s="230"/>
    </row>
    <row r="68606" spans="16:19" x14ac:dyDescent="0.2">
      <c r="P68606" s="230"/>
      <c r="Q68606" s="230"/>
      <c r="R68606" s="230"/>
      <c r="S68606" s="230"/>
    </row>
    <row r="68607" spans="16:19" x14ac:dyDescent="0.2">
      <c r="P68607" s="230"/>
      <c r="Q68607" s="230"/>
      <c r="R68607" s="230"/>
      <c r="S68607" s="230"/>
    </row>
    <row r="68608" spans="16:19" x14ac:dyDescent="0.2">
      <c r="P68608" s="230"/>
      <c r="Q68608" s="230"/>
      <c r="R68608" s="230"/>
      <c r="S68608" s="230"/>
    </row>
    <row r="68609" spans="16:19" x14ac:dyDescent="0.2">
      <c r="P68609" s="230"/>
      <c r="Q68609" s="230"/>
      <c r="R68609" s="230"/>
      <c r="S68609" s="230"/>
    </row>
    <row r="68610" spans="16:19" x14ac:dyDescent="0.2">
      <c r="P68610" s="230"/>
      <c r="Q68610" s="230"/>
      <c r="R68610" s="230"/>
      <c r="S68610" s="230"/>
    </row>
    <row r="68611" spans="16:19" x14ac:dyDescent="0.2">
      <c r="P68611" s="230"/>
      <c r="Q68611" s="230"/>
      <c r="R68611" s="230"/>
      <c r="S68611" s="230"/>
    </row>
    <row r="68612" spans="16:19" x14ac:dyDescent="0.2">
      <c r="P68612" s="230"/>
      <c r="Q68612" s="230"/>
      <c r="R68612" s="230"/>
      <c r="S68612" s="230"/>
    </row>
    <row r="68613" spans="16:19" x14ac:dyDescent="0.2">
      <c r="P68613" s="230"/>
      <c r="Q68613" s="230"/>
      <c r="R68613" s="230"/>
      <c r="S68613" s="230"/>
    </row>
    <row r="68614" spans="16:19" x14ac:dyDescent="0.2">
      <c r="P68614" s="230"/>
      <c r="Q68614" s="230"/>
      <c r="R68614" s="230"/>
      <c r="S68614" s="230"/>
    </row>
    <row r="68615" spans="16:19" x14ac:dyDescent="0.2">
      <c r="P68615" s="230"/>
      <c r="Q68615" s="230"/>
      <c r="R68615" s="230"/>
      <c r="S68615" s="230"/>
    </row>
    <row r="68616" spans="16:19" x14ac:dyDescent="0.2">
      <c r="P68616" s="230"/>
      <c r="Q68616" s="230"/>
      <c r="R68616" s="230"/>
      <c r="S68616" s="230"/>
    </row>
    <row r="68617" spans="16:19" x14ac:dyDescent="0.2">
      <c r="P68617" s="230"/>
      <c r="Q68617" s="230"/>
      <c r="R68617" s="230"/>
      <c r="S68617" s="230"/>
    </row>
    <row r="68618" spans="16:19" x14ac:dyDescent="0.2">
      <c r="P68618" s="230"/>
      <c r="Q68618" s="230"/>
      <c r="R68618" s="230"/>
      <c r="S68618" s="230"/>
    </row>
    <row r="68619" spans="16:19" x14ac:dyDescent="0.2">
      <c r="P68619" s="230"/>
      <c r="Q68619" s="230"/>
      <c r="R68619" s="230"/>
      <c r="S68619" s="230"/>
    </row>
    <row r="68620" spans="16:19" x14ac:dyDescent="0.2">
      <c r="P68620" s="230"/>
      <c r="Q68620" s="230"/>
      <c r="R68620" s="230"/>
      <c r="S68620" s="230"/>
    </row>
    <row r="68621" spans="16:19" x14ac:dyDescent="0.2">
      <c r="P68621" s="230"/>
      <c r="Q68621" s="230"/>
      <c r="R68621" s="230"/>
      <c r="S68621" s="230"/>
    </row>
    <row r="68622" spans="16:19" x14ac:dyDescent="0.2">
      <c r="P68622" s="230"/>
      <c r="Q68622" s="230"/>
      <c r="R68622" s="230"/>
      <c r="S68622" s="230"/>
    </row>
    <row r="68623" spans="16:19" x14ac:dyDescent="0.2">
      <c r="P68623" s="230"/>
      <c r="Q68623" s="230"/>
      <c r="R68623" s="230"/>
      <c r="S68623" s="230"/>
    </row>
    <row r="68624" spans="16:19" x14ac:dyDescent="0.2">
      <c r="P68624" s="230"/>
      <c r="Q68624" s="230"/>
      <c r="R68624" s="230"/>
      <c r="S68624" s="230"/>
    </row>
    <row r="68625" spans="16:19" x14ac:dyDescent="0.2">
      <c r="P68625" s="230"/>
      <c r="Q68625" s="230"/>
      <c r="R68625" s="230"/>
      <c r="S68625" s="230"/>
    </row>
    <row r="68626" spans="16:19" x14ac:dyDescent="0.2">
      <c r="P68626" s="230"/>
      <c r="Q68626" s="230"/>
      <c r="R68626" s="230"/>
      <c r="S68626" s="230"/>
    </row>
    <row r="68627" spans="16:19" x14ac:dyDescent="0.2">
      <c r="P68627" s="230"/>
      <c r="Q68627" s="230"/>
      <c r="R68627" s="230"/>
      <c r="S68627" s="230"/>
    </row>
    <row r="68628" spans="16:19" x14ac:dyDescent="0.2">
      <c r="P68628" s="230"/>
      <c r="Q68628" s="230"/>
      <c r="R68628" s="230"/>
      <c r="S68628" s="230"/>
    </row>
    <row r="68629" spans="16:19" x14ac:dyDescent="0.2">
      <c r="P68629" s="230"/>
      <c r="Q68629" s="230"/>
      <c r="R68629" s="230"/>
      <c r="S68629" s="230"/>
    </row>
    <row r="68630" spans="16:19" x14ac:dyDescent="0.2">
      <c r="P68630" s="230"/>
      <c r="Q68630" s="230"/>
      <c r="R68630" s="230"/>
      <c r="S68630" s="230"/>
    </row>
    <row r="68631" spans="16:19" x14ac:dyDescent="0.2">
      <c r="P68631" s="230"/>
      <c r="Q68631" s="230"/>
      <c r="R68631" s="230"/>
      <c r="S68631" s="230"/>
    </row>
    <row r="68632" spans="16:19" x14ac:dyDescent="0.2">
      <c r="P68632" s="230"/>
      <c r="Q68632" s="230"/>
      <c r="R68632" s="230"/>
      <c r="S68632" s="230"/>
    </row>
    <row r="68633" spans="16:19" x14ac:dyDescent="0.2">
      <c r="P68633" s="230"/>
      <c r="Q68633" s="230"/>
      <c r="R68633" s="230"/>
      <c r="S68633" s="230"/>
    </row>
    <row r="68634" spans="16:19" x14ac:dyDescent="0.2">
      <c r="P68634" s="230"/>
      <c r="Q68634" s="230"/>
      <c r="R68634" s="230"/>
      <c r="S68634" s="230"/>
    </row>
    <row r="68635" spans="16:19" x14ac:dyDescent="0.2">
      <c r="P68635" s="230"/>
      <c r="Q68635" s="230"/>
      <c r="R68635" s="230"/>
      <c r="S68635" s="230"/>
    </row>
    <row r="68636" spans="16:19" x14ac:dyDescent="0.2">
      <c r="P68636" s="230"/>
      <c r="Q68636" s="230"/>
      <c r="R68636" s="230"/>
      <c r="S68636" s="230"/>
    </row>
    <row r="68637" spans="16:19" x14ac:dyDescent="0.2">
      <c r="P68637" s="230"/>
      <c r="Q68637" s="230"/>
      <c r="R68637" s="230"/>
      <c r="S68637" s="230"/>
    </row>
    <row r="68638" spans="16:19" x14ac:dyDescent="0.2">
      <c r="P68638" s="230"/>
      <c r="Q68638" s="230"/>
      <c r="R68638" s="230"/>
      <c r="S68638" s="230"/>
    </row>
    <row r="68639" spans="16:19" x14ac:dyDescent="0.2">
      <c r="P68639" s="230"/>
      <c r="Q68639" s="230"/>
      <c r="R68639" s="230"/>
      <c r="S68639" s="230"/>
    </row>
    <row r="68640" spans="16:19" x14ac:dyDescent="0.2">
      <c r="P68640" s="230"/>
      <c r="Q68640" s="230"/>
      <c r="R68640" s="230"/>
      <c r="S68640" s="230"/>
    </row>
    <row r="68641" spans="16:19" x14ac:dyDescent="0.2">
      <c r="P68641" s="230"/>
      <c r="Q68641" s="230"/>
      <c r="R68641" s="230"/>
      <c r="S68641" s="230"/>
    </row>
    <row r="68642" spans="16:19" x14ac:dyDescent="0.2">
      <c r="P68642" s="230"/>
      <c r="Q68642" s="230"/>
      <c r="R68642" s="230"/>
      <c r="S68642" s="230"/>
    </row>
    <row r="68643" spans="16:19" x14ac:dyDescent="0.2">
      <c r="P68643" s="230"/>
      <c r="Q68643" s="230"/>
      <c r="R68643" s="230"/>
      <c r="S68643" s="230"/>
    </row>
    <row r="68644" spans="16:19" x14ac:dyDescent="0.2">
      <c r="P68644" s="230"/>
      <c r="Q68644" s="230"/>
      <c r="R68644" s="230"/>
      <c r="S68644" s="230"/>
    </row>
    <row r="68645" spans="16:19" x14ac:dyDescent="0.2">
      <c r="P68645" s="230"/>
      <c r="Q68645" s="230"/>
      <c r="R68645" s="230"/>
      <c r="S68645" s="230"/>
    </row>
    <row r="68646" spans="16:19" x14ac:dyDescent="0.2">
      <c r="P68646" s="230"/>
      <c r="Q68646" s="230"/>
      <c r="R68646" s="230"/>
      <c r="S68646" s="230"/>
    </row>
    <row r="68647" spans="16:19" x14ac:dyDescent="0.2">
      <c r="P68647" s="230"/>
      <c r="Q68647" s="230"/>
      <c r="R68647" s="230"/>
      <c r="S68647" s="230"/>
    </row>
    <row r="68648" spans="16:19" x14ac:dyDescent="0.2">
      <c r="P68648" s="230"/>
      <c r="Q68648" s="230"/>
      <c r="R68648" s="230"/>
      <c r="S68648" s="230"/>
    </row>
    <row r="68649" spans="16:19" x14ac:dyDescent="0.2">
      <c r="P68649" s="230"/>
      <c r="Q68649" s="230"/>
      <c r="R68649" s="230"/>
      <c r="S68649" s="230"/>
    </row>
    <row r="68650" spans="16:19" x14ac:dyDescent="0.2">
      <c r="P68650" s="230"/>
      <c r="Q68650" s="230"/>
      <c r="R68650" s="230"/>
      <c r="S68650" s="230"/>
    </row>
    <row r="68651" spans="16:19" x14ac:dyDescent="0.2">
      <c r="P68651" s="230"/>
      <c r="Q68651" s="230"/>
      <c r="R68651" s="230"/>
      <c r="S68651" s="230"/>
    </row>
    <row r="68652" spans="16:19" x14ac:dyDescent="0.2">
      <c r="P68652" s="230"/>
      <c r="Q68652" s="230"/>
      <c r="R68652" s="230"/>
      <c r="S68652" s="230"/>
    </row>
    <row r="68653" spans="16:19" x14ac:dyDescent="0.2">
      <c r="P68653" s="230"/>
      <c r="Q68653" s="230"/>
      <c r="R68653" s="230"/>
      <c r="S68653" s="230"/>
    </row>
    <row r="68654" spans="16:19" x14ac:dyDescent="0.2">
      <c r="P68654" s="230"/>
      <c r="Q68654" s="230"/>
      <c r="R68654" s="230"/>
      <c r="S68654" s="230"/>
    </row>
    <row r="68655" spans="16:19" x14ac:dyDescent="0.2">
      <c r="P68655" s="230"/>
      <c r="Q68655" s="230"/>
      <c r="R68655" s="230"/>
      <c r="S68655" s="230"/>
    </row>
    <row r="68656" spans="16:19" x14ac:dyDescent="0.2">
      <c r="P68656" s="230"/>
      <c r="Q68656" s="230"/>
      <c r="R68656" s="230"/>
      <c r="S68656" s="230"/>
    </row>
    <row r="68657" spans="16:19" x14ac:dyDescent="0.2">
      <c r="P68657" s="230"/>
      <c r="Q68657" s="230"/>
      <c r="R68657" s="230"/>
      <c r="S68657" s="230"/>
    </row>
    <row r="68658" spans="16:19" x14ac:dyDescent="0.2">
      <c r="P68658" s="230"/>
      <c r="Q68658" s="230"/>
      <c r="R68658" s="230"/>
      <c r="S68658" s="230"/>
    </row>
    <row r="68659" spans="16:19" x14ac:dyDescent="0.2">
      <c r="P68659" s="230"/>
      <c r="Q68659" s="230"/>
      <c r="R68659" s="230"/>
      <c r="S68659" s="230"/>
    </row>
    <row r="68660" spans="16:19" x14ac:dyDescent="0.2">
      <c r="P68660" s="230"/>
      <c r="Q68660" s="230"/>
      <c r="R68660" s="230"/>
      <c r="S68660" s="230"/>
    </row>
    <row r="68661" spans="16:19" x14ac:dyDescent="0.2">
      <c r="P68661" s="230"/>
      <c r="Q68661" s="230"/>
      <c r="R68661" s="230"/>
      <c r="S68661" s="230"/>
    </row>
    <row r="68662" spans="16:19" x14ac:dyDescent="0.2">
      <c r="P68662" s="230"/>
      <c r="Q68662" s="230"/>
      <c r="R68662" s="230"/>
      <c r="S68662" s="230"/>
    </row>
    <row r="68663" spans="16:19" x14ac:dyDescent="0.2">
      <c r="P68663" s="230"/>
      <c r="Q68663" s="230"/>
      <c r="R68663" s="230"/>
      <c r="S68663" s="230"/>
    </row>
    <row r="68664" spans="16:19" x14ac:dyDescent="0.2">
      <c r="P68664" s="230"/>
      <c r="Q68664" s="230"/>
      <c r="R68664" s="230"/>
      <c r="S68664" s="230"/>
    </row>
    <row r="68665" spans="16:19" x14ac:dyDescent="0.2">
      <c r="P68665" s="230"/>
      <c r="Q68665" s="230"/>
      <c r="R68665" s="230"/>
      <c r="S68665" s="230"/>
    </row>
    <row r="68666" spans="16:19" x14ac:dyDescent="0.2">
      <c r="P68666" s="230"/>
      <c r="Q68666" s="230"/>
      <c r="R68666" s="230"/>
      <c r="S68666" s="230"/>
    </row>
    <row r="68667" spans="16:19" x14ac:dyDescent="0.2">
      <c r="P68667" s="230"/>
      <c r="Q68667" s="230"/>
      <c r="R68667" s="230"/>
      <c r="S68667" s="230"/>
    </row>
    <row r="68668" spans="16:19" x14ac:dyDescent="0.2">
      <c r="P68668" s="230"/>
      <c r="Q68668" s="230"/>
      <c r="R68668" s="230"/>
      <c r="S68668" s="230"/>
    </row>
    <row r="68669" spans="16:19" x14ac:dyDescent="0.2">
      <c r="P68669" s="230"/>
      <c r="Q68669" s="230"/>
      <c r="R68669" s="230"/>
      <c r="S68669" s="230"/>
    </row>
    <row r="68670" spans="16:19" x14ac:dyDescent="0.2">
      <c r="P68670" s="230"/>
      <c r="Q68670" s="230"/>
      <c r="R68670" s="230"/>
      <c r="S68670" s="230"/>
    </row>
    <row r="68671" spans="16:19" x14ac:dyDescent="0.2">
      <c r="P68671" s="230"/>
      <c r="Q68671" s="230"/>
      <c r="R68671" s="230"/>
      <c r="S68671" s="230"/>
    </row>
    <row r="68672" spans="16:19" x14ac:dyDescent="0.2">
      <c r="P68672" s="230"/>
      <c r="Q68672" s="230"/>
      <c r="R68672" s="230"/>
      <c r="S68672" s="230"/>
    </row>
    <row r="68673" spans="16:19" x14ac:dyDescent="0.2">
      <c r="P68673" s="230"/>
      <c r="Q68673" s="230"/>
      <c r="R68673" s="230"/>
      <c r="S68673" s="230"/>
    </row>
    <row r="68674" spans="16:19" x14ac:dyDescent="0.2">
      <c r="P68674" s="230"/>
      <c r="Q68674" s="230"/>
      <c r="R68674" s="230"/>
      <c r="S68674" s="230"/>
    </row>
    <row r="68675" spans="16:19" x14ac:dyDescent="0.2">
      <c r="P68675" s="230"/>
      <c r="Q68675" s="230"/>
      <c r="R68675" s="230"/>
      <c r="S68675" s="230"/>
    </row>
    <row r="68676" spans="16:19" x14ac:dyDescent="0.2">
      <c r="P68676" s="230"/>
      <c r="Q68676" s="230"/>
      <c r="R68676" s="230"/>
      <c r="S68676" s="230"/>
    </row>
    <row r="68677" spans="16:19" x14ac:dyDescent="0.2">
      <c r="P68677" s="230"/>
      <c r="Q68677" s="230"/>
      <c r="R68677" s="230"/>
      <c r="S68677" s="230"/>
    </row>
    <row r="68678" spans="16:19" x14ac:dyDescent="0.2">
      <c r="P68678" s="230"/>
      <c r="Q68678" s="230"/>
      <c r="R68678" s="230"/>
      <c r="S68678" s="230"/>
    </row>
    <row r="68679" spans="16:19" x14ac:dyDescent="0.2">
      <c r="P68679" s="230"/>
      <c r="Q68679" s="230"/>
      <c r="R68679" s="230"/>
      <c r="S68679" s="230"/>
    </row>
    <row r="68680" spans="16:19" x14ac:dyDescent="0.2">
      <c r="P68680" s="230"/>
      <c r="Q68680" s="230"/>
      <c r="R68680" s="230"/>
      <c r="S68680" s="230"/>
    </row>
    <row r="68681" spans="16:19" x14ac:dyDescent="0.2">
      <c r="P68681" s="230"/>
      <c r="Q68681" s="230"/>
      <c r="R68681" s="230"/>
      <c r="S68681" s="230"/>
    </row>
    <row r="68682" spans="16:19" x14ac:dyDescent="0.2">
      <c r="P68682" s="230"/>
      <c r="Q68682" s="230"/>
      <c r="R68682" s="230"/>
      <c r="S68682" s="230"/>
    </row>
    <row r="68683" spans="16:19" x14ac:dyDescent="0.2">
      <c r="P68683" s="230"/>
      <c r="Q68683" s="230"/>
      <c r="R68683" s="230"/>
      <c r="S68683" s="230"/>
    </row>
    <row r="68684" spans="16:19" x14ac:dyDescent="0.2">
      <c r="P68684" s="230"/>
      <c r="Q68684" s="230"/>
      <c r="R68684" s="230"/>
      <c r="S68684" s="230"/>
    </row>
    <row r="68685" spans="16:19" x14ac:dyDescent="0.2">
      <c r="P68685" s="230"/>
      <c r="Q68685" s="230"/>
      <c r="R68685" s="230"/>
      <c r="S68685" s="230"/>
    </row>
    <row r="68686" spans="16:19" x14ac:dyDescent="0.2">
      <c r="P68686" s="230"/>
      <c r="Q68686" s="230"/>
      <c r="R68686" s="230"/>
      <c r="S68686" s="230"/>
    </row>
    <row r="68687" spans="16:19" x14ac:dyDescent="0.2">
      <c r="P68687" s="230"/>
      <c r="Q68687" s="230"/>
      <c r="R68687" s="230"/>
      <c r="S68687" s="230"/>
    </row>
    <row r="68688" spans="16:19" x14ac:dyDescent="0.2">
      <c r="P68688" s="230"/>
      <c r="Q68688" s="230"/>
      <c r="R68688" s="230"/>
      <c r="S68688" s="230"/>
    </row>
    <row r="68689" spans="16:19" x14ac:dyDescent="0.2">
      <c r="P68689" s="230"/>
      <c r="Q68689" s="230"/>
      <c r="R68689" s="230"/>
      <c r="S68689" s="230"/>
    </row>
    <row r="68690" spans="16:19" x14ac:dyDescent="0.2">
      <c r="P68690" s="230"/>
      <c r="Q68690" s="230"/>
      <c r="R68690" s="230"/>
      <c r="S68690" s="230"/>
    </row>
    <row r="68691" spans="16:19" x14ac:dyDescent="0.2">
      <c r="P68691" s="230"/>
      <c r="Q68691" s="230"/>
      <c r="R68691" s="230"/>
      <c r="S68691" s="230"/>
    </row>
    <row r="68692" spans="16:19" x14ac:dyDescent="0.2">
      <c r="P68692" s="230"/>
      <c r="Q68692" s="230"/>
      <c r="R68692" s="230"/>
      <c r="S68692" s="230"/>
    </row>
    <row r="68693" spans="16:19" x14ac:dyDescent="0.2">
      <c r="P68693" s="230"/>
      <c r="Q68693" s="230"/>
      <c r="R68693" s="230"/>
      <c r="S68693" s="230"/>
    </row>
    <row r="68694" spans="16:19" x14ac:dyDescent="0.2">
      <c r="P68694" s="230"/>
      <c r="Q68694" s="230"/>
      <c r="R68694" s="230"/>
      <c r="S68694" s="230"/>
    </row>
    <row r="68695" spans="16:19" x14ac:dyDescent="0.2">
      <c r="P68695" s="230"/>
      <c r="Q68695" s="230"/>
      <c r="R68695" s="230"/>
      <c r="S68695" s="230"/>
    </row>
    <row r="68696" spans="16:19" x14ac:dyDescent="0.2">
      <c r="P68696" s="230"/>
      <c r="Q68696" s="230"/>
      <c r="R68696" s="230"/>
      <c r="S68696" s="230"/>
    </row>
    <row r="68697" spans="16:19" x14ac:dyDescent="0.2">
      <c r="P68697" s="230"/>
      <c r="Q68697" s="230"/>
      <c r="R68697" s="230"/>
      <c r="S68697" s="230"/>
    </row>
    <row r="68698" spans="16:19" x14ac:dyDescent="0.2">
      <c r="P68698" s="230"/>
      <c r="Q68698" s="230"/>
      <c r="R68698" s="230"/>
      <c r="S68698" s="230"/>
    </row>
    <row r="68699" spans="16:19" x14ac:dyDescent="0.2">
      <c r="P68699" s="230"/>
      <c r="Q68699" s="230"/>
      <c r="R68699" s="230"/>
      <c r="S68699" s="230"/>
    </row>
    <row r="68700" spans="16:19" x14ac:dyDescent="0.2">
      <c r="P68700" s="230"/>
      <c r="Q68700" s="230"/>
      <c r="R68700" s="230"/>
      <c r="S68700" s="230"/>
    </row>
    <row r="68701" spans="16:19" x14ac:dyDescent="0.2">
      <c r="P68701" s="230"/>
      <c r="Q68701" s="230"/>
      <c r="R68701" s="230"/>
      <c r="S68701" s="230"/>
    </row>
    <row r="68702" spans="16:19" x14ac:dyDescent="0.2">
      <c r="P68702" s="230"/>
      <c r="Q68702" s="230"/>
      <c r="R68702" s="230"/>
      <c r="S68702" s="230"/>
    </row>
    <row r="68703" spans="16:19" x14ac:dyDescent="0.2">
      <c r="P68703" s="230"/>
      <c r="Q68703" s="230"/>
      <c r="R68703" s="230"/>
      <c r="S68703" s="230"/>
    </row>
    <row r="68704" spans="16:19" x14ac:dyDescent="0.2">
      <c r="P68704" s="230"/>
      <c r="Q68704" s="230"/>
      <c r="R68704" s="230"/>
      <c r="S68704" s="230"/>
    </row>
    <row r="68705" spans="16:19" x14ac:dyDescent="0.2">
      <c r="P68705" s="230"/>
      <c r="Q68705" s="230"/>
      <c r="R68705" s="230"/>
      <c r="S68705" s="230"/>
    </row>
    <row r="68706" spans="16:19" x14ac:dyDescent="0.2">
      <c r="P68706" s="230"/>
      <c r="Q68706" s="230"/>
      <c r="R68706" s="230"/>
      <c r="S68706" s="230"/>
    </row>
    <row r="68707" spans="16:19" x14ac:dyDescent="0.2">
      <c r="P68707" s="230"/>
      <c r="Q68707" s="230"/>
      <c r="R68707" s="230"/>
      <c r="S68707" s="230"/>
    </row>
    <row r="68708" spans="16:19" x14ac:dyDescent="0.2">
      <c r="P68708" s="230"/>
      <c r="Q68708" s="230"/>
      <c r="R68708" s="230"/>
      <c r="S68708" s="230"/>
    </row>
    <row r="68709" spans="16:19" x14ac:dyDescent="0.2">
      <c r="P68709" s="230"/>
      <c r="Q68709" s="230"/>
      <c r="R68709" s="230"/>
      <c r="S68709" s="230"/>
    </row>
    <row r="68710" spans="16:19" x14ac:dyDescent="0.2">
      <c r="P68710" s="230"/>
      <c r="Q68710" s="230"/>
      <c r="R68710" s="230"/>
      <c r="S68710" s="230"/>
    </row>
    <row r="68711" spans="16:19" x14ac:dyDescent="0.2">
      <c r="P68711" s="230"/>
      <c r="Q68711" s="230"/>
      <c r="R68711" s="230"/>
      <c r="S68711" s="230"/>
    </row>
    <row r="68712" spans="16:19" x14ac:dyDescent="0.2">
      <c r="P68712" s="230"/>
      <c r="Q68712" s="230"/>
      <c r="R68712" s="230"/>
      <c r="S68712" s="230"/>
    </row>
    <row r="68713" spans="16:19" x14ac:dyDescent="0.2">
      <c r="P68713" s="230"/>
      <c r="Q68713" s="230"/>
      <c r="R68713" s="230"/>
      <c r="S68713" s="230"/>
    </row>
    <row r="68714" spans="16:19" x14ac:dyDescent="0.2">
      <c r="P68714" s="230"/>
      <c r="Q68714" s="230"/>
      <c r="R68714" s="230"/>
      <c r="S68714" s="230"/>
    </row>
    <row r="68715" spans="16:19" x14ac:dyDescent="0.2">
      <c r="P68715" s="230"/>
      <c r="Q68715" s="230"/>
      <c r="R68715" s="230"/>
      <c r="S68715" s="230"/>
    </row>
    <row r="68716" spans="16:19" x14ac:dyDescent="0.2">
      <c r="P68716" s="230"/>
      <c r="Q68716" s="230"/>
      <c r="R68716" s="230"/>
      <c r="S68716" s="230"/>
    </row>
    <row r="68717" spans="16:19" x14ac:dyDescent="0.2">
      <c r="P68717" s="230"/>
      <c r="Q68717" s="230"/>
      <c r="R68717" s="230"/>
      <c r="S68717" s="230"/>
    </row>
    <row r="68718" spans="16:19" x14ac:dyDescent="0.2">
      <c r="P68718" s="230"/>
      <c r="Q68718" s="230"/>
      <c r="R68718" s="230"/>
      <c r="S68718" s="230"/>
    </row>
    <row r="68719" spans="16:19" x14ac:dyDescent="0.2">
      <c r="P68719" s="230"/>
      <c r="Q68719" s="230"/>
      <c r="R68719" s="230"/>
      <c r="S68719" s="230"/>
    </row>
    <row r="68720" spans="16:19" x14ac:dyDescent="0.2">
      <c r="P68720" s="230"/>
      <c r="Q68720" s="230"/>
      <c r="R68720" s="230"/>
      <c r="S68720" s="230"/>
    </row>
    <row r="68721" spans="16:19" x14ac:dyDescent="0.2">
      <c r="P68721" s="230"/>
      <c r="Q68721" s="230"/>
      <c r="R68721" s="230"/>
      <c r="S68721" s="230"/>
    </row>
    <row r="68722" spans="16:19" x14ac:dyDescent="0.2">
      <c r="P68722" s="230"/>
      <c r="Q68722" s="230"/>
      <c r="R68722" s="230"/>
      <c r="S68722" s="230"/>
    </row>
    <row r="68723" spans="16:19" x14ac:dyDescent="0.2">
      <c r="P68723" s="230"/>
      <c r="Q68723" s="230"/>
      <c r="R68723" s="230"/>
      <c r="S68723" s="230"/>
    </row>
    <row r="68724" spans="16:19" x14ac:dyDescent="0.2">
      <c r="P68724" s="230"/>
      <c r="Q68724" s="230"/>
      <c r="R68724" s="230"/>
      <c r="S68724" s="230"/>
    </row>
    <row r="68725" spans="16:19" x14ac:dyDescent="0.2">
      <c r="P68725" s="230"/>
      <c r="Q68725" s="230"/>
      <c r="R68725" s="230"/>
      <c r="S68725" s="230"/>
    </row>
    <row r="68726" spans="16:19" x14ac:dyDescent="0.2">
      <c r="P68726" s="230"/>
      <c r="Q68726" s="230"/>
      <c r="R68726" s="230"/>
      <c r="S68726" s="230"/>
    </row>
    <row r="68727" spans="16:19" x14ac:dyDescent="0.2">
      <c r="P68727" s="230"/>
      <c r="Q68727" s="230"/>
      <c r="R68727" s="230"/>
      <c r="S68727" s="230"/>
    </row>
    <row r="68728" spans="16:19" x14ac:dyDescent="0.2">
      <c r="P68728" s="230"/>
      <c r="Q68728" s="230"/>
      <c r="R68728" s="230"/>
      <c r="S68728" s="230"/>
    </row>
    <row r="68729" spans="16:19" x14ac:dyDescent="0.2">
      <c r="P68729" s="230"/>
      <c r="Q68729" s="230"/>
      <c r="R68729" s="230"/>
      <c r="S68729" s="230"/>
    </row>
    <row r="68730" spans="16:19" x14ac:dyDescent="0.2">
      <c r="P68730" s="230"/>
      <c r="Q68730" s="230"/>
      <c r="R68730" s="230"/>
      <c r="S68730" s="230"/>
    </row>
    <row r="68731" spans="16:19" x14ac:dyDescent="0.2">
      <c r="P68731" s="230"/>
      <c r="Q68731" s="230"/>
      <c r="R68731" s="230"/>
      <c r="S68731" s="230"/>
    </row>
    <row r="68732" spans="16:19" x14ac:dyDescent="0.2">
      <c r="P68732" s="230"/>
      <c r="Q68732" s="230"/>
      <c r="R68732" s="230"/>
      <c r="S68732" s="230"/>
    </row>
    <row r="68733" spans="16:19" x14ac:dyDescent="0.2">
      <c r="P68733" s="230"/>
      <c r="Q68733" s="230"/>
      <c r="R68733" s="230"/>
      <c r="S68733" s="230"/>
    </row>
    <row r="68734" spans="16:19" x14ac:dyDescent="0.2">
      <c r="P68734" s="230"/>
      <c r="Q68734" s="230"/>
      <c r="R68734" s="230"/>
      <c r="S68734" s="230"/>
    </row>
    <row r="68735" spans="16:19" x14ac:dyDescent="0.2">
      <c r="P68735" s="230"/>
      <c r="Q68735" s="230"/>
      <c r="R68735" s="230"/>
      <c r="S68735" s="230"/>
    </row>
    <row r="68736" spans="16:19" x14ac:dyDescent="0.2">
      <c r="P68736" s="230"/>
      <c r="Q68736" s="230"/>
      <c r="R68736" s="230"/>
      <c r="S68736" s="230"/>
    </row>
    <row r="68737" spans="16:19" x14ac:dyDescent="0.2">
      <c r="P68737" s="230"/>
      <c r="Q68737" s="230"/>
      <c r="R68737" s="230"/>
      <c r="S68737" s="230"/>
    </row>
    <row r="68738" spans="16:19" x14ac:dyDescent="0.2">
      <c r="P68738" s="230"/>
      <c r="Q68738" s="230"/>
      <c r="R68738" s="230"/>
      <c r="S68738" s="230"/>
    </row>
    <row r="68739" spans="16:19" x14ac:dyDescent="0.2">
      <c r="P68739" s="230"/>
      <c r="Q68739" s="230"/>
      <c r="R68739" s="230"/>
      <c r="S68739" s="230"/>
    </row>
    <row r="68740" spans="16:19" x14ac:dyDescent="0.2">
      <c r="P68740" s="230"/>
      <c r="Q68740" s="230"/>
      <c r="R68740" s="230"/>
      <c r="S68740" s="230"/>
    </row>
    <row r="68741" spans="16:19" x14ac:dyDescent="0.2">
      <c r="P68741" s="230"/>
      <c r="Q68741" s="230"/>
      <c r="R68741" s="230"/>
      <c r="S68741" s="230"/>
    </row>
    <row r="68742" spans="16:19" x14ac:dyDescent="0.2">
      <c r="P68742" s="230"/>
      <c r="Q68742" s="230"/>
      <c r="R68742" s="230"/>
      <c r="S68742" s="230"/>
    </row>
    <row r="68743" spans="16:19" x14ac:dyDescent="0.2">
      <c r="P68743" s="230"/>
      <c r="Q68743" s="230"/>
      <c r="R68743" s="230"/>
      <c r="S68743" s="230"/>
    </row>
    <row r="68744" spans="16:19" x14ac:dyDescent="0.2">
      <c r="P68744" s="230"/>
      <c r="Q68744" s="230"/>
      <c r="R68744" s="230"/>
      <c r="S68744" s="230"/>
    </row>
    <row r="68745" spans="16:19" x14ac:dyDescent="0.2">
      <c r="P68745" s="230"/>
      <c r="Q68745" s="230"/>
      <c r="R68745" s="230"/>
      <c r="S68745" s="230"/>
    </row>
    <row r="68746" spans="16:19" x14ac:dyDescent="0.2">
      <c r="P68746" s="230"/>
      <c r="Q68746" s="230"/>
      <c r="R68746" s="230"/>
      <c r="S68746" s="230"/>
    </row>
    <row r="68747" spans="16:19" x14ac:dyDescent="0.2">
      <c r="P68747" s="230"/>
      <c r="Q68747" s="230"/>
      <c r="R68747" s="230"/>
      <c r="S68747" s="230"/>
    </row>
    <row r="68748" spans="16:19" x14ac:dyDescent="0.2">
      <c r="P68748" s="230"/>
      <c r="Q68748" s="230"/>
      <c r="R68748" s="230"/>
      <c r="S68748" s="230"/>
    </row>
    <row r="68749" spans="16:19" x14ac:dyDescent="0.2">
      <c r="P68749" s="230"/>
      <c r="Q68749" s="230"/>
      <c r="R68749" s="230"/>
      <c r="S68749" s="230"/>
    </row>
    <row r="68750" spans="16:19" x14ac:dyDescent="0.2">
      <c r="P68750" s="230"/>
      <c r="Q68750" s="230"/>
      <c r="R68750" s="230"/>
      <c r="S68750" s="230"/>
    </row>
    <row r="68751" spans="16:19" x14ac:dyDescent="0.2">
      <c r="P68751" s="230"/>
      <c r="Q68751" s="230"/>
      <c r="R68751" s="230"/>
      <c r="S68751" s="230"/>
    </row>
    <row r="68752" spans="16:19" x14ac:dyDescent="0.2">
      <c r="P68752" s="230"/>
      <c r="Q68752" s="230"/>
      <c r="R68752" s="230"/>
      <c r="S68752" s="230"/>
    </row>
    <row r="68753" spans="16:19" x14ac:dyDescent="0.2">
      <c r="P68753" s="230"/>
      <c r="Q68753" s="230"/>
      <c r="R68753" s="230"/>
      <c r="S68753" s="230"/>
    </row>
    <row r="68754" spans="16:19" x14ac:dyDescent="0.2">
      <c r="P68754" s="230"/>
      <c r="Q68754" s="230"/>
      <c r="R68754" s="230"/>
      <c r="S68754" s="230"/>
    </row>
    <row r="68755" spans="16:19" x14ac:dyDescent="0.2">
      <c r="P68755" s="230"/>
      <c r="Q68755" s="230"/>
      <c r="R68755" s="230"/>
      <c r="S68755" s="230"/>
    </row>
    <row r="68756" spans="16:19" x14ac:dyDescent="0.2">
      <c r="P68756" s="230"/>
      <c r="Q68756" s="230"/>
      <c r="R68756" s="230"/>
      <c r="S68756" s="230"/>
    </row>
    <row r="68757" spans="16:19" x14ac:dyDescent="0.2">
      <c r="P68757" s="230"/>
      <c r="Q68757" s="230"/>
      <c r="R68757" s="230"/>
      <c r="S68757" s="230"/>
    </row>
    <row r="68758" spans="16:19" x14ac:dyDescent="0.2">
      <c r="P68758" s="230"/>
      <c r="Q68758" s="230"/>
      <c r="R68758" s="230"/>
      <c r="S68758" s="230"/>
    </row>
    <row r="68759" spans="16:19" x14ac:dyDescent="0.2">
      <c r="P68759" s="230"/>
      <c r="Q68759" s="230"/>
      <c r="R68759" s="230"/>
      <c r="S68759" s="230"/>
    </row>
    <row r="68760" spans="16:19" x14ac:dyDescent="0.2">
      <c r="P68760" s="230"/>
      <c r="Q68760" s="230"/>
      <c r="R68760" s="230"/>
      <c r="S68760" s="230"/>
    </row>
    <row r="68761" spans="16:19" x14ac:dyDescent="0.2">
      <c r="P68761" s="230"/>
      <c r="Q68761" s="230"/>
      <c r="R68761" s="230"/>
      <c r="S68761" s="230"/>
    </row>
    <row r="68762" spans="16:19" x14ac:dyDescent="0.2">
      <c r="P68762" s="230"/>
      <c r="Q68762" s="230"/>
      <c r="R68762" s="230"/>
      <c r="S68762" s="230"/>
    </row>
    <row r="68763" spans="16:19" x14ac:dyDescent="0.2">
      <c r="P68763" s="230"/>
      <c r="Q68763" s="230"/>
      <c r="R68763" s="230"/>
      <c r="S68763" s="230"/>
    </row>
    <row r="68764" spans="16:19" x14ac:dyDescent="0.2">
      <c r="P68764" s="230"/>
      <c r="Q68764" s="230"/>
      <c r="R68764" s="230"/>
      <c r="S68764" s="230"/>
    </row>
    <row r="68765" spans="16:19" x14ac:dyDescent="0.2">
      <c r="P68765" s="230"/>
      <c r="Q68765" s="230"/>
      <c r="R68765" s="230"/>
      <c r="S68765" s="230"/>
    </row>
    <row r="68766" spans="16:19" x14ac:dyDescent="0.2">
      <c r="P68766" s="230"/>
      <c r="Q68766" s="230"/>
      <c r="R68766" s="230"/>
      <c r="S68766" s="230"/>
    </row>
    <row r="68767" spans="16:19" x14ac:dyDescent="0.2">
      <c r="P68767" s="230"/>
      <c r="Q68767" s="230"/>
      <c r="R68767" s="230"/>
      <c r="S68767" s="230"/>
    </row>
    <row r="68768" spans="16:19" x14ac:dyDescent="0.2">
      <c r="P68768" s="230"/>
      <c r="Q68768" s="230"/>
      <c r="R68768" s="230"/>
      <c r="S68768" s="230"/>
    </row>
    <row r="68769" spans="16:19" x14ac:dyDescent="0.2">
      <c r="P68769" s="230"/>
      <c r="Q68769" s="230"/>
      <c r="R68769" s="230"/>
      <c r="S68769" s="230"/>
    </row>
    <row r="68770" spans="16:19" x14ac:dyDescent="0.2">
      <c r="P68770" s="230"/>
      <c r="Q68770" s="230"/>
      <c r="R68770" s="230"/>
      <c r="S68770" s="230"/>
    </row>
    <row r="68771" spans="16:19" x14ac:dyDescent="0.2">
      <c r="P68771" s="230"/>
      <c r="Q68771" s="230"/>
      <c r="R68771" s="230"/>
      <c r="S68771" s="230"/>
    </row>
    <row r="68772" spans="16:19" x14ac:dyDescent="0.2">
      <c r="P68772" s="230"/>
      <c r="Q68772" s="230"/>
      <c r="R68772" s="230"/>
      <c r="S68772" s="230"/>
    </row>
    <row r="68773" spans="16:19" x14ac:dyDescent="0.2">
      <c r="P68773" s="230"/>
      <c r="Q68773" s="230"/>
      <c r="R68773" s="230"/>
      <c r="S68773" s="230"/>
    </row>
    <row r="68774" spans="16:19" x14ac:dyDescent="0.2">
      <c r="P68774" s="230"/>
      <c r="Q68774" s="230"/>
      <c r="R68774" s="230"/>
      <c r="S68774" s="230"/>
    </row>
    <row r="68775" spans="16:19" x14ac:dyDescent="0.2">
      <c r="P68775" s="230"/>
      <c r="Q68775" s="230"/>
      <c r="R68775" s="230"/>
      <c r="S68775" s="230"/>
    </row>
    <row r="68776" spans="16:19" x14ac:dyDescent="0.2">
      <c r="P68776" s="230"/>
      <c r="Q68776" s="230"/>
      <c r="R68776" s="230"/>
      <c r="S68776" s="230"/>
    </row>
    <row r="68777" spans="16:19" x14ac:dyDescent="0.2">
      <c r="P68777" s="230"/>
      <c r="Q68777" s="230"/>
      <c r="R68777" s="230"/>
      <c r="S68777" s="230"/>
    </row>
    <row r="68778" spans="16:19" x14ac:dyDescent="0.2">
      <c r="P68778" s="230"/>
      <c r="Q68778" s="230"/>
      <c r="R68778" s="230"/>
      <c r="S68778" s="230"/>
    </row>
    <row r="68779" spans="16:19" x14ac:dyDescent="0.2">
      <c r="P68779" s="230"/>
      <c r="Q68779" s="230"/>
      <c r="R68779" s="230"/>
      <c r="S68779" s="230"/>
    </row>
    <row r="68780" spans="16:19" x14ac:dyDescent="0.2">
      <c r="P68780" s="230"/>
      <c r="Q68780" s="230"/>
      <c r="R68780" s="230"/>
      <c r="S68780" s="230"/>
    </row>
    <row r="68781" spans="16:19" x14ac:dyDescent="0.2">
      <c r="P68781" s="230"/>
      <c r="Q68781" s="230"/>
      <c r="R68781" s="230"/>
      <c r="S68781" s="230"/>
    </row>
    <row r="68782" spans="16:19" x14ac:dyDescent="0.2">
      <c r="P68782" s="230"/>
      <c r="Q68782" s="230"/>
      <c r="R68782" s="230"/>
      <c r="S68782" s="230"/>
    </row>
    <row r="68783" spans="16:19" x14ac:dyDescent="0.2">
      <c r="P68783" s="230"/>
      <c r="Q68783" s="230"/>
      <c r="R68783" s="230"/>
      <c r="S68783" s="230"/>
    </row>
    <row r="68784" spans="16:19" x14ac:dyDescent="0.2">
      <c r="P68784" s="230"/>
      <c r="Q68784" s="230"/>
      <c r="R68784" s="230"/>
      <c r="S68784" s="230"/>
    </row>
    <row r="68785" spans="16:19" x14ac:dyDescent="0.2">
      <c r="P68785" s="230"/>
      <c r="Q68785" s="230"/>
      <c r="R68785" s="230"/>
      <c r="S68785" s="230"/>
    </row>
    <row r="68786" spans="16:19" x14ac:dyDescent="0.2">
      <c r="P68786" s="230"/>
      <c r="Q68786" s="230"/>
      <c r="R68786" s="230"/>
      <c r="S68786" s="230"/>
    </row>
    <row r="68787" spans="16:19" x14ac:dyDescent="0.2">
      <c r="P68787" s="230"/>
      <c r="Q68787" s="230"/>
      <c r="R68787" s="230"/>
      <c r="S68787" s="230"/>
    </row>
    <row r="68788" spans="16:19" x14ac:dyDescent="0.2">
      <c r="P68788" s="230"/>
      <c r="Q68788" s="230"/>
      <c r="R68788" s="230"/>
      <c r="S68788" s="230"/>
    </row>
    <row r="68789" spans="16:19" x14ac:dyDescent="0.2">
      <c r="P68789" s="230"/>
      <c r="Q68789" s="230"/>
      <c r="R68789" s="230"/>
      <c r="S68789" s="230"/>
    </row>
    <row r="68790" spans="16:19" x14ac:dyDescent="0.2">
      <c r="P68790" s="230"/>
      <c r="Q68790" s="230"/>
      <c r="R68790" s="230"/>
      <c r="S68790" s="230"/>
    </row>
    <row r="68791" spans="16:19" x14ac:dyDescent="0.2">
      <c r="P68791" s="230"/>
      <c r="Q68791" s="230"/>
      <c r="R68791" s="230"/>
      <c r="S68791" s="230"/>
    </row>
    <row r="68792" spans="16:19" x14ac:dyDescent="0.2">
      <c r="P68792" s="230"/>
      <c r="Q68792" s="230"/>
      <c r="R68792" s="230"/>
      <c r="S68792" s="230"/>
    </row>
    <row r="68793" spans="16:19" x14ac:dyDescent="0.2">
      <c r="P68793" s="230"/>
      <c r="Q68793" s="230"/>
      <c r="R68793" s="230"/>
      <c r="S68793" s="230"/>
    </row>
    <row r="68794" spans="16:19" x14ac:dyDescent="0.2">
      <c r="P68794" s="230"/>
      <c r="Q68794" s="230"/>
      <c r="R68794" s="230"/>
      <c r="S68794" s="230"/>
    </row>
    <row r="68795" spans="16:19" x14ac:dyDescent="0.2">
      <c r="P68795" s="230"/>
      <c r="Q68795" s="230"/>
      <c r="R68795" s="230"/>
      <c r="S68795" s="230"/>
    </row>
    <row r="68796" spans="16:19" x14ac:dyDescent="0.2">
      <c r="P68796" s="230"/>
      <c r="Q68796" s="230"/>
      <c r="R68796" s="230"/>
      <c r="S68796" s="230"/>
    </row>
    <row r="68797" spans="16:19" x14ac:dyDescent="0.2">
      <c r="P68797" s="230"/>
      <c r="Q68797" s="230"/>
      <c r="R68797" s="230"/>
      <c r="S68797" s="230"/>
    </row>
    <row r="68798" spans="16:19" x14ac:dyDescent="0.2">
      <c r="P68798" s="230"/>
      <c r="Q68798" s="230"/>
      <c r="R68798" s="230"/>
      <c r="S68798" s="230"/>
    </row>
    <row r="68799" spans="16:19" x14ac:dyDescent="0.2">
      <c r="P68799" s="230"/>
      <c r="Q68799" s="230"/>
      <c r="R68799" s="230"/>
      <c r="S68799" s="230"/>
    </row>
    <row r="68800" spans="16:19" x14ac:dyDescent="0.2">
      <c r="P68800" s="230"/>
      <c r="Q68800" s="230"/>
      <c r="R68800" s="230"/>
      <c r="S68800" s="230"/>
    </row>
    <row r="68801" spans="16:19" x14ac:dyDescent="0.2">
      <c r="P68801" s="230"/>
      <c r="Q68801" s="230"/>
      <c r="R68801" s="230"/>
      <c r="S68801" s="230"/>
    </row>
    <row r="68802" spans="16:19" x14ac:dyDescent="0.2">
      <c r="P68802" s="230"/>
      <c r="Q68802" s="230"/>
      <c r="R68802" s="230"/>
      <c r="S68802" s="230"/>
    </row>
    <row r="68803" spans="16:19" x14ac:dyDescent="0.2">
      <c r="P68803" s="230"/>
      <c r="Q68803" s="230"/>
      <c r="R68803" s="230"/>
      <c r="S68803" s="230"/>
    </row>
    <row r="68804" spans="16:19" x14ac:dyDescent="0.2">
      <c r="P68804" s="230"/>
      <c r="Q68804" s="230"/>
      <c r="R68804" s="230"/>
      <c r="S68804" s="230"/>
    </row>
    <row r="68805" spans="16:19" x14ac:dyDescent="0.2">
      <c r="P68805" s="230"/>
      <c r="Q68805" s="230"/>
      <c r="R68805" s="230"/>
      <c r="S68805" s="230"/>
    </row>
    <row r="68806" spans="16:19" x14ac:dyDescent="0.2">
      <c r="P68806" s="230"/>
      <c r="Q68806" s="230"/>
      <c r="R68806" s="230"/>
      <c r="S68806" s="230"/>
    </row>
    <row r="68807" spans="16:19" x14ac:dyDescent="0.2">
      <c r="P68807" s="230"/>
      <c r="Q68807" s="230"/>
      <c r="R68807" s="230"/>
      <c r="S68807" s="230"/>
    </row>
    <row r="68808" spans="16:19" x14ac:dyDescent="0.2">
      <c r="P68808" s="230"/>
      <c r="Q68808" s="230"/>
      <c r="R68808" s="230"/>
      <c r="S68808" s="230"/>
    </row>
    <row r="68809" spans="16:19" x14ac:dyDescent="0.2">
      <c r="P68809" s="230"/>
      <c r="Q68809" s="230"/>
      <c r="R68809" s="230"/>
      <c r="S68809" s="230"/>
    </row>
    <row r="68810" spans="16:19" x14ac:dyDescent="0.2">
      <c r="P68810" s="230"/>
      <c r="Q68810" s="230"/>
      <c r="R68810" s="230"/>
      <c r="S68810" s="230"/>
    </row>
    <row r="68811" spans="16:19" x14ac:dyDescent="0.2">
      <c r="P68811" s="230"/>
      <c r="Q68811" s="230"/>
      <c r="R68811" s="230"/>
      <c r="S68811" s="230"/>
    </row>
    <row r="68812" spans="16:19" x14ac:dyDescent="0.2">
      <c r="P68812" s="230"/>
      <c r="Q68812" s="230"/>
      <c r="R68812" s="230"/>
      <c r="S68812" s="230"/>
    </row>
    <row r="68813" spans="16:19" x14ac:dyDescent="0.2">
      <c r="P68813" s="230"/>
      <c r="Q68813" s="230"/>
      <c r="R68813" s="230"/>
      <c r="S68813" s="230"/>
    </row>
    <row r="68814" spans="16:19" x14ac:dyDescent="0.2">
      <c r="P68814" s="230"/>
      <c r="Q68814" s="230"/>
      <c r="R68814" s="230"/>
      <c r="S68814" s="230"/>
    </row>
    <row r="68815" spans="16:19" x14ac:dyDescent="0.2">
      <c r="P68815" s="230"/>
      <c r="Q68815" s="230"/>
      <c r="R68815" s="230"/>
      <c r="S68815" s="230"/>
    </row>
    <row r="68816" spans="16:19" x14ac:dyDescent="0.2">
      <c r="P68816" s="230"/>
      <c r="Q68816" s="230"/>
      <c r="R68816" s="230"/>
      <c r="S68816" s="230"/>
    </row>
    <row r="68817" spans="16:19" x14ac:dyDescent="0.2">
      <c r="P68817" s="230"/>
      <c r="Q68817" s="230"/>
      <c r="R68817" s="230"/>
      <c r="S68817" s="230"/>
    </row>
    <row r="68818" spans="16:19" x14ac:dyDescent="0.2">
      <c r="P68818" s="230"/>
      <c r="Q68818" s="230"/>
      <c r="R68818" s="230"/>
      <c r="S68818" s="230"/>
    </row>
    <row r="68819" spans="16:19" x14ac:dyDescent="0.2">
      <c r="P68819" s="230"/>
      <c r="Q68819" s="230"/>
      <c r="R68819" s="230"/>
      <c r="S68819" s="230"/>
    </row>
    <row r="68820" spans="16:19" x14ac:dyDescent="0.2">
      <c r="P68820" s="230"/>
      <c r="Q68820" s="230"/>
      <c r="R68820" s="230"/>
      <c r="S68820" s="230"/>
    </row>
    <row r="68821" spans="16:19" x14ac:dyDescent="0.2">
      <c r="P68821" s="230"/>
      <c r="Q68821" s="230"/>
      <c r="R68821" s="230"/>
      <c r="S68821" s="230"/>
    </row>
    <row r="68822" spans="16:19" x14ac:dyDescent="0.2">
      <c r="P68822" s="230"/>
      <c r="Q68822" s="230"/>
      <c r="R68822" s="230"/>
      <c r="S68822" s="230"/>
    </row>
    <row r="68823" spans="16:19" x14ac:dyDescent="0.2">
      <c r="P68823" s="230"/>
      <c r="Q68823" s="230"/>
      <c r="R68823" s="230"/>
      <c r="S68823" s="230"/>
    </row>
    <row r="68824" spans="16:19" x14ac:dyDescent="0.2">
      <c r="P68824" s="230"/>
      <c r="Q68824" s="230"/>
      <c r="R68824" s="230"/>
      <c r="S68824" s="230"/>
    </row>
    <row r="68825" spans="16:19" x14ac:dyDescent="0.2">
      <c r="P68825" s="230"/>
      <c r="Q68825" s="230"/>
      <c r="R68825" s="230"/>
      <c r="S68825" s="230"/>
    </row>
    <row r="68826" spans="16:19" x14ac:dyDescent="0.2">
      <c r="P68826" s="230"/>
      <c r="Q68826" s="230"/>
      <c r="R68826" s="230"/>
      <c r="S68826" s="230"/>
    </row>
    <row r="68827" spans="16:19" x14ac:dyDescent="0.2">
      <c r="P68827" s="230"/>
      <c r="Q68827" s="230"/>
      <c r="R68827" s="230"/>
      <c r="S68827" s="230"/>
    </row>
    <row r="68828" spans="16:19" x14ac:dyDescent="0.2">
      <c r="P68828" s="230"/>
      <c r="Q68828" s="230"/>
      <c r="R68828" s="230"/>
      <c r="S68828" s="230"/>
    </row>
    <row r="68829" spans="16:19" x14ac:dyDescent="0.2">
      <c r="P68829" s="230"/>
      <c r="Q68829" s="230"/>
      <c r="R68829" s="230"/>
      <c r="S68829" s="230"/>
    </row>
    <row r="68830" spans="16:19" x14ac:dyDescent="0.2">
      <c r="P68830" s="230"/>
      <c r="Q68830" s="230"/>
      <c r="R68830" s="230"/>
      <c r="S68830" s="230"/>
    </row>
    <row r="68831" spans="16:19" x14ac:dyDescent="0.2">
      <c r="P68831" s="230"/>
      <c r="Q68831" s="230"/>
      <c r="R68831" s="230"/>
      <c r="S68831" s="230"/>
    </row>
    <row r="68832" spans="16:19" x14ac:dyDescent="0.2">
      <c r="P68832" s="230"/>
      <c r="Q68832" s="230"/>
      <c r="R68832" s="230"/>
      <c r="S68832" s="230"/>
    </row>
    <row r="68833" spans="16:19" x14ac:dyDescent="0.2">
      <c r="P68833" s="230"/>
      <c r="Q68833" s="230"/>
      <c r="R68833" s="230"/>
      <c r="S68833" s="230"/>
    </row>
    <row r="68834" spans="16:19" x14ac:dyDescent="0.2">
      <c r="P68834" s="230"/>
      <c r="Q68834" s="230"/>
      <c r="R68834" s="230"/>
      <c r="S68834" s="230"/>
    </row>
    <row r="68835" spans="16:19" x14ac:dyDescent="0.2">
      <c r="P68835" s="230"/>
      <c r="Q68835" s="230"/>
      <c r="R68835" s="230"/>
      <c r="S68835" s="230"/>
    </row>
    <row r="68836" spans="16:19" x14ac:dyDescent="0.2">
      <c r="P68836" s="230"/>
      <c r="Q68836" s="230"/>
      <c r="R68836" s="230"/>
      <c r="S68836" s="230"/>
    </row>
    <row r="68837" spans="16:19" x14ac:dyDescent="0.2">
      <c r="P68837" s="230"/>
      <c r="Q68837" s="230"/>
      <c r="R68837" s="230"/>
      <c r="S68837" s="230"/>
    </row>
    <row r="68838" spans="16:19" x14ac:dyDescent="0.2">
      <c r="P68838" s="230"/>
      <c r="Q68838" s="230"/>
      <c r="R68838" s="230"/>
      <c r="S68838" s="230"/>
    </row>
    <row r="68839" spans="16:19" x14ac:dyDescent="0.2">
      <c r="P68839" s="230"/>
      <c r="Q68839" s="230"/>
      <c r="R68839" s="230"/>
      <c r="S68839" s="230"/>
    </row>
    <row r="68840" spans="16:19" x14ac:dyDescent="0.2">
      <c r="P68840" s="230"/>
      <c r="Q68840" s="230"/>
      <c r="R68840" s="230"/>
      <c r="S68840" s="230"/>
    </row>
    <row r="68841" spans="16:19" x14ac:dyDescent="0.2">
      <c r="P68841" s="230"/>
      <c r="Q68841" s="230"/>
      <c r="R68841" s="230"/>
      <c r="S68841" s="230"/>
    </row>
    <row r="68842" spans="16:19" x14ac:dyDescent="0.2">
      <c r="P68842" s="230"/>
      <c r="Q68842" s="230"/>
      <c r="R68842" s="230"/>
      <c r="S68842" s="230"/>
    </row>
    <row r="68843" spans="16:19" x14ac:dyDescent="0.2">
      <c r="P68843" s="230"/>
      <c r="Q68843" s="230"/>
      <c r="R68843" s="230"/>
      <c r="S68843" s="230"/>
    </row>
    <row r="68844" spans="16:19" x14ac:dyDescent="0.2">
      <c r="P68844" s="230"/>
      <c r="Q68844" s="230"/>
      <c r="R68844" s="230"/>
      <c r="S68844" s="230"/>
    </row>
    <row r="68845" spans="16:19" x14ac:dyDescent="0.2">
      <c r="P68845" s="230"/>
      <c r="Q68845" s="230"/>
      <c r="R68845" s="230"/>
      <c r="S68845" s="230"/>
    </row>
    <row r="68846" spans="16:19" x14ac:dyDescent="0.2">
      <c r="P68846" s="230"/>
      <c r="Q68846" s="230"/>
      <c r="R68846" s="230"/>
      <c r="S68846" s="230"/>
    </row>
    <row r="68847" spans="16:19" x14ac:dyDescent="0.2">
      <c r="P68847" s="230"/>
      <c r="Q68847" s="230"/>
      <c r="R68847" s="230"/>
      <c r="S68847" s="230"/>
    </row>
    <row r="68848" spans="16:19" x14ac:dyDescent="0.2">
      <c r="P68848" s="230"/>
      <c r="Q68848" s="230"/>
      <c r="R68848" s="230"/>
      <c r="S68848" s="230"/>
    </row>
    <row r="68849" spans="16:19" x14ac:dyDescent="0.2">
      <c r="P68849" s="230"/>
      <c r="Q68849" s="230"/>
      <c r="R68849" s="230"/>
      <c r="S68849" s="230"/>
    </row>
    <row r="68850" spans="16:19" x14ac:dyDescent="0.2">
      <c r="P68850" s="230"/>
      <c r="Q68850" s="230"/>
      <c r="R68850" s="230"/>
      <c r="S68850" s="230"/>
    </row>
    <row r="68851" spans="16:19" x14ac:dyDescent="0.2">
      <c r="P68851" s="230"/>
      <c r="Q68851" s="230"/>
      <c r="R68851" s="230"/>
      <c r="S68851" s="230"/>
    </row>
    <row r="68852" spans="16:19" x14ac:dyDescent="0.2">
      <c r="P68852" s="230"/>
      <c r="Q68852" s="230"/>
      <c r="R68852" s="230"/>
      <c r="S68852" s="230"/>
    </row>
    <row r="68853" spans="16:19" x14ac:dyDescent="0.2">
      <c r="P68853" s="230"/>
      <c r="Q68853" s="230"/>
      <c r="R68853" s="230"/>
      <c r="S68853" s="230"/>
    </row>
    <row r="68854" spans="16:19" x14ac:dyDescent="0.2">
      <c r="P68854" s="230"/>
      <c r="Q68854" s="230"/>
      <c r="R68854" s="230"/>
      <c r="S68854" s="230"/>
    </row>
    <row r="68855" spans="16:19" x14ac:dyDescent="0.2">
      <c r="P68855" s="230"/>
      <c r="Q68855" s="230"/>
      <c r="R68855" s="230"/>
      <c r="S68855" s="230"/>
    </row>
    <row r="68856" spans="16:19" x14ac:dyDescent="0.2">
      <c r="P68856" s="230"/>
      <c r="Q68856" s="230"/>
      <c r="R68856" s="230"/>
      <c r="S68856" s="230"/>
    </row>
    <row r="68857" spans="16:19" x14ac:dyDescent="0.2">
      <c r="P68857" s="230"/>
      <c r="Q68857" s="230"/>
      <c r="R68857" s="230"/>
      <c r="S68857" s="230"/>
    </row>
    <row r="68858" spans="16:19" x14ac:dyDescent="0.2">
      <c r="P68858" s="230"/>
      <c r="Q68858" s="230"/>
      <c r="R68858" s="230"/>
      <c r="S68858" s="230"/>
    </row>
    <row r="68859" spans="16:19" x14ac:dyDescent="0.2">
      <c r="P68859" s="230"/>
      <c r="Q68859" s="230"/>
      <c r="R68859" s="230"/>
      <c r="S68859" s="230"/>
    </row>
    <row r="68860" spans="16:19" x14ac:dyDescent="0.2">
      <c r="P68860" s="230"/>
      <c r="Q68860" s="230"/>
      <c r="R68860" s="230"/>
      <c r="S68860" s="230"/>
    </row>
    <row r="68861" spans="16:19" x14ac:dyDescent="0.2">
      <c r="P68861" s="230"/>
      <c r="Q68861" s="230"/>
      <c r="R68861" s="230"/>
      <c r="S68861" s="230"/>
    </row>
    <row r="68862" spans="16:19" x14ac:dyDescent="0.2">
      <c r="P68862" s="230"/>
      <c r="Q68862" s="230"/>
      <c r="R68862" s="230"/>
      <c r="S68862" s="230"/>
    </row>
    <row r="68863" spans="16:19" x14ac:dyDescent="0.2">
      <c r="P68863" s="230"/>
      <c r="Q68863" s="230"/>
      <c r="R68863" s="230"/>
      <c r="S68863" s="230"/>
    </row>
    <row r="68864" spans="16:19" x14ac:dyDescent="0.2">
      <c r="P68864" s="230"/>
      <c r="Q68864" s="230"/>
      <c r="R68864" s="230"/>
      <c r="S68864" s="230"/>
    </row>
    <row r="68865" spans="16:19" x14ac:dyDescent="0.2">
      <c r="P68865" s="230"/>
      <c r="Q68865" s="230"/>
      <c r="R68865" s="230"/>
      <c r="S68865" s="230"/>
    </row>
    <row r="68866" spans="16:19" x14ac:dyDescent="0.2">
      <c r="P68866" s="230"/>
      <c r="Q68866" s="230"/>
      <c r="R68866" s="230"/>
      <c r="S68866" s="230"/>
    </row>
    <row r="68867" spans="16:19" x14ac:dyDescent="0.2">
      <c r="P68867" s="230"/>
      <c r="Q68867" s="230"/>
      <c r="R68867" s="230"/>
      <c r="S68867" s="230"/>
    </row>
    <row r="68868" spans="16:19" x14ac:dyDescent="0.2">
      <c r="P68868" s="230"/>
      <c r="Q68868" s="230"/>
      <c r="R68868" s="230"/>
      <c r="S68868" s="230"/>
    </row>
    <row r="68869" spans="16:19" x14ac:dyDescent="0.2">
      <c r="P68869" s="230"/>
      <c r="Q68869" s="230"/>
      <c r="R68869" s="230"/>
      <c r="S68869" s="230"/>
    </row>
    <row r="68870" spans="16:19" x14ac:dyDescent="0.2">
      <c r="P68870" s="230"/>
      <c r="Q68870" s="230"/>
      <c r="R68870" s="230"/>
      <c r="S68870" s="230"/>
    </row>
    <row r="68871" spans="16:19" x14ac:dyDescent="0.2">
      <c r="P68871" s="230"/>
      <c r="Q68871" s="230"/>
      <c r="R68871" s="230"/>
      <c r="S68871" s="230"/>
    </row>
    <row r="68872" spans="16:19" x14ac:dyDescent="0.2">
      <c r="P68872" s="230"/>
      <c r="Q68872" s="230"/>
      <c r="R68872" s="230"/>
      <c r="S68872" s="230"/>
    </row>
    <row r="68873" spans="16:19" x14ac:dyDescent="0.2">
      <c r="P68873" s="230"/>
      <c r="Q68873" s="230"/>
      <c r="R68873" s="230"/>
      <c r="S68873" s="230"/>
    </row>
    <row r="68874" spans="16:19" x14ac:dyDescent="0.2">
      <c r="P68874" s="230"/>
      <c r="Q68874" s="230"/>
      <c r="R68874" s="230"/>
      <c r="S68874" s="230"/>
    </row>
    <row r="68875" spans="16:19" x14ac:dyDescent="0.2">
      <c r="P68875" s="230"/>
      <c r="Q68875" s="230"/>
      <c r="R68875" s="230"/>
      <c r="S68875" s="230"/>
    </row>
    <row r="68876" spans="16:19" x14ac:dyDescent="0.2">
      <c r="P68876" s="230"/>
      <c r="Q68876" s="230"/>
      <c r="R68876" s="230"/>
      <c r="S68876" s="230"/>
    </row>
    <row r="68877" spans="16:19" x14ac:dyDescent="0.2">
      <c r="P68877" s="230"/>
      <c r="Q68877" s="230"/>
      <c r="R68877" s="230"/>
      <c r="S68877" s="230"/>
    </row>
    <row r="68878" spans="16:19" x14ac:dyDescent="0.2">
      <c r="P68878" s="230"/>
      <c r="Q68878" s="230"/>
      <c r="R68878" s="230"/>
      <c r="S68878" s="230"/>
    </row>
    <row r="68879" spans="16:19" x14ac:dyDescent="0.2">
      <c r="P68879" s="230"/>
      <c r="Q68879" s="230"/>
      <c r="R68879" s="230"/>
      <c r="S68879" s="230"/>
    </row>
    <row r="68880" spans="16:19" x14ac:dyDescent="0.2">
      <c r="P68880" s="230"/>
      <c r="Q68880" s="230"/>
      <c r="R68880" s="230"/>
      <c r="S68880" s="230"/>
    </row>
    <row r="68881" spans="16:19" x14ac:dyDescent="0.2">
      <c r="P68881" s="230"/>
      <c r="Q68881" s="230"/>
      <c r="R68881" s="230"/>
      <c r="S68881" s="230"/>
    </row>
    <row r="68882" spans="16:19" x14ac:dyDescent="0.2">
      <c r="P68882" s="230"/>
      <c r="Q68882" s="230"/>
      <c r="R68882" s="230"/>
      <c r="S68882" s="230"/>
    </row>
    <row r="68883" spans="16:19" x14ac:dyDescent="0.2">
      <c r="P68883" s="230"/>
      <c r="Q68883" s="230"/>
      <c r="R68883" s="230"/>
      <c r="S68883" s="230"/>
    </row>
    <row r="68884" spans="16:19" x14ac:dyDescent="0.2">
      <c r="P68884" s="230"/>
      <c r="Q68884" s="230"/>
      <c r="R68884" s="230"/>
      <c r="S68884" s="230"/>
    </row>
    <row r="68885" spans="16:19" x14ac:dyDescent="0.2">
      <c r="P68885" s="230"/>
      <c r="Q68885" s="230"/>
      <c r="R68885" s="230"/>
      <c r="S68885" s="230"/>
    </row>
    <row r="68886" spans="16:19" x14ac:dyDescent="0.2">
      <c r="P68886" s="230"/>
      <c r="Q68886" s="230"/>
      <c r="R68886" s="230"/>
      <c r="S68886" s="230"/>
    </row>
    <row r="68887" spans="16:19" x14ac:dyDescent="0.2">
      <c r="P68887" s="230"/>
      <c r="Q68887" s="230"/>
      <c r="R68887" s="230"/>
      <c r="S68887" s="230"/>
    </row>
    <row r="68888" spans="16:19" x14ac:dyDescent="0.2">
      <c r="P68888" s="230"/>
      <c r="Q68888" s="230"/>
      <c r="R68888" s="230"/>
      <c r="S68888" s="230"/>
    </row>
    <row r="68889" spans="16:19" x14ac:dyDescent="0.2">
      <c r="P68889" s="230"/>
      <c r="Q68889" s="230"/>
      <c r="R68889" s="230"/>
      <c r="S68889" s="230"/>
    </row>
    <row r="68890" spans="16:19" x14ac:dyDescent="0.2">
      <c r="P68890" s="230"/>
      <c r="Q68890" s="230"/>
      <c r="R68890" s="230"/>
      <c r="S68890" s="230"/>
    </row>
    <row r="68891" spans="16:19" x14ac:dyDescent="0.2">
      <c r="P68891" s="230"/>
      <c r="Q68891" s="230"/>
      <c r="R68891" s="230"/>
      <c r="S68891" s="230"/>
    </row>
    <row r="68892" spans="16:19" x14ac:dyDescent="0.2">
      <c r="P68892" s="230"/>
      <c r="Q68892" s="230"/>
      <c r="R68892" s="230"/>
      <c r="S68892" s="230"/>
    </row>
    <row r="68893" spans="16:19" x14ac:dyDescent="0.2">
      <c r="P68893" s="230"/>
      <c r="Q68893" s="230"/>
      <c r="R68893" s="230"/>
      <c r="S68893" s="230"/>
    </row>
    <row r="68894" spans="16:19" x14ac:dyDescent="0.2">
      <c r="P68894" s="230"/>
      <c r="Q68894" s="230"/>
      <c r="R68894" s="230"/>
      <c r="S68894" s="230"/>
    </row>
    <row r="68895" spans="16:19" x14ac:dyDescent="0.2">
      <c r="P68895" s="230"/>
      <c r="Q68895" s="230"/>
      <c r="R68895" s="230"/>
      <c r="S68895" s="230"/>
    </row>
    <row r="68896" spans="16:19" x14ac:dyDescent="0.2">
      <c r="P68896" s="230"/>
      <c r="Q68896" s="230"/>
      <c r="R68896" s="230"/>
      <c r="S68896" s="230"/>
    </row>
    <row r="68897" spans="16:19" x14ac:dyDescent="0.2">
      <c r="P68897" s="230"/>
      <c r="Q68897" s="230"/>
      <c r="R68897" s="230"/>
      <c r="S68897" s="230"/>
    </row>
    <row r="68898" spans="16:19" x14ac:dyDescent="0.2">
      <c r="P68898" s="230"/>
      <c r="Q68898" s="230"/>
      <c r="R68898" s="230"/>
      <c r="S68898" s="230"/>
    </row>
    <row r="68899" spans="16:19" x14ac:dyDescent="0.2">
      <c r="P68899" s="230"/>
      <c r="Q68899" s="230"/>
      <c r="R68899" s="230"/>
      <c r="S68899" s="230"/>
    </row>
    <row r="68900" spans="16:19" x14ac:dyDescent="0.2">
      <c r="P68900" s="230"/>
      <c r="Q68900" s="230"/>
      <c r="R68900" s="230"/>
      <c r="S68900" s="230"/>
    </row>
    <row r="68901" spans="16:19" x14ac:dyDescent="0.2">
      <c r="P68901" s="230"/>
      <c r="Q68901" s="230"/>
      <c r="R68901" s="230"/>
      <c r="S68901" s="230"/>
    </row>
    <row r="68902" spans="16:19" x14ac:dyDescent="0.2">
      <c r="P68902" s="230"/>
      <c r="Q68902" s="230"/>
      <c r="R68902" s="230"/>
      <c r="S68902" s="230"/>
    </row>
    <row r="68903" spans="16:19" x14ac:dyDescent="0.2">
      <c r="P68903" s="230"/>
      <c r="Q68903" s="230"/>
      <c r="R68903" s="230"/>
      <c r="S68903" s="230"/>
    </row>
    <row r="68904" spans="16:19" x14ac:dyDescent="0.2">
      <c r="P68904" s="230"/>
      <c r="Q68904" s="230"/>
      <c r="R68904" s="230"/>
      <c r="S68904" s="230"/>
    </row>
    <row r="68905" spans="16:19" x14ac:dyDescent="0.2">
      <c r="P68905" s="230"/>
      <c r="Q68905" s="230"/>
      <c r="R68905" s="230"/>
      <c r="S68905" s="230"/>
    </row>
    <row r="68906" spans="16:19" x14ac:dyDescent="0.2">
      <c r="P68906" s="230"/>
      <c r="Q68906" s="230"/>
      <c r="R68906" s="230"/>
      <c r="S68906" s="230"/>
    </row>
    <row r="68907" spans="16:19" x14ac:dyDescent="0.2">
      <c r="P68907" s="230"/>
      <c r="Q68907" s="230"/>
      <c r="R68907" s="230"/>
      <c r="S68907" s="230"/>
    </row>
    <row r="68908" spans="16:19" x14ac:dyDescent="0.2">
      <c r="P68908" s="230"/>
      <c r="Q68908" s="230"/>
      <c r="R68908" s="230"/>
      <c r="S68908" s="230"/>
    </row>
    <row r="68909" spans="16:19" x14ac:dyDescent="0.2">
      <c r="P68909" s="230"/>
      <c r="Q68909" s="230"/>
      <c r="R68909" s="230"/>
      <c r="S68909" s="230"/>
    </row>
    <row r="68910" spans="16:19" x14ac:dyDescent="0.2">
      <c r="P68910" s="230"/>
      <c r="Q68910" s="230"/>
      <c r="R68910" s="230"/>
      <c r="S68910" s="230"/>
    </row>
    <row r="68911" spans="16:19" x14ac:dyDescent="0.2">
      <c r="P68911" s="230"/>
      <c r="Q68911" s="230"/>
      <c r="R68911" s="230"/>
      <c r="S68911" s="230"/>
    </row>
    <row r="68912" spans="16:19" x14ac:dyDescent="0.2">
      <c r="P68912" s="230"/>
      <c r="Q68912" s="230"/>
      <c r="R68912" s="230"/>
      <c r="S68912" s="230"/>
    </row>
    <row r="68913" spans="16:19" x14ac:dyDescent="0.2">
      <c r="P68913" s="230"/>
      <c r="Q68913" s="230"/>
      <c r="R68913" s="230"/>
      <c r="S68913" s="230"/>
    </row>
    <row r="68914" spans="16:19" x14ac:dyDescent="0.2">
      <c r="P68914" s="230"/>
      <c r="Q68914" s="230"/>
      <c r="R68914" s="230"/>
      <c r="S68914" s="230"/>
    </row>
    <row r="68915" spans="16:19" x14ac:dyDescent="0.2">
      <c r="P68915" s="230"/>
      <c r="Q68915" s="230"/>
      <c r="R68915" s="230"/>
      <c r="S68915" s="230"/>
    </row>
    <row r="68916" spans="16:19" x14ac:dyDescent="0.2">
      <c r="P68916" s="230"/>
      <c r="Q68916" s="230"/>
      <c r="R68916" s="230"/>
      <c r="S68916" s="230"/>
    </row>
    <row r="68917" spans="16:19" x14ac:dyDescent="0.2">
      <c r="P68917" s="230"/>
      <c r="Q68917" s="230"/>
      <c r="R68917" s="230"/>
      <c r="S68917" s="230"/>
    </row>
    <row r="68918" spans="16:19" x14ac:dyDescent="0.2">
      <c r="P68918" s="230"/>
      <c r="Q68918" s="230"/>
      <c r="R68918" s="230"/>
      <c r="S68918" s="230"/>
    </row>
    <row r="68919" spans="16:19" x14ac:dyDescent="0.2">
      <c r="P68919" s="230"/>
      <c r="Q68919" s="230"/>
      <c r="R68919" s="230"/>
      <c r="S68919" s="230"/>
    </row>
    <row r="68920" spans="16:19" x14ac:dyDescent="0.2">
      <c r="P68920" s="230"/>
      <c r="Q68920" s="230"/>
      <c r="R68920" s="230"/>
      <c r="S68920" s="230"/>
    </row>
    <row r="68921" spans="16:19" x14ac:dyDescent="0.2">
      <c r="P68921" s="230"/>
      <c r="Q68921" s="230"/>
      <c r="R68921" s="230"/>
      <c r="S68921" s="230"/>
    </row>
    <row r="68922" spans="16:19" x14ac:dyDescent="0.2">
      <c r="P68922" s="230"/>
      <c r="Q68922" s="230"/>
      <c r="R68922" s="230"/>
      <c r="S68922" s="230"/>
    </row>
    <row r="68923" spans="16:19" x14ac:dyDescent="0.2">
      <c r="P68923" s="230"/>
      <c r="Q68923" s="230"/>
      <c r="R68923" s="230"/>
      <c r="S68923" s="230"/>
    </row>
    <row r="68924" spans="16:19" x14ac:dyDescent="0.2">
      <c r="P68924" s="230"/>
      <c r="Q68924" s="230"/>
      <c r="R68924" s="230"/>
      <c r="S68924" s="230"/>
    </row>
    <row r="68925" spans="16:19" x14ac:dyDescent="0.2">
      <c r="P68925" s="230"/>
      <c r="Q68925" s="230"/>
      <c r="R68925" s="230"/>
      <c r="S68925" s="230"/>
    </row>
    <row r="68926" spans="16:19" x14ac:dyDescent="0.2">
      <c r="P68926" s="230"/>
      <c r="Q68926" s="230"/>
      <c r="R68926" s="230"/>
      <c r="S68926" s="230"/>
    </row>
    <row r="68927" spans="16:19" x14ac:dyDescent="0.2">
      <c r="P68927" s="230"/>
      <c r="Q68927" s="230"/>
      <c r="R68927" s="230"/>
      <c r="S68927" s="230"/>
    </row>
    <row r="68928" spans="16:19" x14ac:dyDescent="0.2">
      <c r="P68928" s="230"/>
      <c r="Q68928" s="230"/>
      <c r="R68928" s="230"/>
      <c r="S68928" s="230"/>
    </row>
    <row r="68929" spans="16:19" x14ac:dyDescent="0.2">
      <c r="P68929" s="230"/>
      <c r="Q68929" s="230"/>
      <c r="R68929" s="230"/>
      <c r="S68929" s="230"/>
    </row>
    <row r="68930" spans="16:19" x14ac:dyDescent="0.2">
      <c r="P68930" s="230"/>
      <c r="Q68930" s="230"/>
      <c r="R68930" s="230"/>
      <c r="S68930" s="230"/>
    </row>
    <row r="68931" spans="16:19" x14ac:dyDescent="0.2">
      <c r="P68931" s="230"/>
      <c r="Q68931" s="230"/>
      <c r="R68931" s="230"/>
      <c r="S68931" s="230"/>
    </row>
    <row r="68932" spans="16:19" x14ac:dyDescent="0.2">
      <c r="P68932" s="230"/>
      <c r="Q68932" s="230"/>
      <c r="R68932" s="230"/>
      <c r="S68932" s="230"/>
    </row>
    <row r="68933" spans="16:19" x14ac:dyDescent="0.2">
      <c r="P68933" s="230"/>
      <c r="Q68933" s="230"/>
      <c r="R68933" s="230"/>
      <c r="S68933" s="230"/>
    </row>
    <row r="68934" spans="16:19" x14ac:dyDescent="0.2">
      <c r="P68934" s="230"/>
      <c r="Q68934" s="230"/>
      <c r="R68934" s="230"/>
      <c r="S68934" s="230"/>
    </row>
    <row r="68935" spans="16:19" x14ac:dyDescent="0.2">
      <c r="P68935" s="230"/>
      <c r="Q68935" s="230"/>
      <c r="R68935" s="230"/>
      <c r="S68935" s="230"/>
    </row>
    <row r="68936" spans="16:19" x14ac:dyDescent="0.2">
      <c r="P68936" s="230"/>
      <c r="Q68936" s="230"/>
      <c r="R68936" s="230"/>
      <c r="S68936" s="230"/>
    </row>
    <row r="68937" spans="16:19" x14ac:dyDescent="0.2">
      <c r="P68937" s="230"/>
      <c r="Q68937" s="230"/>
      <c r="R68937" s="230"/>
      <c r="S68937" s="230"/>
    </row>
    <row r="68938" spans="16:19" x14ac:dyDescent="0.2">
      <c r="P68938" s="230"/>
      <c r="Q68938" s="230"/>
      <c r="R68938" s="230"/>
      <c r="S68938" s="230"/>
    </row>
    <row r="68939" spans="16:19" x14ac:dyDescent="0.2">
      <c r="P68939" s="230"/>
      <c r="Q68939" s="230"/>
      <c r="R68939" s="230"/>
      <c r="S68939" s="230"/>
    </row>
    <row r="68940" spans="16:19" x14ac:dyDescent="0.2">
      <c r="P68940" s="230"/>
      <c r="Q68940" s="230"/>
      <c r="R68940" s="230"/>
      <c r="S68940" s="230"/>
    </row>
    <row r="68941" spans="16:19" x14ac:dyDescent="0.2">
      <c r="P68941" s="230"/>
      <c r="Q68941" s="230"/>
      <c r="R68941" s="230"/>
      <c r="S68941" s="230"/>
    </row>
    <row r="68942" spans="16:19" x14ac:dyDescent="0.2">
      <c r="P68942" s="230"/>
      <c r="Q68942" s="230"/>
      <c r="R68942" s="230"/>
      <c r="S68942" s="230"/>
    </row>
    <row r="68943" spans="16:19" x14ac:dyDescent="0.2">
      <c r="P68943" s="230"/>
      <c r="Q68943" s="230"/>
      <c r="R68943" s="230"/>
      <c r="S68943" s="230"/>
    </row>
    <row r="68944" spans="16:19" x14ac:dyDescent="0.2">
      <c r="P68944" s="230"/>
      <c r="Q68944" s="230"/>
      <c r="R68944" s="230"/>
      <c r="S68944" s="230"/>
    </row>
    <row r="68945" spans="16:19" x14ac:dyDescent="0.2">
      <c r="P68945" s="230"/>
      <c r="Q68945" s="230"/>
      <c r="R68945" s="230"/>
      <c r="S68945" s="230"/>
    </row>
    <row r="68946" spans="16:19" x14ac:dyDescent="0.2">
      <c r="P68946" s="230"/>
      <c r="Q68946" s="230"/>
      <c r="R68946" s="230"/>
      <c r="S68946" s="230"/>
    </row>
    <row r="68947" spans="16:19" x14ac:dyDescent="0.2">
      <c r="P68947" s="230"/>
      <c r="Q68947" s="230"/>
      <c r="R68947" s="230"/>
      <c r="S68947" s="230"/>
    </row>
    <row r="68948" spans="16:19" x14ac:dyDescent="0.2">
      <c r="P68948" s="230"/>
      <c r="Q68948" s="230"/>
      <c r="R68948" s="230"/>
      <c r="S68948" s="230"/>
    </row>
    <row r="68949" spans="16:19" x14ac:dyDescent="0.2">
      <c r="P68949" s="230"/>
      <c r="Q68949" s="230"/>
      <c r="R68949" s="230"/>
      <c r="S68949" s="230"/>
    </row>
    <row r="68950" spans="16:19" x14ac:dyDescent="0.2">
      <c r="P68950" s="230"/>
      <c r="Q68950" s="230"/>
      <c r="R68950" s="230"/>
      <c r="S68950" s="230"/>
    </row>
    <row r="68951" spans="16:19" x14ac:dyDescent="0.2">
      <c r="P68951" s="230"/>
      <c r="Q68951" s="230"/>
      <c r="R68951" s="230"/>
      <c r="S68951" s="230"/>
    </row>
    <row r="68952" spans="16:19" x14ac:dyDescent="0.2">
      <c r="P68952" s="230"/>
      <c r="Q68952" s="230"/>
      <c r="R68952" s="230"/>
      <c r="S68952" s="230"/>
    </row>
    <row r="68953" spans="16:19" x14ac:dyDescent="0.2">
      <c r="P68953" s="230"/>
      <c r="Q68953" s="230"/>
      <c r="R68953" s="230"/>
      <c r="S68953" s="230"/>
    </row>
    <row r="68954" spans="16:19" x14ac:dyDescent="0.2">
      <c r="P68954" s="230"/>
      <c r="Q68954" s="230"/>
      <c r="R68954" s="230"/>
      <c r="S68954" s="230"/>
    </row>
    <row r="68955" spans="16:19" x14ac:dyDescent="0.2">
      <c r="P68955" s="230"/>
      <c r="Q68955" s="230"/>
      <c r="R68955" s="230"/>
      <c r="S68955" s="230"/>
    </row>
    <row r="68956" spans="16:19" x14ac:dyDescent="0.2">
      <c r="P68956" s="230"/>
      <c r="Q68956" s="230"/>
      <c r="R68956" s="230"/>
      <c r="S68956" s="230"/>
    </row>
    <row r="68957" spans="16:19" x14ac:dyDescent="0.2">
      <c r="P68957" s="230"/>
      <c r="Q68957" s="230"/>
      <c r="R68957" s="230"/>
      <c r="S68957" s="230"/>
    </row>
    <row r="68958" spans="16:19" x14ac:dyDescent="0.2">
      <c r="P68958" s="230"/>
      <c r="Q68958" s="230"/>
      <c r="R68958" s="230"/>
      <c r="S68958" s="230"/>
    </row>
    <row r="68959" spans="16:19" x14ac:dyDescent="0.2">
      <c r="P68959" s="230"/>
      <c r="Q68959" s="230"/>
      <c r="R68959" s="230"/>
      <c r="S68959" s="230"/>
    </row>
    <row r="68960" spans="16:19" x14ac:dyDescent="0.2">
      <c r="P68960" s="230"/>
      <c r="Q68960" s="230"/>
      <c r="R68960" s="230"/>
      <c r="S68960" s="230"/>
    </row>
    <row r="68961" spans="16:19" x14ac:dyDescent="0.2">
      <c r="P68961" s="230"/>
      <c r="Q68961" s="230"/>
      <c r="R68961" s="230"/>
      <c r="S68961" s="230"/>
    </row>
    <row r="68962" spans="16:19" x14ac:dyDescent="0.2">
      <c r="P68962" s="230"/>
      <c r="Q68962" s="230"/>
      <c r="R68962" s="230"/>
      <c r="S68962" s="230"/>
    </row>
    <row r="68963" spans="16:19" x14ac:dyDescent="0.2">
      <c r="P68963" s="230"/>
      <c r="Q68963" s="230"/>
      <c r="R68963" s="230"/>
      <c r="S68963" s="230"/>
    </row>
    <row r="68964" spans="16:19" x14ac:dyDescent="0.2">
      <c r="P68964" s="230"/>
      <c r="Q68964" s="230"/>
      <c r="R68964" s="230"/>
      <c r="S68964" s="230"/>
    </row>
    <row r="68965" spans="16:19" x14ac:dyDescent="0.2">
      <c r="P68965" s="230"/>
      <c r="Q68965" s="230"/>
      <c r="R68965" s="230"/>
      <c r="S68965" s="230"/>
    </row>
    <row r="68966" spans="16:19" x14ac:dyDescent="0.2">
      <c r="P68966" s="230"/>
      <c r="Q68966" s="230"/>
      <c r="R68966" s="230"/>
      <c r="S68966" s="230"/>
    </row>
    <row r="68967" spans="16:19" x14ac:dyDescent="0.2">
      <c r="P68967" s="230"/>
      <c r="Q68967" s="230"/>
      <c r="R68967" s="230"/>
      <c r="S68967" s="230"/>
    </row>
    <row r="68968" spans="16:19" x14ac:dyDescent="0.2">
      <c r="P68968" s="230"/>
      <c r="Q68968" s="230"/>
      <c r="R68968" s="230"/>
      <c r="S68968" s="230"/>
    </row>
    <row r="68969" spans="16:19" x14ac:dyDescent="0.2">
      <c r="P68969" s="230"/>
      <c r="Q68969" s="230"/>
      <c r="R68969" s="230"/>
      <c r="S68969" s="230"/>
    </row>
    <row r="68970" spans="16:19" x14ac:dyDescent="0.2">
      <c r="P68970" s="230"/>
      <c r="Q68970" s="230"/>
      <c r="R68970" s="230"/>
      <c r="S68970" s="230"/>
    </row>
    <row r="68971" spans="16:19" x14ac:dyDescent="0.2">
      <c r="P68971" s="230"/>
      <c r="Q68971" s="230"/>
      <c r="R68971" s="230"/>
      <c r="S68971" s="230"/>
    </row>
    <row r="68972" spans="16:19" x14ac:dyDescent="0.2">
      <c r="P68972" s="230"/>
      <c r="Q68972" s="230"/>
      <c r="R68972" s="230"/>
      <c r="S68972" s="230"/>
    </row>
    <row r="68973" spans="16:19" x14ac:dyDescent="0.2">
      <c r="P68973" s="230"/>
      <c r="Q68973" s="230"/>
      <c r="R68973" s="230"/>
      <c r="S68973" s="230"/>
    </row>
    <row r="68974" spans="16:19" x14ac:dyDescent="0.2">
      <c r="P68974" s="230"/>
      <c r="Q68974" s="230"/>
      <c r="R68974" s="230"/>
      <c r="S68974" s="230"/>
    </row>
    <row r="68975" spans="16:19" x14ac:dyDescent="0.2">
      <c r="P68975" s="230"/>
      <c r="Q68975" s="230"/>
      <c r="R68975" s="230"/>
      <c r="S68975" s="230"/>
    </row>
    <row r="68976" spans="16:19" x14ac:dyDescent="0.2">
      <c r="P68976" s="230"/>
      <c r="Q68976" s="230"/>
      <c r="R68976" s="230"/>
      <c r="S68976" s="230"/>
    </row>
    <row r="68977" spans="16:19" x14ac:dyDescent="0.2">
      <c r="P68977" s="230"/>
      <c r="Q68977" s="230"/>
      <c r="R68977" s="230"/>
      <c r="S68977" s="230"/>
    </row>
    <row r="68978" spans="16:19" x14ac:dyDescent="0.2">
      <c r="P68978" s="230"/>
      <c r="Q68978" s="230"/>
      <c r="R68978" s="230"/>
      <c r="S68978" s="230"/>
    </row>
    <row r="68979" spans="16:19" x14ac:dyDescent="0.2">
      <c r="P68979" s="230"/>
      <c r="Q68979" s="230"/>
      <c r="R68979" s="230"/>
      <c r="S68979" s="230"/>
    </row>
    <row r="68980" spans="16:19" x14ac:dyDescent="0.2">
      <c r="P68980" s="230"/>
      <c r="Q68980" s="230"/>
      <c r="R68980" s="230"/>
      <c r="S68980" s="230"/>
    </row>
    <row r="68981" spans="16:19" x14ac:dyDescent="0.2">
      <c r="P68981" s="230"/>
      <c r="Q68981" s="230"/>
      <c r="R68981" s="230"/>
      <c r="S68981" s="230"/>
    </row>
    <row r="68982" spans="16:19" x14ac:dyDescent="0.2">
      <c r="P68982" s="230"/>
      <c r="Q68982" s="230"/>
      <c r="R68982" s="230"/>
      <c r="S68982" s="230"/>
    </row>
    <row r="68983" spans="16:19" x14ac:dyDescent="0.2">
      <c r="P68983" s="230"/>
      <c r="Q68983" s="230"/>
      <c r="R68983" s="230"/>
      <c r="S68983" s="230"/>
    </row>
    <row r="68984" spans="16:19" x14ac:dyDescent="0.2">
      <c r="P68984" s="230"/>
      <c r="Q68984" s="230"/>
      <c r="R68984" s="230"/>
      <c r="S68984" s="230"/>
    </row>
    <row r="68985" spans="16:19" x14ac:dyDescent="0.2">
      <c r="P68985" s="230"/>
      <c r="Q68985" s="230"/>
      <c r="R68985" s="230"/>
      <c r="S68985" s="230"/>
    </row>
    <row r="68986" spans="16:19" x14ac:dyDescent="0.2">
      <c r="P68986" s="230"/>
      <c r="Q68986" s="230"/>
      <c r="R68986" s="230"/>
      <c r="S68986" s="230"/>
    </row>
    <row r="68987" spans="16:19" x14ac:dyDescent="0.2">
      <c r="P68987" s="230"/>
      <c r="Q68987" s="230"/>
      <c r="R68987" s="230"/>
      <c r="S68987" s="230"/>
    </row>
    <row r="68988" spans="16:19" x14ac:dyDescent="0.2">
      <c r="P68988" s="230"/>
      <c r="Q68988" s="230"/>
      <c r="R68988" s="230"/>
      <c r="S68988" s="230"/>
    </row>
    <row r="68989" spans="16:19" x14ac:dyDescent="0.2">
      <c r="P68989" s="230"/>
      <c r="Q68989" s="230"/>
      <c r="R68989" s="230"/>
      <c r="S68989" s="230"/>
    </row>
    <row r="68990" spans="16:19" x14ac:dyDescent="0.2">
      <c r="P68990" s="230"/>
      <c r="Q68990" s="230"/>
      <c r="R68990" s="230"/>
      <c r="S68990" s="230"/>
    </row>
    <row r="68991" spans="16:19" x14ac:dyDescent="0.2">
      <c r="P68991" s="230"/>
      <c r="Q68991" s="230"/>
      <c r="R68991" s="230"/>
      <c r="S68991" s="230"/>
    </row>
    <row r="68992" spans="16:19" x14ac:dyDescent="0.2">
      <c r="P68992" s="230"/>
      <c r="Q68992" s="230"/>
      <c r="R68992" s="230"/>
      <c r="S68992" s="230"/>
    </row>
    <row r="68993" spans="16:19" x14ac:dyDescent="0.2">
      <c r="P68993" s="230"/>
      <c r="Q68993" s="230"/>
      <c r="R68993" s="230"/>
      <c r="S68993" s="230"/>
    </row>
    <row r="68994" spans="16:19" x14ac:dyDescent="0.2">
      <c r="P68994" s="230"/>
      <c r="Q68994" s="230"/>
      <c r="R68994" s="230"/>
      <c r="S68994" s="230"/>
    </row>
    <row r="68995" spans="16:19" x14ac:dyDescent="0.2">
      <c r="P68995" s="230"/>
      <c r="Q68995" s="230"/>
      <c r="R68995" s="230"/>
      <c r="S68995" s="230"/>
    </row>
    <row r="68996" spans="16:19" x14ac:dyDescent="0.2">
      <c r="P68996" s="230"/>
      <c r="Q68996" s="230"/>
      <c r="R68996" s="230"/>
      <c r="S68996" s="230"/>
    </row>
    <row r="68997" spans="16:19" x14ac:dyDescent="0.2">
      <c r="P68997" s="230"/>
      <c r="Q68997" s="230"/>
      <c r="R68997" s="230"/>
      <c r="S68997" s="230"/>
    </row>
    <row r="68998" spans="16:19" x14ac:dyDescent="0.2">
      <c r="P68998" s="230"/>
      <c r="Q68998" s="230"/>
      <c r="R68998" s="230"/>
      <c r="S68998" s="230"/>
    </row>
    <row r="68999" spans="16:19" x14ac:dyDescent="0.2">
      <c r="P68999" s="230"/>
      <c r="Q68999" s="230"/>
      <c r="R68999" s="230"/>
      <c r="S68999" s="230"/>
    </row>
    <row r="69000" spans="16:19" x14ac:dyDescent="0.2">
      <c r="P69000" s="230"/>
      <c r="Q69000" s="230"/>
      <c r="R69000" s="230"/>
      <c r="S69000" s="230"/>
    </row>
    <row r="69001" spans="16:19" x14ac:dyDescent="0.2">
      <c r="P69001" s="230"/>
      <c r="Q69001" s="230"/>
      <c r="R69001" s="230"/>
      <c r="S69001" s="230"/>
    </row>
    <row r="69002" spans="16:19" x14ac:dyDescent="0.2">
      <c r="P69002" s="230"/>
      <c r="Q69002" s="230"/>
      <c r="R69002" s="230"/>
      <c r="S69002" s="230"/>
    </row>
    <row r="69003" spans="16:19" x14ac:dyDescent="0.2">
      <c r="P69003" s="230"/>
      <c r="Q69003" s="230"/>
      <c r="R69003" s="230"/>
      <c r="S69003" s="230"/>
    </row>
    <row r="69004" spans="16:19" x14ac:dyDescent="0.2">
      <c r="P69004" s="230"/>
      <c r="Q69004" s="230"/>
      <c r="R69004" s="230"/>
      <c r="S69004" s="230"/>
    </row>
    <row r="69005" spans="16:19" x14ac:dyDescent="0.2">
      <c r="P69005" s="230"/>
      <c r="Q69005" s="230"/>
      <c r="R69005" s="230"/>
      <c r="S69005" s="230"/>
    </row>
    <row r="69006" spans="16:19" x14ac:dyDescent="0.2">
      <c r="P69006" s="230"/>
      <c r="Q69006" s="230"/>
      <c r="R69006" s="230"/>
      <c r="S69006" s="230"/>
    </row>
    <row r="69007" spans="16:19" x14ac:dyDescent="0.2">
      <c r="P69007" s="230"/>
      <c r="Q69007" s="230"/>
      <c r="R69007" s="230"/>
      <c r="S69007" s="230"/>
    </row>
    <row r="69008" spans="16:19" x14ac:dyDescent="0.2">
      <c r="P69008" s="230"/>
      <c r="Q69008" s="230"/>
      <c r="R69008" s="230"/>
      <c r="S69008" s="230"/>
    </row>
    <row r="69009" spans="16:19" x14ac:dyDescent="0.2">
      <c r="P69009" s="230"/>
      <c r="Q69009" s="230"/>
      <c r="R69009" s="230"/>
      <c r="S69009" s="230"/>
    </row>
    <row r="69010" spans="16:19" x14ac:dyDescent="0.2">
      <c r="P69010" s="230"/>
      <c r="Q69010" s="230"/>
      <c r="R69010" s="230"/>
      <c r="S69010" s="230"/>
    </row>
    <row r="69011" spans="16:19" x14ac:dyDescent="0.2">
      <c r="P69011" s="230"/>
      <c r="Q69011" s="230"/>
      <c r="R69011" s="230"/>
      <c r="S69011" s="230"/>
    </row>
    <row r="69012" spans="16:19" x14ac:dyDescent="0.2">
      <c r="P69012" s="230"/>
      <c r="Q69012" s="230"/>
      <c r="R69012" s="230"/>
      <c r="S69012" s="230"/>
    </row>
    <row r="69013" spans="16:19" x14ac:dyDescent="0.2">
      <c r="P69013" s="230"/>
      <c r="Q69013" s="230"/>
      <c r="R69013" s="230"/>
      <c r="S69013" s="230"/>
    </row>
    <row r="69014" spans="16:19" x14ac:dyDescent="0.2">
      <c r="P69014" s="230"/>
      <c r="Q69014" s="230"/>
      <c r="R69014" s="230"/>
      <c r="S69014" s="230"/>
    </row>
    <row r="69015" spans="16:19" x14ac:dyDescent="0.2">
      <c r="P69015" s="230"/>
      <c r="Q69015" s="230"/>
      <c r="R69015" s="230"/>
      <c r="S69015" s="230"/>
    </row>
    <row r="69016" spans="16:19" x14ac:dyDescent="0.2">
      <c r="P69016" s="230"/>
      <c r="Q69016" s="230"/>
      <c r="R69016" s="230"/>
      <c r="S69016" s="230"/>
    </row>
    <row r="69017" spans="16:19" x14ac:dyDescent="0.2">
      <c r="P69017" s="230"/>
      <c r="Q69017" s="230"/>
      <c r="R69017" s="230"/>
      <c r="S69017" s="230"/>
    </row>
    <row r="69018" spans="16:19" x14ac:dyDescent="0.2">
      <c r="P69018" s="230"/>
      <c r="Q69018" s="230"/>
      <c r="R69018" s="230"/>
      <c r="S69018" s="230"/>
    </row>
    <row r="69019" spans="16:19" x14ac:dyDescent="0.2">
      <c r="P69019" s="230"/>
      <c r="Q69019" s="230"/>
      <c r="R69019" s="230"/>
      <c r="S69019" s="230"/>
    </row>
    <row r="69020" spans="16:19" x14ac:dyDescent="0.2">
      <c r="P69020" s="230"/>
      <c r="Q69020" s="230"/>
      <c r="R69020" s="230"/>
      <c r="S69020" s="230"/>
    </row>
    <row r="69021" spans="16:19" x14ac:dyDescent="0.2">
      <c r="P69021" s="230"/>
      <c r="Q69021" s="230"/>
      <c r="R69021" s="230"/>
      <c r="S69021" s="230"/>
    </row>
    <row r="69022" spans="16:19" x14ac:dyDescent="0.2">
      <c r="P69022" s="230"/>
      <c r="Q69022" s="230"/>
      <c r="R69022" s="230"/>
      <c r="S69022" s="230"/>
    </row>
    <row r="69023" spans="16:19" x14ac:dyDescent="0.2">
      <c r="P69023" s="230"/>
      <c r="Q69023" s="230"/>
      <c r="R69023" s="230"/>
      <c r="S69023" s="230"/>
    </row>
    <row r="69024" spans="16:19" x14ac:dyDescent="0.2">
      <c r="P69024" s="230"/>
      <c r="Q69024" s="230"/>
      <c r="R69024" s="230"/>
      <c r="S69024" s="230"/>
    </row>
    <row r="69025" spans="16:19" x14ac:dyDescent="0.2">
      <c r="P69025" s="230"/>
      <c r="Q69025" s="230"/>
      <c r="R69025" s="230"/>
      <c r="S69025" s="230"/>
    </row>
    <row r="69026" spans="16:19" x14ac:dyDescent="0.2">
      <c r="P69026" s="230"/>
      <c r="Q69026" s="230"/>
      <c r="R69026" s="230"/>
      <c r="S69026" s="230"/>
    </row>
    <row r="69027" spans="16:19" x14ac:dyDescent="0.2">
      <c r="P69027" s="230"/>
      <c r="Q69027" s="230"/>
      <c r="R69027" s="230"/>
      <c r="S69027" s="230"/>
    </row>
    <row r="69028" spans="16:19" x14ac:dyDescent="0.2">
      <c r="P69028" s="230"/>
      <c r="Q69028" s="230"/>
      <c r="R69028" s="230"/>
      <c r="S69028" s="230"/>
    </row>
    <row r="69029" spans="16:19" x14ac:dyDescent="0.2">
      <c r="P69029" s="230"/>
      <c r="Q69029" s="230"/>
      <c r="R69029" s="230"/>
      <c r="S69029" s="230"/>
    </row>
    <row r="69030" spans="16:19" x14ac:dyDescent="0.2">
      <c r="P69030" s="230"/>
      <c r="Q69030" s="230"/>
      <c r="R69030" s="230"/>
      <c r="S69030" s="230"/>
    </row>
    <row r="69031" spans="16:19" x14ac:dyDescent="0.2">
      <c r="P69031" s="230"/>
      <c r="Q69031" s="230"/>
      <c r="R69031" s="230"/>
      <c r="S69031" s="230"/>
    </row>
    <row r="69032" spans="16:19" x14ac:dyDescent="0.2">
      <c r="P69032" s="230"/>
      <c r="Q69032" s="230"/>
      <c r="R69032" s="230"/>
      <c r="S69032" s="230"/>
    </row>
    <row r="69033" spans="16:19" x14ac:dyDescent="0.2">
      <c r="P69033" s="230"/>
      <c r="Q69033" s="230"/>
      <c r="R69033" s="230"/>
      <c r="S69033" s="230"/>
    </row>
    <row r="69034" spans="16:19" x14ac:dyDescent="0.2">
      <c r="P69034" s="230"/>
      <c r="Q69034" s="230"/>
      <c r="R69034" s="230"/>
      <c r="S69034" s="230"/>
    </row>
    <row r="69035" spans="16:19" x14ac:dyDescent="0.2">
      <c r="P69035" s="230"/>
      <c r="Q69035" s="230"/>
      <c r="R69035" s="230"/>
      <c r="S69035" s="230"/>
    </row>
    <row r="69036" spans="16:19" x14ac:dyDescent="0.2">
      <c r="P69036" s="230"/>
      <c r="Q69036" s="230"/>
      <c r="R69036" s="230"/>
      <c r="S69036" s="230"/>
    </row>
    <row r="69037" spans="16:19" x14ac:dyDescent="0.2">
      <c r="P69037" s="230"/>
      <c r="Q69037" s="230"/>
      <c r="R69037" s="230"/>
      <c r="S69037" s="230"/>
    </row>
    <row r="69038" spans="16:19" x14ac:dyDescent="0.2">
      <c r="P69038" s="230"/>
      <c r="Q69038" s="230"/>
      <c r="R69038" s="230"/>
      <c r="S69038" s="230"/>
    </row>
    <row r="69039" spans="16:19" x14ac:dyDescent="0.2">
      <c r="P69039" s="230"/>
      <c r="Q69039" s="230"/>
      <c r="R69039" s="230"/>
      <c r="S69039" s="230"/>
    </row>
    <row r="69040" spans="16:19" x14ac:dyDescent="0.2">
      <c r="P69040" s="230"/>
      <c r="Q69040" s="230"/>
      <c r="R69040" s="230"/>
      <c r="S69040" s="230"/>
    </row>
    <row r="69041" spans="16:19" x14ac:dyDescent="0.2">
      <c r="P69041" s="230"/>
      <c r="Q69041" s="230"/>
      <c r="R69041" s="230"/>
      <c r="S69041" s="230"/>
    </row>
    <row r="69042" spans="16:19" x14ac:dyDescent="0.2">
      <c r="P69042" s="230"/>
      <c r="Q69042" s="230"/>
      <c r="R69042" s="230"/>
      <c r="S69042" s="230"/>
    </row>
    <row r="69043" spans="16:19" x14ac:dyDescent="0.2">
      <c r="P69043" s="230"/>
      <c r="Q69043" s="230"/>
      <c r="R69043" s="230"/>
      <c r="S69043" s="230"/>
    </row>
    <row r="69044" spans="16:19" x14ac:dyDescent="0.2">
      <c r="P69044" s="230"/>
      <c r="Q69044" s="230"/>
      <c r="R69044" s="230"/>
      <c r="S69044" s="230"/>
    </row>
    <row r="69045" spans="16:19" x14ac:dyDescent="0.2">
      <c r="P69045" s="230"/>
      <c r="Q69045" s="230"/>
      <c r="R69045" s="230"/>
      <c r="S69045" s="230"/>
    </row>
    <row r="69046" spans="16:19" x14ac:dyDescent="0.2">
      <c r="P69046" s="230"/>
      <c r="Q69046" s="230"/>
      <c r="R69046" s="230"/>
      <c r="S69046" s="230"/>
    </row>
    <row r="69047" spans="16:19" x14ac:dyDescent="0.2">
      <c r="P69047" s="230"/>
      <c r="Q69047" s="230"/>
      <c r="R69047" s="230"/>
      <c r="S69047" s="230"/>
    </row>
    <row r="69048" spans="16:19" x14ac:dyDescent="0.2">
      <c r="P69048" s="230"/>
      <c r="Q69048" s="230"/>
      <c r="R69048" s="230"/>
      <c r="S69048" s="230"/>
    </row>
    <row r="69049" spans="16:19" x14ac:dyDescent="0.2">
      <c r="P69049" s="230"/>
      <c r="Q69049" s="230"/>
      <c r="R69049" s="230"/>
      <c r="S69049" s="230"/>
    </row>
    <row r="69050" spans="16:19" x14ac:dyDescent="0.2">
      <c r="P69050" s="230"/>
      <c r="Q69050" s="230"/>
      <c r="R69050" s="230"/>
      <c r="S69050" s="230"/>
    </row>
    <row r="69051" spans="16:19" x14ac:dyDescent="0.2">
      <c r="P69051" s="230"/>
      <c r="Q69051" s="230"/>
      <c r="R69051" s="230"/>
      <c r="S69051" s="230"/>
    </row>
    <row r="69052" spans="16:19" x14ac:dyDescent="0.2">
      <c r="P69052" s="230"/>
      <c r="Q69052" s="230"/>
      <c r="R69052" s="230"/>
      <c r="S69052" s="230"/>
    </row>
    <row r="69053" spans="16:19" x14ac:dyDescent="0.2">
      <c r="P69053" s="230"/>
      <c r="Q69053" s="230"/>
      <c r="R69053" s="230"/>
      <c r="S69053" s="230"/>
    </row>
    <row r="69054" spans="16:19" x14ac:dyDescent="0.2">
      <c r="P69054" s="230"/>
      <c r="Q69054" s="230"/>
      <c r="R69054" s="230"/>
      <c r="S69054" s="230"/>
    </row>
    <row r="69055" spans="16:19" x14ac:dyDescent="0.2">
      <c r="P69055" s="230"/>
      <c r="Q69055" s="230"/>
      <c r="R69055" s="230"/>
      <c r="S69055" s="230"/>
    </row>
    <row r="69056" spans="16:19" x14ac:dyDescent="0.2">
      <c r="P69056" s="230"/>
      <c r="Q69056" s="230"/>
      <c r="R69056" s="230"/>
      <c r="S69056" s="230"/>
    </row>
    <row r="69057" spans="16:19" x14ac:dyDescent="0.2">
      <c r="P69057" s="230"/>
      <c r="Q69057" s="230"/>
      <c r="R69057" s="230"/>
      <c r="S69057" s="230"/>
    </row>
    <row r="69058" spans="16:19" x14ac:dyDescent="0.2">
      <c r="P69058" s="230"/>
      <c r="Q69058" s="230"/>
      <c r="R69058" s="230"/>
      <c r="S69058" s="230"/>
    </row>
    <row r="69059" spans="16:19" x14ac:dyDescent="0.2">
      <c r="P69059" s="230"/>
      <c r="Q69059" s="230"/>
      <c r="R69059" s="230"/>
      <c r="S69059" s="230"/>
    </row>
    <row r="69060" spans="16:19" x14ac:dyDescent="0.2">
      <c r="P69060" s="230"/>
      <c r="Q69060" s="230"/>
      <c r="R69060" s="230"/>
      <c r="S69060" s="230"/>
    </row>
    <row r="69061" spans="16:19" x14ac:dyDescent="0.2">
      <c r="P69061" s="230"/>
      <c r="Q69061" s="230"/>
      <c r="R69061" s="230"/>
      <c r="S69061" s="230"/>
    </row>
    <row r="69062" spans="16:19" x14ac:dyDescent="0.2">
      <c r="P69062" s="230"/>
      <c r="Q69062" s="230"/>
      <c r="R69062" s="230"/>
      <c r="S69062" s="230"/>
    </row>
    <row r="69063" spans="16:19" x14ac:dyDescent="0.2">
      <c r="P69063" s="230"/>
      <c r="Q69063" s="230"/>
      <c r="R69063" s="230"/>
      <c r="S69063" s="230"/>
    </row>
    <row r="69064" spans="16:19" x14ac:dyDescent="0.2">
      <c r="P69064" s="230"/>
      <c r="Q69064" s="230"/>
      <c r="R69064" s="230"/>
      <c r="S69064" s="230"/>
    </row>
    <row r="69065" spans="16:19" x14ac:dyDescent="0.2">
      <c r="P69065" s="230"/>
      <c r="Q69065" s="230"/>
      <c r="R69065" s="230"/>
      <c r="S69065" s="230"/>
    </row>
    <row r="69066" spans="16:19" x14ac:dyDescent="0.2">
      <c r="P69066" s="230"/>
      <c r="Q69066" s="230"/>
      <c r="R69066" s="230"/>
      <c r="S69066" s="230"/>
    </row>
    <row r="69067" spans="16:19" x14ac:dyDescent="0.2">
      <c r="P69067" s="230"/>
      <c r="Q69067" s="230"/>
      <c r="R69067" s="230"/>
      <c r="S69067" s="230"/>
    </row>
    <row r="69068" spans="16:19" x14ac:dyDescent="0.2">
      <c r="P69068" s="230"/>
      <c r="Q69068" s="230"/>
      <c r="R69068" s="230"/>
      <c r="S69068" s="230"/>
    </row>
    <row r="69069" spans="16:19" x14ac:dyDescent="0.2">
      <c r="P69069" s="230"/>
      <c r="Q69069" s="230"/>
      <c r="R69069" s="230"/>
      <c r="S69069" s="230"/>
    </row>
    <row r="69070" spans="16:19" x14ac:dyDescent="0.2">
      <c r="P69070" s="230"/>
      <c r="Q69070" s="230"/>
      <c r="R69070" s="230"/>
      <c r="S69070" s="230"/>
    </row>
    <row r="69071" spans="16:19" x14ac:dyDescent="0.2">
      <c r="P69071" s="230"/>
      <c r="Q69071" s="230"/>
      <c r="R69071" s="230"/>
      <c r="S69071" s="230"/>
    </row>
    <row r="69072" spans="16:19" x14ac:dyDescent="0.2">
      <c r="P69072" s="230"/>
      <c r="Q69072" s="230"/>
      <c r="R69072" s="230"/>
      <c r="S69072" s="230"/>
    </row>
    <row r="69073" spans="16:19" x14ac:dyDescent="0.2">
      <c r="P69073" s="230"/>
      <c r="Q69073" s="230"/>
      <c r="R69073" s="230"/>
      <c r="S69073" s="230"/>
    </row>
    <row r="69074" spans="16:19" x14ac:dyDescent="0.2">
      <c r="P69074" s="230"/>
      <c r="Q69074" s="230"/>
      <c r="R69074" s="230"/>
      <c r="S69074" s="230"/>
    </row>
    <row r="69075" spans="16:19" x14ac:dyDescent="0.2">
      <c r="P69075" s="230"/>
      <c r="Q69075" s="230"/>
      <c r="R69075" s="230"/>
      <c r="S69075" s="230"/>
    </row>
    <row r="69076" spans="16:19" x14ac:dyDescent="0.2">
      <c r="P69076" s="230"/>
      <c r="Q69076" s="230"/>
      <c r="R69076" s="230"/>
      <c r="S69076" s="230"/>
    </row>
    <row r="69077" spans="16:19" x14ac:dyDescent="0.2">
      <c r="P69077" s="230"/>
      <c r="Q69077" s="230"/>
      <c r="R69077" s="230"/>
      <c r="S69077" s="230"/>
    </row>
    <row r="69078" spans="16:19" x14ac:dyDescent="0.2">
      <c r="P69078" s="230"/>
      <c r="Q69078" s="230"/>
      <c r="R69078" s="230"/>
      <c r="S69078" s="230"/>
    </row>
    <row r="69079" spans="16:19" x14ac:dyDescent="0.2">
      <c r="P69079" s="230"/>
      <c r="Q69079" s="230"/>
      <c r="R69079" s="230"/>
      <c r="S69079" s="230"/>
    </row>
    <row r="69080" spans="16:19" x14ac:dyDescent="0.2">
      <c r="P69080" s="230"/>
      <c r="Q69080" s="230"/>
      <c r="R69080" s="230"/>
      <c r="S69080" s="230"/>
    </row>
    <row r="69081" spans="16:19" x14ac:dyDescent="0.2">
      <c r="P69081" s="230"/>
      <c r="Q69081" s="230"/>
      <c r="R69081" s="230"/>
      <c r="S69081" s="230"/>
    </row>
    <row r="69082" spans="16:19" x14ac:dyDescent="0.2">
      <c r="P69082" s="230"/>
      <c r="Q69082" s="230"/>
      <c r="R69082" s="230"/>
      <c r="S69082" s="230"/>
    </row>
    <row r="69083" spans="16:19" x14ac:dyDescent="0.2">
      <c r="P69083" s="230"/>
      <c r="Q69083" s="230"/>
      <c r="R69083" s="230"/>
      <c r="S69083" s="230"/>
    </row>
    <row r="69084" spans="16:19" x14ac:dyDescent="0.2">
      <c r="P69084" s="230"/>
      <c r="Q69084" s="230"/>
      <c r="R69084" s="230"/>
      <c r="S69084" s="230"/>
    </row>
    <row r="69085" spans="16:19" x14ac:dyDescent="0.2">
      <c r="P69085" s="230"/>
      <c r="Q69085" s="230"/>
      <c r="R69085" s="230"/>
      <c r="S69085" s="230"/>
    </row>
    <row r="69086" spans="16:19" x14ac:dyDescent="0.2">
      <c r="P69086" s="230"/>
      <c r="Q69086" s="230"/>
      <c r="R69086" s="230"/>
      <c r="S69086" s="230"/>
    </row>
    <row r="69087" spans="16:19" x14ac:dyDescent="0.2">
      <c r="P69087" s="230"/>
      <c r="Q69087" s="230"/>
      <c r="R69087" s="230"/>
      <c r="S69087" s="230"/>
    </row>
    <row r="69088" spans="16:19" x14ac:dyDescent="0.2">
      <c r="P69088" s="230"/>
      <c r="Q69088" s="230"/>
      <c r="R69088" s="230"/>
      <c r="S69088" s="230"/>
    </row>
    <row r="69089" spans="16:19" x14ac:dyDescent="0.2">
      <c r="P69089" s="230"/>
      <c r="Q69089" s="230"/>
      <c r="R69089" s="230"/>
      <c r="S69089" s="230"/>
    </row>
    <row r="69090" spans="16:19" x14ac:dyDescent="0.2">
      <c r="P69090" s="230"/>
      <c r="Q69090" s="230"/>
      <c r="R69090" s="230"/>
      <c r="S69090" s="230"/>
    </row>
    <row r="69091" spans="16:19" x14ac:dyDescent="0.2">
      <c r="P69091" s="230"/>
      <c r="Q69091" s="230"/>
      <c r="R69091" s="230"/>
      <c r="S69091" s="230"/>
    </row>
    <row r="69092" spans="16:19" x14ac:dyDescent="0.2">
      <c r="P69092" s="230"/>
      <c r="Q69092" s="230"/>
      <c r="R69092" s="230"/>
      <c r="S69092" s="230"/>
    </row>
    <row r="69093" spans="16:19" x14ac:dyDescent="0.2">
      <c r="P69093" s="230"/>
      <c r="Q69093" s="230"/>
      <c r="R69093" s="230"/>
      <c r="S69093" s="230"/>
    </row>
    <row r="69094" spans="16:19" x14ac:dyDescent="0.2">
      <c r="P69094" s="230"/>
      <c r="Q69094" s="230"/>
      <c r="R69094" s="230"/>
      <c r="S69094" s="230"/>
    </row>
    <row r="69095" spans="16:19" x14ac:dyDescent="0.2">
      <c r="P69095" s="230"/>
      <c r="Q69095" s="230"/>
      <c r="R69095" s="230"/>
      <c r="S69095" s="230"/>
    </row>
    <row r="69096" spans="16:19" x14ac:dyDescent="0.2">
      <c r="P69096" s="230"/>
      <c r="Q69096" s="230"/>
      <c r="R69096" s="230"/>
      <c r="S69096" s="230"/>
    </row>
    <row r="69097" spans="16:19" x14ac:dyDescent="0.2">
      <c r="P69097" s="230"/>
      <c r="Q69097" s="230"/>
      <c r="R69097" s="230"/>
      <c r="S69097" s="230"/>
    </row>
    <row r="69098" spans="16:19" x14ac:dyDescent="0.2">
      <c r="P69098" s="230"/>
      <c r="Q69098" s="230"/>
      <c r="R69098" s="230"/>
      <c r="S69098" s="230"/>
    </row>
    <row r="69099" spans="16:19" x14ac:dyDescent="0.2">
      <c r="P69099" s="230"/>
      <c r="Q69099" s="230"/>
      <c r="R69099" s="230"/>
      <c r="S69099" s="230"/>
    </row>
    <row r="69100" spans="16:19" x14ac:dyDescent="0.2">
      <c r="P69100" s="230"/>
      <c r="Q69100" s="230"/>
      <c r="R69100" s="230"/>
      <c r="S69100" s="230"/>
    </row>
    <row r="69101" spans="16:19" x14ac:dyDescent="0.2">
      <c r="P69101" s="230"/>
      <c r="Q69101" s="230"/>
      <c r="R69101" s="230"/>
      <c r="S69101" s="230"/>
    </row>
    <row r="69102" spans="16:19" x14ac:dyDescent="0.2">
      <c r="P69102" s="230"/>
      <c r="Q69102" s="230"/>
      <c r="R69102" s="230"/>
      <c r="S69102" s="230"/>
    </row>
    <row r="69103" spans="16:19" x14ac:dyDescent="0.2">
      <c r="P69103" s="230"/>
      <c r="Q69103" s="230"/>
      <c r="R69103" s="230"/>
      <c r="S69103" s="230"/>
    </row>
    <row r="69104" spans="16:19" x14ac:dyDescent="0.2">
      <c r="P69104" s="230"/>
      <c r="Q69104" s="230"/>
      <c r="R69104" s="230"/>
      <c r="S69104" s="230"/>
    </row>
    <row r="69105" spans="16:19" x14ac:dyDescent="0.2">
      <c r="P69105" s="230"/>
      <c r="Q69105" s="230"/>
      <c r="R69105" s="230"/>
      <c r="S69105" s="230"/>
    </row>
    <row r="69106" spans="16:19" x14ac:dyDescent="0.2">
      <c r="P69106" s="230"/>
      <c r="Q69106" s="230"/>
      <c r="R69106" s="230"/>
      <c r="S69106" s="230"/>
    </row>
    <row r="69107" spans="16:19" x14ac:dyDescent="0.2">
      <c r="P69107" s="230"/>
      <c r="Q69107" s="230"/>
      <c r="R69107" s="230"/>
      <c r="S69107" s="230"/>
    </row>
    <row r="69108" spans="16:19" x14ac:dyDescent="0.2">
      <c r="P69108" s="230"/>
      <c r="Q69108" s="230"/>
      <c r="R69108" s="230"/>
      <c r="S69108" s="230"/>
    </row>
    <row r="69109" spans="16:19" x14ac:dyDescent="0.2">
      <c r="P69109" s="230"/>
      <c r="Q69109" s="230"/>
      <c r="R69109" s="230"/>
      <c r="S69109" s="230"/>
    </row>
    <row r="69110" spans="16:19" x14ac:dyDescent="0.2">
      <c r="P69110" s="230"/>
      <c r="Q69110" s="230"/>
      <c r="R69110" s="230"/>
      <c r="S69110" s="230"/>
    </row>
    <row r="69111" spans="16:19" x14ac:dyDescent="0.2">
      <c r="P69111" s="230"/>
      <c r="Q69111" s="230"/>
      <c r="R69111" s="230"/>
      <c r="S69111" s="230"/>
    </row>
    <row r="69112" spans="16:19" x14ac:dyDescent="0.2">
      <c r="P69112" s="230"/>
      <c r="Q69112" s="230"/>
      <c r="R69112" s="230"/>
      <c r="S69112" s="230"/>
    </row>
    <row r="69113" spans="16:19" x14ac:dyDescent="0.2">
      <c r="P69113" s="230"/>
      <c r="Q69113" s="230"/>
      <c r="R69113" s="230"/>
      <c r="S69113" s="230"/>
    </row>
    <row r="69114" spans="16:19" x14ac:dyDescent="0.2">
      <c r="P69114" s="230"/>
      <c r="Q69114" s="230"/>
      <c r="R69114" s="230"/>
      <c r="S69114" s="230"/>
    </row>
    <row r="69115" spans="16:19" x14ac:dyDescent="0.2">
      <c r="P69115" s="230"/>
      <c r="Q69115" s="230"/>
      <c r="R69115" s="230"/>
      <c r="S69115" s="230"/>
    </row>
    <row r="69116" spans="16:19" x14ac:dyDescent="0.2">
      <c r="P69116" s="230"/>
      <c r="Q69116" s="230"/>
      <c r="R69116" s="230"/>
      <c r="S69116" s="230"/>
    </row>
    <row r="69117" spans="16:19" x14ac:dyDescent="0.2">
      <c r="P69117" s="230"/>
      <c r="Q69117" s="230"/>
      <c r="R69117" s="230"/>
      <c r="S69117" s="230"/>
    </row>
    <row r="69118" spans="16:19" x14ac:dyDescent="0.2">
      <c r="P69118" s="230"/>
      <c r="Q69118" s="230"/>
      <c r="R69118" s="230"/>
      <c r="S69118" s="230"/>
    </row>
    <row r="69119" spans="16:19" x14ac:dyDescent="0.2">
      <c r="P69119" s="230"/>
      <c r="Q69119" s="230"/>
      <c r="R69119" s="230"/>
      <c r="S69119" s="230"/>
    </row>
    <row r="69120" spans="16:19" x14ac:dyDescent="0.2">
      <c r="P69120" s="230"/>
      <c r="Q69120" s="230"/>
      <c r="R69120" s="230"/>
      <c r="S69120" s="230"/>
    </row>
    <row r="69121" spans="16:19" x14ac:dyDescent="0.2">
      <c r="P69121" s="230"/>
      <c r="Q69121" s="230"/>
      <c r="R69121" s="230"/>
      <c r="S69121" s="230"/>
    </row>
    <row r="69122" spans="16:19" x14ac:dyDescent="0.2">
      <c r="P69122" s="230"/>
      <c r="Q69122" s="230"/>
      <c r="R69122" s="230"/>
      <c r="S69122" s="230"/>
    </row>
    <row r="69123" spans="16:19" x14ac:dyDescent="0.2">
      <c r="P69123" s="230"/>
      <c r="Q69123" s="230"/>
      <c r="R69123" s="230"/>
      <c r="S69123" s="230"/>
    </row>
    <row r="69124" spans="16:19" x14ac:dyDescent="0.2">
      <c r="P69124" s="230"/>
      <c r="Q69124" s="230"/>
      <c r="R69124" s="230"/>
      <c r="S69124" s="230"/>
    </row>
    <row r="69125" spans="16:19" x14ac:dyDescent="0.2">
      <c r="P69125" s="230"/>
      <c r="Q69125" s="230"/>
      <c r="R69125" s="230"/>
      <c r="S69125" s="230"/>
    </row>
    <row r="69126" spans="16:19" x14ac:dyDescent="0.2">
      <c r="P69126" s="230"/>
      <c r="Q69126" s="230"/>
      <c r="R69126" s="230"/>
      <c r="S69126" s="230"/>
    </row>
    <row r="69127" spans="16:19" x14ac:dyDescent="0.2">
      <c r="P69127" s="230"/>
      <c r="Q69127" s="230"/>
      <c r="R69127" s="230"/>
      <c r="S69127" s="230"/>
    </row>
    <row r="69128" spans="16:19" x14ac:dyDescent="0.2">
      <c r="P69128" s="230"/>
      <c r="Q69128" s="230"/>
      <c r="R69128" s="230"/>
      <c r="S69128" s="230"/>
    </row>
    <row r="69129" spans="16:19" x14ac:dyDescent="0.2">
      <c r="P69129" s="230"/>
      <c r="Q69129" s="230"/>
      <c r="R69129" s="230"/>
      <c r="S69129" s="230"/>
    </row>
    <row r="69130" spans="16:19" x14ac:dyDescent="0.2">
      <c r="P69130" s="230"/>
      <c r="Q69130" s="230"/>
      <c r="R69130" s="230"/>
      <c r="S69130" s="230"/>
    </row>
    <row r="69131" spans="16:19" x14ac:dyDescent="0.2">
      <c r="P69131" s="230"/>
      <c r="Q69131" s="230"/>
      <c r="R69131" s="230"/>
      <c r="S69131" s="230"/>
    </row>
    <row r="69132" spans="16:19" x14ac:dyDescent="0.2">
      <c r="P69132" s="230"/>
      <c r="Q69132" s="230"/>
      <c r="R69132" s="230"/>
      <c r="S69132" s="230"/>
    </row>
    <row r="69133" spans="16:19" x14ac:dyDescent="0.2">
      <c r="P69133" s="230"/>
      <c r="Q69133" s="230"/>
      <c r="R69133" s="230"/>
      <c r="S69133" s="230"/>
    </row>
    <row r="69134" spans="16:19" x14ac:dyDescent="0.2">
      <c r="P69134" s="230"/>
      <c r="Q69134" s="230"/>
      <c r="R69134" s="230"/>
      <c r="S69134" s="230"/>
    </row>
    <row r="69135" spans="16:19" x14ac:dyDescent="0.2">
      <c r="P69135" s="230"/>
      <c r="Q69135" s="230"/>
      <c r="R69135" s="230"/>
      <c r="S69135" s="230"/>
    </row>
    <row r="69136" spans="16:19" x14ac:dyDescent="0.2">
      <c r="P69136" s="230"/>
      <c r="Q69136" s="230"/>
      <c r="R69136" s="230"/>
      <c r="S69136" s="230"/>
    </row>
    <row r="69137" spans="16:19" x14ac:dyDescent="0.2">
      <c r="P69137" s="230"/>
      <c r="Q69137" s="230"/>
      <c r="R69137" s="230"/>
      <c r="S69137" s="230"/>
    </row>
    <row r="69138" spans="16:19" x14ac:dyDescent="0.2">
      <c r="P69138" s="230"/>
      <c r="Q69138" s="230"/>
      <c r="R69138" s="230"/>
      <c r="S69138" s="230"/>
    </row>
    <row r="69139" spans="16:19" x14ac:dyDescent="0.2">
      <c r="P69139" s="230"/>
      <c r="Q69139" s="230"/>
      <c r="R69139" s="230"/>
      <c r="S69139" s="230"/>
    </row>
    <row r="69140" spans="16:19" x14ac:dyDescent="0.2">
      <c r="P69140" s="230"/>
      <c r="Q69140" s="230"/>
      <c r="R69140" s="230"/>
      <c r="S69140" s="230"/>
    </row>
    <row r="69141" spans="16:19" x14ac:dyDescent="0.2">
      <c r="P69141" s="230"/>
      <c r="Q69141" s="230"/>
      <c r="R69141" s="230"/>
      <c r="S69141" s="230"/>
    </row>
    <row r="69142" spans="16:19" x14ac:dyDescent="0.2">
      <c r="P69142" s="230"/>
      <c r="Q69142" s="230"/>
      <c r="R69142" s="230"/>
      <c r="S69142" s="230"/>
    </row>
    <row r="69143" spans="16:19" x14ac:dyDescent="0.2">
      <c r="P69143" s="230"/>
      <c r="Q69143" s="230"/>
      <c r="R69143" s="230"/>
      <c r="S69143" s="230"/>
    </row>
    <row r="69144" spans="16:19" x14ac:dyDescent="0.2">
      <c r="P69144" s="230"/>
      <c r="Q69144" s="230"/>
      <c r="R69144" s="230"/>
      <c r="S69144" s="230"/>
    </row>
    <row r="69145" spans="16:19" x14ac:dyDescent="0.2">
      <c r="P69145" s="230"/>
      <c r="Q69145" s="230"/>
      <c r="R69145" s="230"/>
      <c r="S69145" s="230"/>
    </row>
    <row r="69146" spans="16:19" x14ac:dyDescent="0.2">
      <c r="P69146" s="230"/>
      <c r="Q69146" s="230"/>
      <c r="R69146" s="230"/>
      <c r="S69146" s="230"/>
    </row>
    <row r="69147" spans="16:19" x14ac:dyDescent="0.2">
      <c r="P69147" s="230"/>
      <c r="Q69147" s="230"/>
      <c r="R69147" s="230"/>
      <c r="S69147" s="230"/>
    </row>
    <row r="69148" spans="16:19" x14ac:dyDescent="0.2">
      <c r="P69148" s="230"/>
      <c r="Q69148" s="230"/>
      <c r="R69148" s="230"/>
      <c r="S69148" s="230"/>
    </row>
    <row r="69149" spans="16:19" x14ac:dyDescent="0.2">
      <c r="P69149" s="230"/>
      <c r="Q69149" s="230"/>
      <c r="R69149" s="230"/>
      <c r="S69149" s="230"/>
    </row>
    <row r="69150" spans="16:19" x14ac:dyDescent="0.2">
      <c r="P69150" s="230"/>
      <c r="Q69150" s="230"/>
      <c r="R69150" s="230"/>
      <c r="S69150" s="230"/>
    </row>
    <row r="69151" spans="16:19" x14ac:dyDescent="0.2">
      <c r="P69151" s="230"/>
      <c r="Q69151" s="230"/>
      <c r="R69151" s="230"/>
      <c r="S69151" s="230"/>
    </row>
    <row r="69152" spans="16:19" x14ac:dyDescent="0.2">
      <c r="P69152" s="230"/>
      <c r="Q69152" s="230"/>
      <c r="R69152" s="230"/>
      <c r="S69152" s="230"/>
    </row>
    <row r="69153" spans="16:19" x14ac:dyDescent="0.2">
      <c r="P69153" s="230"/>
      <c r="Q69153" s="230"/>
      <c r="R69153" s="230"/>
      <c r="S69153" s="230"/>
    </row>
    <row r="69154" spans="16:19" x14ac:dyDescent="0.2">
      <c r="P69154" s="230"/>
      <c r="Q69154" s="230"/>
      <c r="R69154" s="230"/>
      <c r="S69154" s="230"/>
    </row>
    <row r="69155" spans="16:19" x14ac:dyDescent="0.2">
      <c r="P69155" s="230"/>
      <c r="Q69155" s="230"/>
      <c r="R69155" s="230"/>
      <c r="S69155" s="230"/>
    </row>
    <row r="69156" spans="16:19" x14ac:dyDescent="0.2">
      <c r="P69156" s="230"/>
      <c r="Q69156" s="230"/>
      <c r="R69156" s="230"/>
      <c r="S69156" s="230"/>
    </row>
    <row r="69157" spans="16:19" x14ac:dyDescent="0.2">
      <c r="P69157" s="230"/>
      <c r="Q69157" s="230"/>
      <c r="R69157" s="230"/>
      <c r="S69157" s="230"/>
    </row>
    <row r="69158" spans="16:19" x14ac:dyDescent="0.2">
      <c r="P69158" s="230"/>
      <c r="Q69158" s="230"/>
      <c r="R69158" s="230"/>
      <c r="S69158" s="230"/>
    </row>
    <row r="69159" spans="16:19" x14ac:dyDescent="0.2">
      <c r="P69159" s="230"/>
      <c r="Q69159" s="230"/>
      <c r="R69159" s="230"/>
      <c r="S69159" s="230"/>
    </row>
    <row r="69160" spans="16:19" x14ac:dyDescent="0.2">
      <c r="P69160" s="230"/>
      <c r="Q69160" s="230"/>
      <c r="R69160" s="230"/>
      <c r="S69160" s="230"/>
    </row>
    <row r="69161" spans="16:19" x14ac:dyDescent="0.2">
      <c r="P69161" s="230"/>
      <c r="Q69161" s="230"/>
      <c r="R69161" s="230"/>
      <c r="S69161" s="230"/>
    </row>
    <row r="69162" spans="16:19" x14ac:dyDescent="0.2">
      <c r="P69162" s="230"/>
      <c r="Q69162" s="230"/>
      <c r="R69162" s="230"/>
      <c r="S69162" s="230"/>
    </row>
    <row r="69163" spans="16:19" x14ac:dyDescent="0.2">
      <c r="P69163" s="230"/>
      <c r="Q69163" s="230"/>
      <c r="R69163" s="230"/>
      <c r="S69163" s="230"/>
    </row>
    <row r="69164" spans="16:19" x14ac:dyDescent="0.2">
      <c r="P69164" s="230"/>
      <c r="Q69164" s="230"/>
      <c r="R69164" s="230"/>
      <c r="S69164" s="230"/>
    </row>
    <row r="69165" spans="16:19" x14ac:dyDescent="0.2">
      <c r="P69165" s="230"/>
      <c r="Q69165" s="230"/>
      <c r="R69165" s="230"/>
      <c r="S69165" s="230"/>
    </row>
    <row r="69166" spans="16:19" x14ac:dyDescent="0.2">
      <c r="P69166" s="230"/>
      <c r="Q69166" s="230"/>
      <c r="R69166" s="230"/>
      <c r="S69166" s="230"/>
    </row>
    <row r="69167" spans="16:19" x14ac:dyDescent="0.2">
      <c r="P69167" s="230"/>
      <c r="Q69167" s="230"/>
      <c r="R69167" s="230"/>
      <c r="S69167" s="230"/>
    </row>
    <row r="69168" spans="16:19" x14ac:dyDescent="0.2">
      <c r="P69168" s="230"/>
      <c r="Q69168" s="230"/>
      <c r="R69168" s="230"/>
      <c r="S69168" s="230"/>
    </row>
    <row r="69169" spans="16:19" x14ac:dyDescent="0.2">
      <c r="P69169" s="230"/>
      <c r="Q69169" s="230"/>
      <c r="R69169" s="230"/>
      <c r="S69169" s="230"/>
    </row>
    <row r="69170" spans="16:19" x14ac:dyDescent="0.2">
      <c r="P69170" s="230"/>
      <c r="Q69170" s="230"/>
      <c r="R69170" s="230"/>
      <c r="S69170" s="230"/>
    </row>
    <row r="69171" spans="16:19" x14ac:dyDescent="0.2">
      <c r="P69171" s="230"/>
      <c r="Q69171" s="230"/>
      <c r="R69171" s="230"/>
      <c r="S69171" s="230"/>
    </row>
    <row r="69172" spans="16:19" x14ac:dyDescent="0.2">
      <c r="P69172" s="230"/>
      <c r="Q69172" s="230"/>
      <c r="R69172" s="230"/>
      <c r="S69172" s="230"/>
    </row>
    <row r="69173" spans="16:19" x14ac:dyDescent="0.2">
      <c r="P69173" s="230"/>
      <c r="Q69173" s="230"/>
      <c r="R69173" s="230"/>
      <c r="S69173" s="230"/>
    </row>
    <row r="69174" spans="16:19" x14ac:dyDescent="0.2">
      <c r="P69174" s="230"/>
      <c r="Q69174" s="230"/>
      <c r="R69174" s="230"/>
      <c r="S69174" s="230"/>
    </row>
    <row r="69175" spans="16:19" x14ac:dyDescent="0.2">
      <c r="P69175" s="230"/>
      <c r="Q69175" s="230"/>
      <c r="R69175" s="230"/>
      <c r="S69175" s="230"/>
    </row>
    <row r="69176" spans="16:19" x14ac:dyDescent="0.2">
      <c r="P69176" s="230"/>
      <c r="Q69176" s="230"/>
      <c r="R69176" s="230"/>
      <c r="S69176" s="230"/>
    </row>
    <row r="69177" spans="16:19" x14ac:dyDescent="0.2">
      <c r="P69177" s="230"/>
      <c r="Q69177" s="230"/>
      <c r="R69177" s="230"/>
      <c r="S69177" s="230"/>
    </row>
    <row r="69178" spans="16:19" x14ac:dyDescent="0.2">
      <c r="P69178" s="230"/>
      <c r="Q69178" s="230"/>
      <c r="R69178" s="230"/>
      <c r="S69178" s="230"/>
    </row>
    <row r="69179" spans="16:19" x14ac:dyDescent="0.2">
      <c r="P69179" s="230"/>
      <c r="Q69179" s="230"/>
      <c r="R69179" s="230"/>
      <c r="S69179" s="230"/>
    </row>
    <row r="69180" spans="16:19" x14ac:dyDescent="0.2">
      <c r="P69180" s="230"/>
      <c r="Q69180" s="230"/>
      <c r="R69180" s="230"/>
      <c r="S69180" s="230"/>
    </row>
    <row r="69181" spans="16:19" x14ac:dyDescent="0.2">
      <c r="P69181" s="230"/>
      <c r="Q69181" s="230"/>
      <c r="R69181" s="230"/>
      <c r="S69181" s="230"/>
    </row>
    <row r="69182" spans="16:19" x14ac:dyDescent="0.2">
      <c r="P69182" s="230"/>
      <c r="Q69182" s="230"/>
      <c r="R69182" s="230"/>
      <c r="S69182" s="230"/>
    </row>
    <row r="69183" spans="16:19" x14ac:dyDescent="0.2">
      <c r="P69183" s="230"/>
      <c r="Q69183" s="230"/>
      <c r="R69183" s="230"/>
      <c r="S69183" s="230"/>
    </row>
    <row r="69184" spans="16:19" x14ac:dyDescent="0.2">
      <c r="P69184" s="230"/>
      <c r="Q69184" s="230"/>
      <c r="R69184" s="230"/>
      <c r="S69184" s="230"/>
    </row>
    <row r="69185" spans="16:19" x14ac:dyDescent="0.2">
      <c r="P69185" s="230"/>
      <c r="Q69185" s="230"/>
      <c r="R69185" s="230"/>
      <c r="S69185" s="230"/>
    </row>
    <row r="69186" spans="16:19" x14ac:dyDescent="0.2">
      <c r="P69186" s="230"/>
      <c r="Q69186" s="230"/>
      <c r="R69186" s="230"/>
      <c r="S69186" s="230"/>
    </row>
    <row r="69187" spans="16:19" x14ac:dyDescent="0.2">
      <c r="P69187" s="230"/>
      <c r="Q69187" s="230"/>
      <c r="R69187" s="230"/>
      <c r="S69187" s="230"/>
    </row>
    <row r="69188" spans="16:19" x14ac:dyDescent="0.2">
      <c r="P69188" s="230"/>
      <c r="Q69188" s="230"/>
      <c r="R69188" s="230"/>
      <c r="S69188" s="230"/>
    </row>
    <row r="69189" spans="16:19" x14ac:dyDescent="0.2">
      <c r="P69189" s="230"/>
      <c r="Q69189" s="230"/>
      <c r="R69189" s="230"/>
      <c r="S69189" s="230"/>
    </row>
    <row r="69190" spans="16:19" x14ac:dyDescent="0.2">
      <c r="P69190" s="230"/>
      <c r="Q69190" s="230"/>
      <c r="R69190" s="230"/>
      <c r="S69190" s="230"/>
    </row>
    <row r="69191" spans="16:19" x14ac:dyDescent="0.2">
      <c r="P69191" s="230"/>
      <c r="Q69191" s="230"/>
      <c r="R69191" s="230"/>
      <c r="S69191" s="230"/>
    </row>
    <row r="69192" spans="16:19" x14ac:dyDescent="0.2">
      <c r="P69192" s="230"/>
      <c r="Q69192" s="230"/>
      <c r="R69192" s="230"/>
      <c r="S69192" s="230"/>
    </row>
    <row r="69193" spans="16:19" x14ac:dyDescent="0.2">
      <c r="P69193" s="230"/>
      <c r="Q69193" s="230"/>
      <c r="R69193" s="230"/>
      <c r="S69193" s="230"/>
    </row>
    <row r="69194" spans="16:19" x14ac:dyDescent="0.2">
      <c r="P69194" s="230"/>
      <c r="Q69194" s="230"/>
      <c r="R69194" s="230"/>
      <c r="S69194" s="230"/>
    </row>
    <row r="69195" spans="16:19" x14ac:dyDescent="0.2">
      <c r="P69195" s="230"/>
      <c r="Q69195" s="230"/>
      <c r="R69195" s="230"/>
      <c r="S69195" s="230"/>
    </row>
    <row r="69196" spans="16:19" x14ac:dyDescent="0.2">
      <c r="P69196" s="230"/>
      <c r="Q69196" s="230"/>
      <c r="R69196" s="230"/>
      <c r="S69196" s="230"/>
    </row>
    <row r="69197" spans="16:19" x14ac:dyDescent="0.2">
      <c r="P69197" s="230"/>
      <c r="Q69197" s="230"/>
      <c r="R69197" s="230"/>
      <c r="S69197" s="230"/>
    </row>
    <row r="69198" spans="16:19" x14ac:dyDescent="0.2">
      <c r="P69198" s="230"/>
      <c r="Q69198" s="230"/>
      <c r="R69198" s="230"/>
      <c r="S69198" s="230"/>
    </row>
    <row r="69199" spans="16:19" x14ac:dyDescent="0.2">
      <c r="P69199" s="230"/>
      <c r="Q69199" s="230"/>
      <c r="R69199" s="230"/>
      <c r="S69199" s="230"/>
    </row>
    <row r="69200" spans="16:19" x14ac:dyDescent="0.2">
      <c r="P69200" s="230"/>
      <c r="Q69200" s="230"/>
      <c r="R69200" s="230"/>
      <c r="S69200" s="230"/>
    </row>
    <row r="69201" spans="16:19" x14ac:dyDescent="0.2">
      <c r="P69201" s="230"/>
      <c r="Q69201" s="230"/>
      <c r="R69201" s="230"/>
      <c r="S69201" s="230"/>
    </row>
    <row r="69202" spans="16:19" x14ac:dyDescent="0.2">
      <c r="P69202" s="230"/>
      <c r="Q69202" s="230"/>
      <c r="R69202" s="230"/>
      <c r="S69202" s="230"/>
    </row>
    <row r="69203" spans="16:19" x14ac:dyDescent="0.2">
      <c r="P69203" s="230"/>
      <c r="Q69203" s="230"/>
      <c r="R69203" s="230"/>
      <c r="S69203" s="230"/>
    </row>
    <row r="69204" spans="16:19" x14ac:dyDescent="0.2">
      <c r="P69204" s="230"/>
      <c r="Q69204" s="230"/>
      <c r="R69204" s="230"/>
      <c r="S69204" s="230"/>
    </row>
    <row r="69205" spans="16:19" x14ac:dyDescent="0.2">
      <c r="P69205" s="230"/>
      <c r="Q69205" s="230"/>
      <c r="R69205" s="230"/>
      <c r="S69205" s="230"/>
    </row>
    <row r="69206" spans="16:19" x14ac:dyDescent="0.2">
      <c r="P69206" s="230"/>
      <c r="Q69206" s="230"/>
      <c r="R69206" s="230"/>
      <c r="S69206" s="230"/>
    </row>
    <row r="69207" spans="16:19" x14ac:dyDescent="0.2">
      <c r="P69207" s="230"/>
      <c r="Q69207" s="230"/>
      <c r="R69207" s="230"/>
      <c r="S69207" s="230"/>
    </row>
    <row r="69208" spans="16:19" x14ac:dyDescent="0.2">
      <c r="P69208" s="230"/>
      <c r="Q69208" s="230"/>
      <c r="R69208" s="230"/>
      <c r="S69208" s="230"/>
    </row>
    <row r="69209" spans="16:19" x14ac:dyDescent="0.2">
      <c r="P69209" s="230"/>
      <c r="Q69209" s="230"/>
      <c r="R69209" s="230"/>
      <c r="S69209" s="230"/>
    </row>
    <row r="69210" spans="16:19" x14ac:dyDescent="0.2">
      <c r="P69210" s="230"/>
      <c r="Q69210" s="230"/>
      <c r="R69210" s="230"/>
      <c r="S69210" s="230"/>
    </row>
    <row r="69211" spans="16:19" x14ac:dyDescent="0.2">
      <c r="P69211" s="230"/>
      <c r="Q69211" s="230"/>
      <c r="R69211" s="230"/>
      <c r="S69211" s="230"/>
    </row>
    <row r="69212" spans="16:19" x14ac:dyDescent="0.2">
      <c r="P69212" s="230"/>
      <c r="Q69212" s="230"/>
      <c r="R69212" s="230"/>
      <c r="S69212" s="230"/>
    </row>
    <row r="69213" spans="16:19" x14ac:dyDescent="0.2">
      <c r="P69213" s="230"/>
      <c r="Q69213" s="230"/>
      <c r="R69213" s="230"/>
      <c r="S69213" s="230"/>
    </row>
    <row r="69214" spans="16:19" x14ac:dyDescent="0.2">
      <c r="P69214" s="230"/>
      <c r="Q69214" s="230"/>
      <c r="R69214" s="230"/>
      <c r="S69214" s="230"/>
    </row>
    <row r="69215" spans="16:19" x14ac:dyDescent="0.2">
      <c r="P69215" s="230"/>
      <c r="Q69215" s="230"/>
      <c r="R69215" s="230"/>
      <c r="S69215" s="230"/>
    </row>
    <row r="69216" spans="16:19" x14ac:dyDescent="0.2">
      <c r="P69216" s="230"/>
      <c r="Q69216" s="230"/>
      <c r="R69216" s="230"/>
      <c r="S69216" s="230"/>
    </row>
    <row r="69217" spans="16:19" x14ac:dyDescent="0.2">
      <c r="P69217" s="230"/>
      <c r="Q69217" s="230"/>
      <c r="R69217" s="230"/>
      <c r="S69217" s="230"/>
    </row>
    <row r="69218" spans="16:19" x14ac:dyDescent="0.2">
      <c r="P69218" s="230"/>
      <c r="Q69218" s="230"/>
      <c r="R69218" s="230"/>
      <c r="S69218" s="230"/>
    </row>
    <row r="69219" spans="16:19" x14ac:dyDescent="0.2">
      <c r="P69219" s="230"/>
      <c r="Q69219" s="230"/>
      <c r="R69219" s="230"/>
      <c r="S69219" s="230"/>
    </row>
    <row r="69220" spans="16:19" x14ac:dyDescent="0.2">
      <c r="P69220" s="230"/>
      <c r="Q69220" s="230"/>
      <c r="R69220" s="230"/>
      <c r="S69220" s="230"/>
    </row>
    <row r="69221" spans="16:19" x14ac:dyDescent="0.2">
      <c r="P69221" s="230"/>
      <c r="Q69221" s="230"/>
      <c r="R69221" s="230"/>
      <c r="S69221" s="230"/>
    </row>
    <row r="69222" spans="16:19" x14ac:dyDescent="0.2">
      <c r="P69222" s="230"/>
      <c r="Q69222" s="230"/>
      <c r="R69222" s="230"/>
      <c r="S69222" s="230"/>
    </row>
    <row r="69223" spans="16:19" x14ac:dyDescent="0.2">
      <c r="P69223" s="230"/>
      <c r="Q69223" s="230"/>
      <c r="R69223" s="230"/>
      <c r="S69223" s="230"/>
    </row>
    <row r="69224" spans="16:19" x14ac:dyDescent="0.2">
      <c r="P69224" s="230"/>
      <c r="Q69224" s="230"/>
      <c r="R69224" s="230"/>
      <c r="S69224" s="230"/>
    </row>
    <row r="69225" spans="16:19" x14ac:dyDescent="0.2">
      <c r="P69225" s="230"/>
      <c r="Q69225" s="230"/>
      <c r="R69225" s="230"/>
      <c r="S69225" s="230"/>
    </row>
    <row r="69226" spans="16:19" x14ac:dyDescent="0.2">
      <c r="P69226" s="230"/>
      <c r="Q69226" s="230"/>
      <c r="R69226" s="230"/>
      <c r="S69226" s="230"/>
    </row>
    <row r="69227" spans="16:19" x14ac:dyDescent="0.2">
      <c r="P69227" s="230"/>
      <c r="Q69227" s="230"/>
      <c r="R69227" s="230"/>
      <c r="S69227" s="230"/>
    </row>
    <row r="69228" spans="16:19" x14ac:dyDescent="0.2">
      <c r="P69228" s="230"/>
      <c r="Q69228" s="230"/>
      <c r="R69228" s="230"/>
      <c r="S69228" s="230"/>
    </row>
    <row r="69229" spans="16:19" x14ac:dyDescent="0.2">
      <c r="P69229" s="230"/>
      <c r="Q69229" s="230"/>
      <c r="R69229" s="230"/>
      <c r="S69229" s="230"/>
    </row>
    <row r="69230" spans="16:19" x14ac:dyDescent="0.2">
      <c r="P69230" s="230"/>
      <c r="Q69230" s="230"/>
      <c r="R69230" s="230"/>
      <c r="S69230" s="230"/>
    </row>
    <row r="69231" spans="16:19" x14ac:dyDescent="0.2">
      <c r="P69231" s="230"/>
      <c r="Q69231" s="230"/>
      <c r="R69231" s="230"/>
      <c r="S69231" s="230"/>
    </row>
    <row r="69232" spans="16:19" x14ac:dyDescent="0.2">
      <c r="P69232" s="230"/>
      <c r="Q69232" s="230"/>
      <c r="R69232" s="230"/>
      <c r="S69232" s="230"/>
    </row>
    <row r="69233" spans="16:19" x14ac:dyDescent="0.2">
      <c r="P69233" s="230"/>
      <c r="Q69233" s="230"/>
      <c r="R69233" s="230"/>
      <c r="S69233" s="230"/>
    </row>
    <row r="69234" spans="16:19" x14ac:dyDescent="0.2">
      <c r="P69234" s="230"/>
      <c r="Q69234" s="230"/>
      <c r="R69234" s="230"/>
      <c r="S69234" s="230"/>
    </row>
    <row r="69235" spans="16:19" x14ac:dyDescent="0.2">
      <c r="P69235" s="230"/>
      <c r="Q69235" s="230"/>
      <c r="R69235" s="230"/>
      <c r="S69235" s="230"/>
    </row>
    <row r="69236" spans="16:19" x14ac:dyDescent="0.2">
      <c r="P69236" s="230"/>
      <c r="Q69236" s="230"/>
      <c r="R69236" s="230"/>
      <c r="S69236" s="230"/>
    </row>
    <row r="69237" spans="16:19" x14ac:dyDescent="0.2">
      <c r="P69237" s="230"/>
      <c r="Q69237" s="230"/>
      <c r="R69237" s="230"/>
      <c r="S69237" s="230"/>
    </row>
    <row r="69238" spans="16:19" x14ac:dyDescent="0.2">
      <c r="P69238" s="230"/>
      <c r="Q69238" s="230"/>
      <c r="R69238" s="230"/>
      <c r="S69238" s="230"/>
    </row>
    <row r="69239" spans="16:19" x14ac:dyDescent="0.2">
      <c r="P69239" s="230"/>
      <c r="Q69239" s="230"/>
      <c r="R69239" s="230"/>
      <c r="S69239" s="230"/>
    </row>
    <row r="69240" spans="16:19" x14ac:dyDescent="0.2">
      <c r="P69240" s="230"/>
      <c r="Q69240" s="230"/>
      <c r="R69240" s="230"/>
      <c r="S69240" s="230"/>
    </row>
    <row r="69241" spans="16:19" x14ac:dyDescent="0.2">
      <c r="P69241" s="230"/>
      <c r="Q69241" s="230"/>
      <c r="R69241" s="230"/>
      <c r="S69241" s="230"/>
    </row>
    <row r="69242" spans="16:19" x14ac:dyDescent="0.2">
      <c r="P69242" s="230"/>
      <c r="Q69242" s="230"/>
      <c r="R69242" s="230"/>
      <c r="S69242" s="230"/>
    </row>
    <row r="69243" spans="16:19" x14ac:dyDescent="0.2">
      <c r="P69243" s="230"/>
      <c r="Q69243" s="230"/>
      <c r="R69243" s="230"/>
      <c r="S69243" s="230"/>
    </row>
    <row r="69244" spans="16:19" x14ac:dyDescent="0.2">
      <c r="P69244" s="230"/>
      <c r="Q69244" s="230"/>
      <c r="R69244" s="230"/>
      <c r="S69244" s="230"/>
    </row>
    <row r="69245" spans="16:19" x14ac:dyDescent="0.2">
      <c r="P69245" s="230"/>
      <c r="Q69245" s="230"/>
      <c r="R69245" s="230"/>
      <c r="S69245" s="230"/>
    </row>
    <row r="69246" spans="16:19" x14ac:dyDescent="0.2">
      <c r="P69246" s="230"/>
      <c r="Q69246" s="230"/>
      <c r="R69246" s="230"/>
      <c r="S69246" s="230"/>
    </row>
    <row r="69247" spans="16:19" x14ac:dyDescent="0.2">
      <c r="P69247" s="230"/>
      <c r="Q69247" s="230"/>
      <c r="R69247" s="230"/>
      <c r="S69247" s="230"/>
    </row>
    <row r="69248" spans="16:19" x14ac:dyDescent="0.2">
      <c r="P69248" s="230"/>
      <c r="Q69248" s="230"/>
      <c r="R69248" s="230"/>
      <c r="S69248" s="230"/>
    </row>
    <row r="69249" spans="16:19" x14ac:dyDescent="0.2">
      <c r="P69249" s="230"/>
      <c r="Q69249" s="230"/>
      <c r="R69249" s="230"/>
      <c r="S69249" s="230"/>
    </row>
    <row r="69250" spans="16:19" x14ac:dyDescent="0.2">
      <c r="P69250" s="230"/>
      <c r="Q69250" s="230"/>
      <c r="R69250" s="230"/>
      <c r="S69250" s="230"/>
    </row>
    <row r="69251" spans="16:19" x14ac:dyDescent="0.2">
      <c r="P69251" s="230"/>
      <c r="Q69251" s="230"/>
      <c r="R69251" s="230"/>
      <c r="S69251" s="230"/>
    </row>
    <row r="69252" spans="16:19" x14ac:dyDescent="0.2">
      <c r="P69252" s="230"/>
      <c r="Q69252" s="230"/>
      <c r="R69252" s="230"/>
      <c r="S69252" s="230"/>
    </row>
    <row r="69253" spans="16:19" x14ac:dyDescent="0.2">
      <c r="P69253" s="230"/>
      <c r="Q69253" s="230"/>
      <c r="R69253" s="230"/>
      <c r="S69253" s="230"/>
    </row>
    <row r="69254" spans="16:19" x14ac:dyDescent="0.2">
      <c r="P69254" s="230"/>
      <c r="Q69254" s="230"/>
      <c r="R69254" s="230"/>
      <c r="S69254" s="230"/>
    </row>
    <row r="69255" spans="16:19" x14ac:dyDescent="0.2">
      <c r="P69255" s="230"/>
      <c r="Q69255" s="230"/>
      <c r="R69255" s="230"/>
      <c r="S69255" s="230"/>
    </row>
    <row r="69256" spans="16:19" x14ac:dyDescent="0.2">
      <c r="P69256" s="230"/>
      <c r="Q69256" s="230"/>
      <c r="R69256" s="230"/>
      <c r="S69256" s="230"/>
    </row>
    <row r="69257" spans="16:19" x14ac:dyDescent="0.2">
      <c r="P69257" s="230"/>
      <c r="Q69257" s="230"/>
      <c r="R69257" s="230"/>
      <c r="S69257" s="230"/>
    </row>
    <row r="69258" spans="16:19" x14ac:dyDescent="0.2">
      <c r="P69258" s="230"/>
      <c r="Q69258" s="230"/>
      <c r="R69258" s="230"/>
      <c r="S69258" s="230"/>
    </row>
    <row r="69259" spans="16:19" x14ac:dyDescent="0.2">
      <c r="P69259" s="230"/>
      <c r="Q69259" s="230"/>
      <c r="R69259" s="230"/>
      <c r="S69259" s="230"/>
    </row>
    <row r="69260" spans="16:19" x14ac:dyDescent="0.2">
      <c r="P69260" s="230"/>
      <c r="Q69260" s="230"/>
      <c r="R69260" s="230"/>
      <c r="S69260" s="230"/>
    </row>
    <row r="69261" spans="16:19" x14ac:dyDescent="0.2">
      <c r="P69261" s="230"/>
      <c r="Q69261" s="230"/>
      <c r="R69261" s="230"/>
      <c r="S69261" s="230"/>
    </row>
    <row r="69262" spans="16:19" x14ac:dyDescent="0.2">
      <c r="P69262" s="230"/>
      <c r="Q69262" s="230"/>
      <c r="R69262" s="230"/>
      <c r="S69262" s="230"/>
    </row>
    <row r="69263" spans="16:19" x14ac:dyDescent="0.2">
      <c r="P69263" s="230"/>
      <c r="Q69263" s="230"/>
      <c r="R69263" s="230"/>
      <c r="S69263" s="230"/>
    </row>
    <row r="69264" spans="16:19" x14ac:dyDescent="0.2">
      <c r="P69264" s="230"/>
      <c r="Q69264" s="230"/>
      <c r="R69264" s="230"/>
      <c r="S69264" s="230"/>
    </row>
    <row r="69265" spans="16:19" x14ac:dyDescent="0.2">
      <c r="P69265" s="230"/>
      <c r="Q69265" s="230"/>
      <c r="R69265" s="230"/>
      <c r="S69265" s="230"/>
    </row>
    <row r="69266" spans="16:19" x14ac:dyDescent="0.2">
      <c r="P69266" s="230"/>
      <c r="Q69266" s="230"/>
      <c r="R69266" s="230"/>
      <c r="S69266" s="230"/>
    </row>
    <row r="69267" spans="16:19" x14ac:dyDescent="0.2">
      <c r="P69267" s="230"/>
      <c r="Q69267" s="230"/>
      <c r="R69267" s="230"/>
      <c r="S69267" s="230"/>
    </row>
    <row r="69268" spans="16:19" x14ac:dyDescent="0.2">
      <c r="P69268" s="230"/>
      <c r="Q69268" s="230"/>
      <c r="R69268" s="230"/>
      <c r="S69268" s="230"/>
    </row>
    <row r="69269" spans="16:19" x14ac:dyDescent="0.2">
      <c r="P69269" s="230"/>
      <c r="Q69269" s="230"/>
      <c r="R69269" s="230"/>
      <c r="S69269" s="230"/>
    </row>
    <row r="69270" spans="16:19" x14ac:dyDescent="0.2">
      <c r="P69270" s="230"/>
      <c r="Q69270" s="230"/>
      <c r="R69270" s="230"/>
      <c r="S69270" s="230"/>
    </row>
    <row r="69271" spans="16:19" x14ac:dyDescent="0.2">
      <c r="P69271" s="230"/>
      <c r="Q69271" s="230"/>
      <c r="R69271" s="230"/>
      <c r="S69271" s="230"/>
    </row>
    <row r="69272" spans="16:19" x14ac:dyDescent="0.2">
      <c r="P69272" s="230"/>
      <c r="Q69272" s="230"/>
      <c r="R69272" s="230"/>
      <c r="S69272" s="230"/>
    </row>
    <row r="69273" spans="16:19" x14ac:dyDescent="0.2">
      <c r="P69273" s="230"/>
      <c r="Q69273" s="230"/>
      <c r="R69273" s="230"/>
      <c r="S69273" s="230"/>
    </row>
    <row r="69274" spans="16:19" x14ac:dyDescent="0.2">
      <c r="P69274" s="230"/>
      <c r="Q69274" s="230"/>
      <c r="R69274" s="230"/>
      <c r="S69274" s="230"/>
    </row>
    <row r="69275" spans="16:19" x14ac:dyDescent="0.2">
      <c r="P69275" s="230"/>
      <c r="Q69275" s="230"/>
      <c r="R69275" s="230"/>
      <c r="S69275" s="230"/>
    </row>
    <row r="69276" spans="16:19" x14ac:dyDescent="0.2">
      <c r="P69276" s="230"/>
      <c r="Q69276" s="230"/>
      <c r="R69276" s="230"/>
      <c r="S69276" s="230"/>
    </row>
    <row r="69277" spans="16:19" x14ac:dyDescent="0.2">
      <c r="P69277" s="230"/>
      <c r="Q69277" s="230"/>
      <c r="R69277" s="230"/>
      <c r="S69277" s="230"/>
    </row>
    <row r="69278" spans="16:19" x14ac:dyDescent="0.2">
      <c r="P69278" s="230"/>
      <c r="Q69278" s="230"/>
      <c r="R69278" s="230"/>
      <c r="S69278" s="230"/>
    </row>
    <row r="69279" spans="16:19" x14ac:dyDescent="0.2">
      <c r="P69279" s="230"/>
      <c r="Q69279" s="230"/>
      <c r="R69279" s="230"/>
      <c r="S69279" s="230"/>
    </row>
    <row r="69280" spans="16:19" x14ac:dyDescent="0.2">
      <c r="P69280" s="230"/>
      <c r="Q69280" s="230"/>
      <c r="R69280" s="230"/>
      <c r="S69280" s="230"/>
    </row>
    <row r="69281" spans="16:19" x14ac:dyDescent="0.2">
      <c r="P69281" s="230"/>
      <c r="Q69281" s="230"/>
      <c r="R69281" s="230"/>
      <c r="S69281" s="230"/>
    </row>
    <row r="69282" spans="16:19" x14ac:dyDescent="0.2">
      <c r="P69282" s="230"/>
      <c r="Q69282" s="230"/>
      <c r="R69282" s="230"/>
      <c r="S69282" s="230"/>
    </row>
    <row r="69283" spans="16:19" x14ac:dyDescent="0.2">
      <c r="P69283" s="230"/>
      <c r="Q69283" s="230"/>
      <c r="R69283" s="230"/>
      <c r="S69283" s="230"/>
    </row>
    <row r="69284" spans="16:19" x14ac:dyDescent="0.2">
      <c r="P69284" s="230"/>
      <c r="Q69284" s="230"/>
      <c r="R69284" s="230"/>
      <c r="S69284" s="230"/>
    </row>
    <row r="69285" spans="16:19" x14ac:dyDescent="0.2">
      <c r="P69285" s="230"/>
      <c r="Q69285" s="230"/>
      <c r="R69285" s="230"/>
      <c r="S69285" s="230"/>
    </row>
    <row r="69286" spans="16:19" x14ac:dyDescent="0.2">
      <c r="P69286" s="230"/>
      <c r="Q69286" s="230"/>
      <c r="R69286" s="230"/>
      <c r="S69286" s="230"/>
    </row>
    <row r="69287" spans="16:19" x14ac:dyDescent="0.2">
      <c r="P69287" s="230"/>
      <c r="Q69287" s="230"/>
      <c r="R69287" s="230"/>
      <c r="S69287" s="230"/>
    </row>
    <row r="69288" spans="16:19" x14ac:dyDescent="0.2">
      <c r="P69288" s="230"/>
      <c r="Q69288" s="230"/>
      <c r="R69288" s="230"/>
      <c r="S69288" s="230"/>
    </row>
    <row r="69289" spans="16:19" x14ac:dyDescent="0.2">
      <c r="P69289" s="230"/>
      <c r="Q69289" s="230"/>
      <c r="R69289" s="230"/>
      <c r="S69289" s="230"/>
    </row>
    <row r="69290" spans="16:19" x14ac:dyDescent="0.2">
      <c r="P69290" s="230"/>
      <c r="Q69290" s="230"/>
      <c r="R69290" s="230"/>
      <c r="S69290" s="230"/>
    </row>
    <row r="69291" spans="16:19" x14ac:dyDescent="0.2">
      <c r="P69291" s="230"/>
      <c r="Q69291" s="230"/>
      <c r="R69291" s="230"/>
      <c r="S69291" s="230"/>
    </row>
    <row r="69292" spans="16:19" x14ac:dyDescent="0.2">
      <c r="P69292" s="230"/>
      <c r="Q69292" s="230"/>
      <c r="R69292" s="230"/>
      <c r="S69292" s="230"/>
    </row>
    <row r="69293" spans="16:19" x14ac:dyDescent="0.2">
      <c r="P69293" s="230"/>
      <c r="Q69293" s="230"/>
      <c r="R69293" s="230"/>
      <c r="S69293" s="230"/>
    </row>
    <row r="69294" spans="16:19" x14ac:dyDescent="0.2">
      <c r="P69294" s="230"/>
      <c r="Q69294" s="230"/>
      <c r="R69294" s="230"/>
      <c r="S69294" s="230"/>
    </row>
    <row r="69295" spans="16:19" x14ac:dyDescent="0.2">
      <c r="P69295" s="230"/>
      <c r="Q69295" s="230"/>
      <c r="R69295" s="230"/>
      <c r="S69295" s="230"/>
    </row>
    <row r="69296" spans="16:19" x14ac:dyDescent="0.2">
      <c r="P69296" s="230"/>
      <c r="Q69296" s="230"/>
      <c r="R69296" s="230"/>
      <c r="S69296" s="230"/>
    </row>
    <row r="69297" spans="16:19" x14ac:dyDescent="0.2">
      <c r="P69297" s="230"/>
      <c r="Q69297" s="230"/>
      <c r="R69297" s="230"/>
      <c r="S69297" s="230"/>
    </row>
    <row r="69298" spans="16:19" x14ac:dyDescent="0.2">
      <c r="P69298" s="230"/>
      <c r="Q69298" s="230"/>
      <c r="R69298" s="230"/>
      <c r="S69298" s="230"/>
    </row>
    <row r="69299" spans="16:19" x14ac:dyDescent="0.2">
      <c r="P69299" s="230"/>
      <c r="Q69299" s="230"/>
      <c r="R69299" s="230"/>
      <c r="S69299" s="230"/>
    </row>
    <row r="69300" spans="16:19" x14ac:dyDescent="0.2">
      <c r="P69300" s="230"/>
      <c r="Q69300" s="230"/>
      <c r="R69300" s="230"/>
      <c r="S69300" s="230"/>
    </row>
    <row r="69301" spans="16:19" x14ac:dyDescent="0.2">
      <c r="P69301" s="230"/>
      <c r="Q69301" s="230"/>
      <c r="R69301" s="230"/>
      <c r="S69301" s="230"/>
    </row>
    <row r="69302" spans="16:19" x14ac:dyDescent="0.2">
      <c r="P69302" s="230"/>
      <c r="Q69302" s="230"/>
      <c r="R69302" s="230"/>
      <c r="S69302" s="230"/>
    </row>
    <row r="69303" spans="16:19" x14ac:dyDescent="0.2">
      <c r="P69303" s="230"/>
      <c r="Q69303" s="230"/>
      <c r="R69303" s="230"/>
      <c r="S69303" s="230"/>
    </row>
    <row r="69304" spans="16:19" x14ac:dyDescent="0.2">
      <c r="P69304" s="230"/>
      <c r="Q69304" s="230"/>
      <c r="R69304" s="230"/>
      <c r="S69304" s="230"/>
    </row>
    <row r="69305" spans="16:19" x14ac:dyDescent="0.2">
      <c r="P69305" s="230"/>
      <c r="Q69305" s="230"/>
      <c r="R69305" s="230"/>
      <c r="S69305" s="230"/>
    </row>
    <row r="69306" spans="16:19" x14ac:dyDescent="0.2">
      <c r="P69306" s="230"/>
      <c r="Q69306" s="230"/>
      <c r="R69306" s="230"/>
      <c r="S69306" s="230"/>
    </row>
    <row r="69307" spans="16:19" x14ac:dyDescent="0.2">
      <c r="P69307" s="230"/>
      <c r="Q69307" s="230"/>
      <c r="R69307" s="230"/>
      <c r="S69307" s="230"/>
    </row>
    <row r="69308" spans="16:19" x14ac:dyDescent="0.2">
      <c r="P69308" s="230"/>
      <c r="Q69308" s="230"/>
      <c r="R69308" s="230"/>
      <c r="S69308" s="230"/>
    </row>
    <row r="69309" spans="16:19" x14ac:dyDescent="0.2">
      <c r="P69309" s="230"/>
      <c r="Q69309" s="230"/>
      <c r="R69309" s="230"/>
      <c r="S69309" s="230"/>
    </row>
    <row r="69310" spans="16:19" x14ac:dyDescent="0.2">
      <c r="P69310" s="230"/>
      <c r="Q69310" s="230"/>
      <c r="R69310" s="230"/>
      <c r="S69310" s="230"/>
    </row>
    <row r="69311" spans="16:19" x14ac:dyDescent="0.2">
      <c r="P69311" s="230"/>
      <c r="Q69311" s="230"/>
      <c r="R69311" s="230"/>
      <c r="S69311" s="230"/>
    </row>
    <row r="69312" spans="16:19" x14ac:dyDescent="0.2">
      <c r="P69312" s="230"/>
      <c r="Q69312" s="230"/>
      <c r="R69312" s="230"/>
      <c r="S69312" s="230"/>
    </row>
    <row r="69313" spans="16:19" x14ac:dyDescent="0.2">
      <c r="P69313" s="230"/>
      <c r="Q69313" s="230"/>
      <c r="R69313" s="230"/>
      <c r="S69313" s="230"/>
    </row>
    <row r="69314" spans="16:19" x14ac:dyDescent="0.2">
      <c r="P69314" s="230"/>
      <c r="Q69314" s="230"/>
      <c r="R69314" s="230"/>
      <c r="S69314" s="230"/>
    </row>
    <row r="69315" spans="16:19" x14ac:dyDescent="0.2">
      <c r="P69315" s="230"/>
      <c r="Q69315" s="230"/>
      <c r="R69315" s="230"/>
      <c r="S69315" s="230"/>
    </row>
    <row r="69316" spans="16:19" x14ac:dyDescent="0.2">
      <c r="P69316" s="230"/>
      <c r="Q69316" s="230"/>
      <c r="R69316" s="230"/>
      <c r="S69316" s="230"/>
    </row>
    <row r="69317" spans="16:19" x14ac:dyDescent="0.2">
      <c r="P69317" s="230"/>
      <c r="Q69317" s="230"/>
      <c r="R69317" s="230"/>
      <c r="S69317" s="230"/>
    </row>
    <row r="69318" spans="16:19" x14ac:dyDescent="0.2">
      <c r="P69318" s="230"/>
      <c r="Q69318" s="230"/>
      <c r="R69318" s="230"/>
      <c r="S69318" s="230"/>
    </row>
    <row r="69319" spans="16:19" x14ac:dyDescent="0.2">
      <c r="P69319" s="230"/>
      <c r="Q69319" s="230"/>
      <c r="R69319" s="230"/>
      <c r="S69319" s="230"/>
    </row>
    <row r="69320" spans="16:19" x14ac:dyDescent="0.2">
      <c r="P69320" s="230"/>
      <c r="Q69320" s="230"/>
      <c r="R69320" s="230"/>
      <c r="S69320" s="230"/>
    </row>
    <row r="69321" spans="16:19" x14ac:dyDescent="0.2">
      <c r="P69321" s="230"/>
      <c r="Q69321" s="230"/>
      <c r="R69321" s="230"/>
      <c r="S69321" s="230"/>
    </row>
    <row r="69322" spans="16:19" x14ac:dyDescent="0.2">
      <c r="P69322" s="230"/>
      <c r="Q69322" s="230"/>
      <c r="R69322" s="230"/>
      <c r="S69322" s="230"/>
    </row>
    <row r="69323" spans="16:19" x14ac:dyDescent="0.2">
      <c r="P69323" s="230"/>
      <c r="Q69323" s="230"/>
      <c r="R69323" s="230"/>
      <c r="S69323" s="230"/>
    </row>
    <row r="69324" spans="16:19" x14ac:dyDescent="0.2">
      <c r="P69324" s="230"/>
      <c r="Q69324" s="230"/>
      <c r="R69324" s="230"/>
      <c r="S69324" s="230"/>
    </row>
    <row r="69325" spans="16:19" x14ac:dyDescent="0.2">
      <c r="P69325" s="230"/>
      <c r="Q69325" s="230"/>
      <c r="R69325" s="230"/>
      <c r="S69325" s="230"/>
    </row>
    <row r="69326" spans="16:19" x14ac:dyDescent="0.2">
      <c r="P69326" s="230"/>
      <c r="Q69326" s="230"/>
      <c r="R69326" s="230"/>
      <c r="S69326" s="230"/>
    </row>
    <row r="69327" spans="16:19" x14ac:dyDescent="0.2">
      <c r="P69327" s="230"/>
      <c r="Q69327" s="230"/>
      <c r="R69327" s="230"/>
      <c r="S69327" s="230"/>
    </row>
    <row r="69328" spans="16:19" x14ac:dyDescent="0.2">
      <c r="P69328" s="230"/>
      <c r="Q69328" s="230"/>
      <c r="R69328" s="230"/>
      <c r="S69328" s="230"/>
    </row>
    <row r="69329" spans="16:19" x14ac:dyDescent="0.2">
      <c r="P69329" s="230"/>
      <c r="Q69329" s="230"/>
      <c r="R69329" s="230"/>
      <c r="S69329" s="230"/>
    </row>
    <row r="69330" spans="16:19" x14ac:dyDescent="0.2">
      <c r="P69330" s="230"/>
      <c r="Q69330" s="230"/>
      <c r="R69330" s="230"/>
      <c r="S69330" s="230"/>
    </row>
    <row r="69331" spans="16:19" x14ac:dyDescent="0.2">
      <c r="P69331" s="230"/>
      <c r="Q69331" s="230"/>
      <c r="R69331" s="230"/>
      <c r="S69331" s="230"/>
    </row>
    <row r="69332" spans="16:19" x14ac:dyDescent="0.2">
      <c r="P69332" s="230"/>
      <c r="Q69332" s="230"/>
      <c r="R69332" s="230"/>
      <c r="S69332" s="230"/>
    </row>
    <row r="69333" spans="16:19" x14ac:dyDescent="0.2">
      <c r="P69333" s="230"/>
      <c r="Q69333" s="230"/>
      <c r="R69333" s="230"/>
      <c r="S69333" s="230"/>
    </row>
    <row r="69334" spans="16:19" x14ac:dyDescent="0.2">
      <c r="P69334" s="230"/>
      <c r="Q69334" s="230"/>
      <c r="R69334" s="230"/>
      <c r="S69334" s="230"/>
    </row>
    <row r="69335" spans="16:19" x14ac:dyDescent="0.2">
      <c r="P69335" s="230"/>
      <c r="Q69335" s="230"/>
      <c r="R69335" s="230"/>
      <c r="S69335" s="230"/>
    </row>
    <row r="69336" spans="16:19" x14ac:dyDescent="0.2">
      <c r="P69336" s="230"/>
      <c r="Q69336" s="230"/>
      <c r="R69336" s="230"/>
      <c r="S69336" s="230"/>
    </row>
    <row r="69337" spans="16:19" x14ac:dyDescent="0.2">
      <c r="P69337" s="230"/>
      <c r="Q69337" s="230"/>
      <c r="R69337" s="230"/>
      <c r="S69337" s="230"/>
    </row>
    <row r="69338" spans="16:19" x14ac:dyDescent="0.2">
      <c r="P69338" s="230"/>
      <c r="Q69338" s="230"/>
      <c r="R69338" s="230"/>
      <c r="S69338" s="230"/>
    </row>
    <row r="69339" spans="16:19" x14ac:dyDescent="0.2">
      <c r="P69339" s="230"/>
      <c r="Q69339" s="230"/>
      <c r="R69339" s="230"/>
      <c r="S69339" s="230"/>
    </row>
    <row r="69340" spans="16:19" x14ac:dyDescent="0.2">
      <c r="P69340" s="230"/>
      <c r="Q69340" s="230"/>
      <c r="R69340" s="230"/>
      <c r="S69340" s="230"/>
    </row>
    <row r="69341" spans="16:19" x14ac:dyDescent="0.2">
      <c r="P69341" s="230"/>
      <c r="Q69341" s="230"/>
      <c r="R69341" s="230"/>
      <c r="S69341" s="230"/>
    </row>
    <row r="69342" spans="16:19" x14ac:dyDescent="0.2">
      <c r="P69342" s="230"/>
      <c r="Q69342" s="230"/>
      <c r="R69342" s="230"/>
      <c r="S69342" s="230"/>
    </row>
    <row r="69343" spans="16:19" x14ac:dyDescent="0.2">
      <c r="P69343" s="230"/>
      <c r="Q69343" s="230"/>
      <c r="R69343" s="230"/>
      <c r="S69343" s="230"/>
    </row>
    <row r="69344" spans="16:19" x14ac:dyDescent="0.2">
      <c r="P69344" s="230"/>
      <c r="Q69344" s="230"/>
      <c r="R69344" s="230"/>
      <c r="S69344" s="230"/>
    </row>
    <row r="69345" spans="16:19" x14ac:dyDescent="0.2">
      <c r="P69345" s="230"/>
      <c r="Q69345" s="230"/>
      <c r="R69345" s="230"/>
      <c r="S69345" s="230"/>
    </row>
    <row r="69346" spans="16:19" x14ac:dyDescent="0.2">
      <c r="P69346" s="230"/>
      <c r="Q69346" s="230"/>
      <c r="R69346" s="230"/>
      <c r="S69346" s="230"/>
    </row>
    <row r="69347" spans="16:19" x14ac:dyDescent="0.2">
      <c r="P69347" s="230"/>
      <c r="Q69347" s="230"/>
      <c r="R69347" s="230"/>
      <c r="S69347" s="230"/>
    </row>
    <row r="69348" spans="16:19" x14ac:dyDescent="0.2">
      <c r="P69348" s="230"/>
      <c r="Q69348" s="230"/>
      <c r="R69348" s="230"/>
      <c r="S69348" s="230"/>
    </row>
    <row r="69349" spans="16:19" x14ac:dyDescent="0.2">
      <c r="P69349" s="230"/>
      <c r="Q69349" s="230"/>
      <c r="R69349" s="230"/>
      <c r="S69349" s="230"/>
    </row>
    <row r="69350" spans="16:19" x14ac:dyDescent="0.2">
      <c r="P69350" s="230"/>
      <c r="Q69350" s="230"/>
      <c r="R69350" s="230"/>
      <c r="S69350" s="230"/>
    </row>
    <row r="69351" spans="16:19" x14ac:dyDescent="0.2">
      <c r="P69351" s="230"/>
      <c r="Q69351" s="230"/>
      <c r="R69351" s="230"/>
      <c r="S69351" s="230"/>
    </row>
    <row r="69352" spans="16:19" x14ac:dyDescent="0.2">
      <c r="P69352" s="230"/>
      <c r="Q69352" s="230"/>
      <c r="R69352" s="230"/>
      <c r="S69352" s="230"/>
    </row>
    <row r="69353" spans="16:19" x14ac:dyDescent="0.2">
      <c r="P69353" s="230"/>
      <c r="Q69353" s="230"/>
      <c r="R69353" s="230"/>
      <c r="S69353" s="230"/>
    </row>
    <row r="69354" spans="16:19" x14ac:dyDescent="0.2">
      <c r="P69354" s="230"/>
      <c r="Q69354" s="230"/>
      <c r="R69354" s="230"/>
      <c r="S69354" s="230"/>
    </row>
    <row r="69355" spans="16:19" x14ac:dyDescent="0.2">
      <c r="P69355" s="230"/>
      <c r="Q69355" s="230"/>
      <c r="R69355" s="230"/>
      <c r="S69355" s="230"/>
    </row>
    <row r="69356" spans="16:19" x14ac:dyDescent="0.2">
      <c r="P69356" s="230"/>
      <c r="Q69356" s="230"/>
      <c r="R69356" s="230"/>
      <c r="S69356" s="230"/>
    </row>
    <row r="69357" spans="16:19" x14ac:dyDescent="0.2">
      <c r="P69357" s="230"/>
      <c r="Q69357" s="230"/>
      <c r="R69357" s="230"/>
      <c r="S69357" s="230"/>
    </row>
    <row r="69358" spans="16:19" x14ac:dyDescent="0.2">
      <c r="P69358" s="230"/>
      <c r="Q69358" s="230"/>
      <c r="R69358" s="230"/>
      <c r="S69358" s="230"/>
    </row>
    <row r="69359" spans="16:19" x14ac:dyDescent="0.2">
      <c r="P69359" s="230"/>
      <c r="Q69359" s="230"/>
      <c r="R69359" s="230"/>
      <c r="S69359" s="230"/>
    </row>
    <row r="69360" spans="16:19" x14ac:dyDescent="0.2">
      <c r="P69360" s="230"/>
      <c r="Q69360" s="230"/>
      <c r="R69360" s="230"/>
      <c r="S69360" s="230"/>
    </row>
    <row r="69361" spans="16:19" x14ac:dyDescent="0.2">
      <c r="P69361" s="230"/>
      <c r="Q69361" s="230"/>
      <c r="R69361" s="230"/>
      <c r="S69361" s="230"/>
    </row>
    <row r="69362" spans="16:19" x14ac:dyDescent="0.2">
      <c r="P69362" s="230"/>
      <c r="Q69362" s="230"/>
      <c r="R69362" s="230"/>
      <c r="S69362" s="230"/>
    </row>
    <row r="69363" spans="16:19" x14ac:dyDescent="0.2">
      <c r="P69363" s="230"/>
      <c r="Q69363" s="230"/>
      <c r="R69363" s="230"/>
      <c r="S69363" s="230"/>
    </row>
    <row r="69364" spans="16:19" x14ac:dyDescent="0.2">
      <c r="P69364" s="230"/>
      <c r="Q69364" s="230"/>
      <c r="R69364" s="230"/>
      <c r="S69364" s="230"/>
    </row>
    <row r="69365" spans="16:19" x14ac:dyDescent="0.2">
      <c r="P69365" s="230"/>
      <c r="Q69365" s="230"/>
      <c r="R69365" s="230"/>
      <c r="S69365" s="230"/>
    </row>
    <row r="69366" spans="16:19" x14ac:dyDescent="0.2">
      <c r="P69366" s="230"/>
      <c r="Q69366" s="230"/>
      <c r="R69366" s="230"/>
      <c r="S69366" s="230"/>
    </row>
    <row r="69367" spans="16:19" x14ac:dyDescent="0.2">
      <c r="P69367" s="230"/>
      <c r="Q69367" s="230"/>
      <c r="R69367" s="230"/>
      <c r="S69367" s="230"/>
    </row>
    <row r="69368" spans="16:19" x14ac:dyDescent="0.2">
      <c r="P69368" s="230"/>
      <c r="Q69368" s="230"/>
      <c r="R69368" s="230"/>
      <c r="S69368" s="230"/>
    </row>
    <row r="69369" spans="16:19" x14ac:dyDescent="0.2">
      <c r="P69369" s="230"/>
      <c r="Q69369" s="230"/>
      <c r="R69369" s="230"/>
      <c r="S69369" s="230"/>
    </row>
    <row r="69370" spans="16:19" x14ac:dyDescent="0.2">
      <c r="P69370" s="230"/>
      <c r="Q69370" s="230"/>
      <c r="R69370" s="230"/>
      <c r="S69370" s="230"/>
    </row>
    <row r="69371" spans="16:19" x14ac:dyDescent="0.2">
      <c r="P69371" s="230"/>
      <c r="Q69371" s="230"/>
      <c r="R69371" s="230"/>
      <c r="S69371" s="230"/>
    </row>
    <row r="69372" spans="16:19" x14ac:dyDescent="0.2">
      <c r="P69372" s="230"/>
      <c r="Q69372" s="230"/>
      <c r="R69372" s="230"/>
      <c r="S69372" s="230"/>
    </row>
    <row r="69373" spans="16:19" x14ac:dyDescent="0.2">
      <c r="P69373" s="230"/>
      <c r="Q69373" s="230"/>
      <c r="R69373" s="230"/>
      <c r="S69373" s="230"/>
    </row>
    <row r="69374" spans="16:19" x14ac:dyDescent="0.2">
      <c r="P69374" s="230"/>
      <c r="Q69374" s="230"/>
      <c r="R69374" s="230"/>
      <c r="S69374" s="230"/>
    </row>
    <row r="69375" spans="16:19" x14ac:dyDescent="0.2">
      <c r="P69375" s="230"/>
      <c r="Q69375" s="230"/>
      <c r="R69375" s="230"/>
      <c r="S69375" s="230"/>
    </row>
    <row r="69376" spans="16:19" x14ac:dyDescent="0.2">
      <c r="P69376" s="230"/>
      <c r="Q69376" s="230"/>
      <c r="R69376" s="230"/>
      <c r="S69376" s="230"/>
    </row>
    <row r="69377" spans="16:19" x14ac:dyDescent="0.2">
      <c r="P69377" s="230"/>
      <c r="Q69377" s="230"/>
      <c r="R69377" s="230"/>
      <c r="S69377" s="230"/>
    </row>
    <row r="69378" spans="16:19" x14ac:dyDescent="0.2">
      <c r="P69378" s="230"/>
      <c r="Q69378" s="230"/>
      <c r="R69378" s="230"/>
      <c r="S69378" s="230"/>
    </row>
    <row r="69379" spans="16:19" x14ac:dyDescent="0.2">
      <c r="P69379" s="230"/>
      <c r="Q69379" s="230"/>
      <c r="R69379" s="230"/>
      <c r="S69379" s="230"/>
    </row>
    <row r="69380" spans="16:19" x14ac:dyDescent="0.2">
      <c r="P69380" s="230"/>
      <c r="Q69380" s="230"/>
      <c r="R69380" s="230"/>
      <c r="S69380" s="230"/>
    </row>
    <row r="69381" spans="16:19" x14ac:dyDescent="0.2">
      <c r="P69381" s="230"/>
      <c r="Q69381" s="230"/>
      <c r="R69381" s="230"/>
      <c r="S69381" s="230"/>
    </row>
    <row r="69382" spans="16:19" x14ac:dyDescent="0.2">
      <c r="P69382" s="230"/>
      <c r="Q69382" s="230"/>
      <c r="R69382" s="230"/>
      <c r="S69382" s="230"/>
    </row>
    <row r="69383" spans="16:19" x14ac:dyDescent="0.2">
      <c r="P69383" s="230"/>
      <c r="Q69383" s="230"/>
      <c r="R69383" s="230"/>
      <c r="S69383" s="230"/>
    </row>
    <row r="69384" spans="16:19" x14ac:dyDescent="0.2">
      <c r="P69384" s="230"/>
      <c r="Q69384" s="230"/>
      <c r="R69384" s="230"/>
      <c r="S69384" s="230"/>
    </row>
    <row r="69385" spans="16:19" x14ac:dyDescent="0.2">
      <c r="P69385" s="230"/>
      <c r="Q69385" s="230"/>
      <c r="R69385" s="230"/>
      <c r="S69385" s="230"/>
    </row>
    <row r="69386" spans="16:19" x14ac:dyDescent="0.2">
      <c r="P69386" s="230"/>
      <c r="Q69386" s="230"/>
      <c r="R69386" s="230"/>
      <c r="S69386" s="230"/>
    </row>
    <row r="69387" spans="16:19" x14ac:dyDescent="0.2">
      <c r="P69387" s="230"/>
      <c r="Q69387" s="230"/>
      <c r="R69387" s="230"/>
      <c r="S69387" s="230"/>
    </row>
    <row r="69388" spans="16:19" x14ac:dyDescent="0.2">
      <c r="P69388" s="230"/>
      <c r="Q69388" s="230"/>
      <c r="R69388" s="230"/>
      <c r="S69388" s="230"/>
    </row>
    <row r="69389" spans="16:19" x14ac:dyDescent="0.2">
      <c r="P69389" s="230"/>
      <c r="Q69389" s="230"/>
      <c r="R69389" s="230"/>
      <c r="S69389" s="230"/>
    </row>
    <row r="69390" spans="16:19" x14ac:dyDescent="0.2">
      <c r="P69390" s="230"/>
      <c r="Q69390" s="230"/>
      <c r="R69390" s="230"/>
      <c r="S69390" s="230"/>
    </row>
    <row r="69391" spans="16:19" x14ac:dyDescent="0.2">
      <c r="P69391" s="230"/>
      <c r="Q69391" s="230"/>
      <c r="R69391" s="230"/>
      <c r="S69391" s="230"/>
    </row>
    <row r="69392" spans="16:19" x14ac:dyDescent="0.2">
      <c r="P69392" s="230"/>
      <c r="Q69392" s="230"/>
      <c r="R69392" s="230"/>
      <c r="S69392" s="230"/>
    </row>
    <row r="69393" spans="16:19" x14ac:dyDescent="0.2">
      <c r="P69393" s="230"/>
      <c r="Q69393" s="230"/>
      <c r="R69393" s="230"/>
      <c r="S69393" s="230"/>
    </row>
    <row r="69394" spans="16:19" x14ac:dyDescent="0.2">
      <c r="P69394" s="230"/>
      <c r="Q69394" s="230"/>
      <c r="R69394" s="230"/>
      <c r="S69394" s="230"/>
    </row>
    <row r="69395" spans="16:19" x14ac:dyDescent="0.2">
      <c r="P69395" s="230"/>
      <c r="Q69395" s="230"/>
      <c r="R69395" s="230"/>
      <c r="S69395" s="230"/>
    </row>
    <row r="69396" spans="16:19" x14ac:dyDescent="0.2">
      <c r="P69396" s="230"/>
      <c r="Q69396" s="230"/>
      <c r="R69396" s="230"/>
      <c r="S69396" s="230"/>
    </row>
    <row r="69397" spans="16:19" x14ac:dyDescent="0.2">
      <c r="P69397" s="230"/>
      <c r="Q69397" s="230"/>
      <c r="R69397" s="230"/>
      <c r="S69397" s="230"/>
    </row>
    <row r="69398" spans="16:19" x14ac:dyDescent="0.2">
      <c r="P69398" s="230"/>
      <c r="Q69398" s="230"/>
      <c r="R69398" s="230"/>
      <c r="S69398" s="230"/>
    </row>
    <row r="69399" spans="16:19" x14ac:dyDescent="0.2">
      <c r="P69399" s="230"/>
      <c r="Q69399" s="230"/>
      <c r="R69399" s="230"/>
      <c r="S69399" s="230"/>
    </row>
    <row r="69400" spans="16:19" x14ac:dyDescent="0.2">
      <c r="P69400" s="230"/>
      <c r="Q69400" s="230"/>
      <c r="R69400" s="230"/>
      <c r="S69400" s="230"/>
    </row>
    <row r="69401" spans="16:19" x14ac:dyDescent="0.2">
      <c r="P69401" s="230"/>
      <c r="Q69401" s="230"/>
      <c r="R69401" s="230"/>
      <c r="S69401" s="230"/>
    </row>
    <row r="69402" spans="16:19" x14ac:dyDescent="0.2">
      <c r="P69402" s="230"/>
      <c r="Q69402" s="230"/>
      <c r="R69402" s="230"/>
      <c r="S69402" s="230"/>
    </row>
    <row r="69403" spans="16:19" x14ac:dyDescent="0.2">
      <c r="P69403" s="230"/>
      <c r="Q69403" s="230"/>
      <c r="R69403" s="230"/>
      <c r="S69403" s="230"/>
    </row>
    <row r="69404" spans="16:19" x14ac:dyDescent="0.2">
      <c r="P69404" s="230"/>
      <c r="Q69404" s="230"/>
      <c r="R69404" s="230"/>
      <c r="S69404" s="230"/>
    </row>
    <row r="69405" spans="16:19" x14ac:dyDescent="0.2">
      <c r="P69405" s="230"/>
      <c r="Q69405" s="230"/>
      <c r="R69405" s="230"/>
      <c r="S69405" s="230"/>
    </row>
    <row r="69406" spans="16:19" x14ac:dyDescent="0.2">
      <c r="P69406" s="230"/>
      <c r="Q69406" s="230"/>
      <c r="R69406" s="230"/>
      <c r="S69406" s="230"/>
    </row>
    <row r="69407" spans="16:19" x14ac:dyDescent="0.2">
      <c r="P69407" s="230"/>
      <c r="Q69407" s="230"/>
      <c r="R69407" s="230"/>
      <c r="S69407" s="230"/>
    </row>
    <row r="69408" spans="16:19" x14ac:dyDescent="0.2">
      <c r="P69408" s="230"/>
      <c r="Q69408" s="230"/>
      <c r="R69408" s="230"/>
      <c r="S69408" s="230"/>
    </row>
    <row r="69409" spans="16:19" x14ac:dyDescent="0.2">
      <c r="P69409" s="230"/>
      <c r="Q69409" s="230"/>
      <c r="R69409" s="230"/>
      <c r="S69409" s="230"/>
    </row>
    <row r="69410" spans="16:19" x14ac:dyDescent="0.2">
      <c r="P69410" s="230"/>
      <c r="Q69410" s="230"/>
      <c r="R69410" s="230"/>
      <c r="S69410" s="230"/>
    </row>
    <row r="69411" spans="16:19" x14ac:dyDescent="0.2">
      <c r="P69411" s="230"/>
      <c r="Q69411" s="230"/>
      <c r="R69411" s="230"/>
      <c r="S69411" s="230"/>
    </row>
    <row r="69412" spans="16:19" x14ac:dyDescent="0.2">
      <c r="P69412" s="230"/>
      <c r="Q69412" s="230"/>
      <c r="R69412" s="230"/>
      <c r="S69412" s="230"/>
    </row>
    <row r="69413" spans="16:19" x14ac:dyDescent="0.2">
      <c r="P69413" s="230"/>
      <c r="Q69413" s="230"/>
      <c r="R69413" s="230"/>
      <c r="S69413" s="230"/>
    </row>
    <row r="69414" spans="16:19" x14ac:dyDescent="0.2">
      <c r="P69414" s="230"/>
      <c r="Q69414" s="230"/>
      <c r="R69414" s="230"/>
      <c r="S69414" s="230"/>
    </row>
    <row r="69415" spans="16:19" x14ac:dyDescent="0.2">
      <c r="P69415" s="230"/>
      <c r="Q69415" s="230"/>
      <c r="R69415" s="230"/>
      <c r="S69415" s="230"/>
    </row>
    <row r="69416" spans="16:19" x14ac:dyDescent="0.2">
      <c r="P69416" s="230"/>
      <c r="Q69416" s="230"/>
      <c r="R69416" s="230"/>
      <c r="S69416" s="230"/>
    </row>
    <row r="69417" spans="16:19" x14ac:dyDescent="0.2">
      <c r="P69417" s="230"/>
      <c r="Q69417" s="230"/>
      <c r="R69417" s="230"/>
      <c r="S69417" s="230"/>
    </row>
    <row r="69418" spans="16:19" x14ac:dyDescent="0.2">
      <c r="P69418" s="230"/>
      <c r="Q69418" s="230"/>
      <c r="R69418" s="230"/>
      <c r="S69418" s="230"/>
    </row>
    <row r="69419" spans="16:19" x14ac:dyDescent="0.2">
      <c r="P69419" s="230"/>
      <c r="Q69419" s="230"/>
      <c r="R69419" s="230"/>
      <c r="S69419" s="230"/>
    </row>
    <row r="69420" spans="16:19" x14ac:dyDescent="0.2">
      <c r="P69420" s="230"/>
      <c r="Q69420" s="230"/>
      <c r="R69420" s="230"/>
      <c r="S69420" s="230"/>
    </row>
    <row r="69421" spans="16:19" x14ac:dyDescent="0.2">
      <c r="P69421" s="230"/>
      <c r="Q69421" s="230"/>
      <c r="R69421" s="230"/>
      <c r="S69421" s="230"/>
    </row>
    <row r="69422" spans="16:19" x14ac:dyDescent="0.2">
      <c r="P69422" s="230"/>
      <c r="Q69422" s="230"/>
      <c r="R69422" s="230"/>
      <c r="S69422" s="230"/>
    </row>
    <row r="69423" spans="16:19" x14ac:dyDescent="0.2">
      <c r="P69423" s="230"/>
      <c r="Q69423" s="230"/>
      <c r="R69423" s="230"/>
      <c r="S69423" s="230"/>
    </row>
    <row r="69424" spans="16:19" x14ac:dyDescent="0.2">
      <c r="P69424" s="230"/>
      <c r="Q69424" s="230"/>
      <c r="R69424" s="230"/>
      <c r="S69424" s="230"/>
    </row>
    <row r="69425" spans="16:19" x14ac:dyDescent="0.2">
      <c r="P69425" s="230"/>
      <c r="Q69425" s="230"/>
      <c r="R69425" s="230"/>
      <c r="S69425" s="230"/>
    </row>
    <row r="69426" spans="16:19" x14ac:dyDescent="0.2">
      <c r="P69426" s="230"/>
      <c r="Q69426" s="230"/>
      <c r="R69426" s="230"/>
      <c r="S69426" s="230"/>
    </row>
    <row r="69427" spans="16:19" x14ac:dyDescent="0.2">
      <c r="P69427" s="230"/>
      <c r="Q69427" s="230"/>
      <c r="R69427" s="230"/>
      <c r="S69427" s="230"/>
    </row>
    <row r="69428" spans="16:19" x14ac:dyDescent="0.2">
      <c r="P69428" s="230"/>
      <c r="Q69428" s="230"/>
      <c r="R69428" s="230"/>
      <c r="S69428" s="230"/>
    </row>
    <row r="69429" spans="16:19" x14ac:dyDescent="0.2">
      <c r="P69429" s="230"/>
      <c r="Q69429" s="230"/>
      <c r="R69429" s="230"/>
      <c r="S69429" s="230"/>
    </row>
    <row r="69430" spans="16:19" x14ac:dyDescent="0.2">
      <c r="P69430" s="230"/>
      <c r="Q69430" s="230"/>
      <c r="R69430" s="230"/>
      <c r="S69430" s="230"/>
    </row>
    <row r="69431" spans="16:19" x14ac:dyDescent="0.2">
      <c r="P69431" s="230"/>
      <c r="Q69431" s="230"/>
      <c r="R69431" s="230"/>
      <c r="S69431" s="230"/>
    </row>
    <row r="69432" spans="16:19" x14ac:dyDescent="0.2">
      <c r="P69432" s="230"/>
      <c r="Q69432" s="230"/>
      <c r="R69432" s="230"/>
      <c r="S69432" s="230"/>
    </row>
    <row r="69433" spans="16:19" x14ac:dyDescent="0.2">
      <c r="P69433" s="230"/>
      <c r="Q69433" s="230"/>
      <c r="R69433" s="230"/>
      <c r="S69433" s="230"/>
    </row>
    <row r="69434" spans="16:19" x14ac:dyDescent="0.2">
      <c r="P69434" s="230"/>
      <c r="Q69434" s="230"/>
      <c r="R69434" s="230"/>
      <c r="S69434" s="230"/>
    </row>
    <row r="69435" spans="16:19" x14ac:dyDescent="0.2">
      <c r="P69435" s="230"/>
      <c r="Q69435" s="230"/>
      <c r="R69435" s="230"/>
      <c r="S69435" s="230"/>
    </row>
    <row r="69436" spans="16:19" x14ac:dyDescent="0.2">
      <c r="P69436" s="230"/>
      <c r="Q69436" s="230"/>
      <c r="R69436" s="230"/>
      <c r="S69436" s="230"/>
    </row>
    <row r="69437" spans="16:19" x14ac:dyDescent="0.2">
      <c r="P69437" s="230"/>
      <c r="Q69437" s="230"/>
      <c r="R69437" s="230"/>
      <c r="S69437" s="230"/>
    </row>
    <row r="69438" spans="16:19" x14ac:dyDescent="0.2">
      <c r="P69438" s="230"/>
      <c r="Q69438" s="230"/>
      <c r="R69438" s="230"/>
      <c r="S69438" s="230"/>
    </row>
    <row r="69439" spans="16:19" x14ac:dyDescent="0.2">
      <c r="P69439" s="230"/>
      <c r="Q69439" s="230"/>
      <c r="R69439" s="230"/>
      <c r="S69439" s="230"/>
    </row>
    <row r="69440" spans="16:19" x14ac:dyDescent="0.2">
      <c r="P69440" s="230"/>
      <c r="Q69440" s="230"/>
      <c r="R69440" s="230"/>
      <c r="S69440" s="230"/>
    </row>
    <row r="69441" spans="16:19" x14ac:dyDescent="0.2">
      <c r="P69441" s="230"/>
      <c r="Q69441" s="230"/>
      <c r="R69441" s="230"/>
      <c r="S69441" s="230"/>
    </row>
    <row r="69442" spans="16:19" x14ac:dyDescent="0.2">
      <c r="P69442" s="230"/>
      <c r="Q69442" s="230"/>
      <c r="R69442" s="230"/>
      <c r="S69442" s="230"/>
    </row>
    <row r="69443" spans="16:19" x14ac:dyDescent="0.2">
      <c r="P69443" s="230"/>
      <c r="Q69443" s="230"/>
      <c r="R69443" s="230"/>
      <c r="S69443" s="230"/>
    </row>
    <row r="69444" spans="16:19" x14ac:dyDescent="0.2">
      <c r="P69444" s="230"/>
      <c r="Q69444" s="230"/>
      <c r="R69444" s="230"/>
      <c r="S69444" s="230"/>
    </row>
    <row r="69445" spans="16:19" x14ac:dyDescent="0.2">
      <c r="P69445" s="230"/>
      <c r="Q69445" s="230"/>
      <c r="R69445" s="230"/>
      <c r="S69445" s="230"/>
    </row>
    <row r="69446" spans="16:19" x14ac:dyDescent="0.2">
      <c r="P69446" s="230"/>
      <c r="Q69446" s="230"/>
      <c r="R69446" s="230"/>
      <c r="S69446" s="230"/>
    </row>
    <row r="69447" spans="16:19" x14ac:dyDescent="0.2">
      <c r="P69447" s="230"/>
      <c r="Q69447" s="230"/>
      <c r="R69447" s="230"/>
      <c r="S69447" s="230"/>
    </row>
    <row r="69448" spans="16:19" x14ac:dyDescent="0.2">
      <c r="P69448" s="230"/>
      <c r="Q69448" s="230"/>
      <c r="R69448" s="230"/>
      <c r="S69448" s="230"/>
    </row>
    <row r="69449" spans="16:19" x14ac:dyDescent="0.2">
      <c r="P69449" s="230"/>
      <c r="Q69449" s="230"/>
      <c r="R69449" s="230"/>
      <c r="S69449" s="230"/>
    </row>
    <row r="69450" spans="16:19" x14ac:dyDescent="0.2">
      <c r="P69450" s="230"/>
      <c r="Q69450" s="230"/>
      <c r="R69450" s="230"/>
      <c r="S69450" s="230"/>
    </row>
    <row r="69451" spans="16:19" x14ac:dyDescent="0.2">
      <c r="P69451" s="230"/>
      <c r="Q69451" s="230"/>
      <c r="R69451" s="230"/>
      <c r="S69451" s="230"/>
    </row>
    <row r="69452" spans="16:19" x14ac:dyDescent="0.2">
      <c r="P69452" s="230"/>
      <c r="Q69452" s="230"/>
      <c r="R69452" s="230"/>
      <c r="S69452" s="230"/>
    </row>
    <row r="69453" spans="16:19" x14ac:dyDescent="0.2">
      <c r="P69453" s="230"/>
      <c r="Q69453" s="230"/>
      <c r="R69453" s="230"/>
      <c r="S69453" s="230"/>
    </row>
    <row r="69454" spans="16:19" x14ac:dyDescent="0.2">
      <c r="P69454" s="230"/>
      <c r="Q69454" s="230"/>
      <c r="R69454" s="230"/>
      <c r="S69454" s="230"/>
    </row>
    <row r="69455" spans="16:19" x14ac:dyDescent="0.2">
      <c r="P69455" s="230"/>
      <c r="Q69455" s="230"/>
      <c r="R69455" s="230"/>
      <c r="S69455" s="230"/>
    </row>
    <row r="69456" spans="16:19" x14ac:dyDescent="0.2">
      <c r="P69456" s="230"/>
      <c r="Q69456" s="230"/>
      <c r="R69456" s="230"/>
      <c r="S69456" s="230"/>
    </row>
    <row r="69457" spans="16:19" x14ac:dyDescent="0.2">
      <c r="P69457" s="230"/>
      <c r="Q69457" s="230"/>
      <c r="R69457" s="230"/>
      <c r="S69457" s="230"/>
    </row>
    <row r="69458" spans="16:19" x14ac:dyDescent="0.2">
      <c r="P69458" s="230"/>
      <c r="Q69458" s="230"/>
      <c r="R69458" s="230"/>
      <c r="S69458" s="230"/>
    </row>
    <row r="69459" spans="16:19" x14ac:dyDescent="0.2">
      <c r="P69459" s="230"/>
      <c r="Q69459" s="230"/>
      <c r="R69459" s="230"/>
      <c r="S69459" s="230"/>
    </row>
    <row r="69460" spans="16:19" x14ac:dyDescent="0.2">
      <c r="P69460" s="230"/>
      <c r="Q69460" s="230"/>
      <c r="R69460" s="230"/>
      <c r="S69460" s="230"/>
    </row>
    <row r="69461" spans="16:19" x14ac:dyDescent="0.2">
      <c r="P69461" s="230"/>
      <c r="Q69461" s="230"/>
      <c r="R69461" s="230"/>
      <c r="S69461" s="230"/>
    </row>
    <row r="69462" spans="16:19" x14ac:dyDescent="0.2">
      <c r="P69462" s="230"/>
      <c r="Q69462" s="230"/>
      <c r="R69462" s="230"/>
      <c r="S69462" s="230"/>
    </row>
    <row r="69463" spans="16:19" x14ac:dyDescent="0.2">
      <c r="P69463" s="230"/>
      <c r="Q69463" s="230"/>
      <c r="R69463" s="230"/>
      <c r="S69463" s="230"/>
    </row>
    <row r="69464" spans="16:19" x14ac:dyDescent="0.2">
      <c r="P69464" s="230"/>
      <c r="Q69464" s="230"/>
      <c r="R69464" s="230"/>
      <c r="S69464" s="230"/>
    </row>
    <row r="69465" spans="16:19" x14ac:dyDescent="0.2">
      <c r="P69465" s="230"/>
      <c r="Q69465" s="230"/>
      <c r="R69465" s="230"/>
      <c r="S69465" s="230"/>
    </row>
    <row r="69466" spans="16:19" x14ac:dyDescent="0.2">
      <c r="P69466" s="230"/>
      <c r="Q69466" s="230"/>
      <c r="R69466" s="230"/>
      <c r="S69466" s="230"/>
    </row>
    <row r="69467" spans="16:19" x14ac:dyDescent="0.2">
      <c r="P69467" s="230"/>
      <c r="Q69467" s="230"/>
      <c r="R69467" s="230"/>
      <c r="S69467" s="230"/>
    </row>
    <row r="69468" spans="16:19" x14ac:dyDescent="0.2">
      <c r="P69468" s="230"/>
      <c r="Q69468" s="230"/>
      <c r="R69468" s="230"/>
      <c r="S69468" s="230"/>
    </row>
    <row r="69469" spans="16:19" x14ac:dyDescent="0.2">
      <c r="P69469" s="230"/>
      <c r="Q69469" s="230"/>
      <c r="R69469" s="230"/>
      <c r="S69469" s="230"/>
    </row>
    <row r="69470" spans="16:19" x14ac:dyDescent="0.2">
      <c r="P69470" s="230"/>
      <c r="Q69470" s="230"/>
      <c r="R69470" s="230"/>
      <c r="S69470" s="230"/>
    </row>
    <row r="69471" spans="16:19" x14ac:dyDescent="0.2">
      <c r="P69471" s="230"/>
      <c r="Q69471" s="230"/>
      <c r="R69471" s="230"/>
      <c r="S69471" s="230"/>
    </row>
    <row r="69472" spans="16:19" x14ac:dyDescent="0.2">
      <c r="P69472" s="230"/>
      <c r="Q69472" s="230"/>
      <c r="R69472" s="230"/>
      <c r="S69472" s="230"/>
    </row>
    <row r="69473" spans="16:19" x14ac:dyDescent="0.2">
      <c r="P69473" s="230"/>
      <c r="Q69473" s="230"/>
      <c r="R69473" s="230"/>
      <c r="S69473" s="230"/>
    </row>
    <row r="69474" spans="16:19" x14ac:dyDescent="0.2">
      <c r="P69474" s="230"/>
      <c r="Q69474" s="230"/>
      <c r="R69474" s="230"/>
      <c r="S69474" s="230"/>
    </row>
    <row r="69475" spans="16:19" x14ac:dyDescent="0.2">
      <c r="P69475" s="230"/>
      <c r="Q69475" s="230"/>
      <c r="R69475" s="230"/>
      <c r="S69475" s="230"/>
    </row>
    <row r="69476" spans="16:19" x14ac:dyDescent="0.2">
      <c r="P69476" s="230"/>
      <c r="Q69476" s="230"/>
      <c r="R69476" s="230"/>
      <c r="S69476" s="230"/>
    </row>
    <row r="69477" spans="16:19" x14ac:dyDescent="0.2">
      <c r="P69477" s="230"/>
      <c r="Q69477" s="230"/>
      <c r="R69477" s="230"/>
      <c r="S69477" s="230"/>
    </row>
    <row r="69478" spans="16:19" x14ac:dyDescent="0.2">
      <c r="P69478" s="230"/>
      <c r="Q69478" s="230"/>
      <c r="R69478" s="230"/>
      <c r="S69478" s="230"/>
    </row>
    <row r="69479" spans="16:19" x14ac:dyDescent="0.2">
      <c r="P69479" s="230"/>
      <c r="Q69479" s="230"/>
      <c r="R69479" s="230"/>
      <c r="S69479" s="230"/>
    </row>
    <row r="69480" spans="16:19" x14ac:dyDescent="0.2">
      <c r="P69480" s="230"/>
      <c r="Q69480" s="230"/>
      <c r="R69480" s="230"/>
      <c r="S69480" s="230"/>
    </row>
    <row r="69481" spans="16:19" x14ac:dyDescent="0.2">
      <c r="P69481" s="230"/>
      <c r="Q69481" s="230"/>
      <c r="R69481" s="230"/>
      <c r="S69481" s="230"/>
    </row>
    <row r="69482" spans="16:19" x14ac:dyDescent="0.2">
      <c r="P69482" s="230"/>
      <c r="Q69482" s="230"/>
      <c r="R69482" s="230"/>
      <c r="S69482" s="230"/>
    </row>
    <row r="69483" spans="16:19" x14ac:dyDescent="0.2">
      <c r="P69483" s="230"/>
      <c r="Q69483" s="230"/>
      <c r="R69483" s="230"/>
      <c r="S69483" s="230"/>
    </row>
    <row r="69484" spans="16:19" x14ac:dyDescent="0.2">
      <c r="P69484" s="230"/>
      <c r="Q69484" s="230"/>
      <c r="R69484" s="230"/>
      <c r="S69484" s="230"/>
    </row>
    <row r="69485" spans="16:19" x14ac:dyDescent="0.2">
      <c r="P69485" s="230"/>
      <c r="Q69485" s="230"/>
      <c r="R69485" s="230"/>
      <c r="S69485" s="230"/>
    </row>
    <row r="69486" spans="16:19" x14ac:dyDescent="0.2">
      <c r="P69486" s="230"/>
      <c r="Q69486" s="230"/>
      <c r="R69486" s="230"/>
      <c r="S69486" s="230"/>
    </row>
    <row r="69487" spans="16:19" x14ac:dyDescent="0.2">
      <c r="P69487" s="230"/>
      <c r="Q69487" s="230"/>
      <c r="R69487" s="230"/>
      <c r="S69487" s="230"/>
    </row>
    <row r="69488" spans="16:19" x14ac:dyDescent="0.2">
      <c r="P69488" s="230"/>
      <c r="Q69488" s="230"/>
      <c r="R69488" s="230"/>
      <c r="S69488" s="230"/>
    </row>
    <row r="69489" spans="16:19" x14ac:dyDescent="0.2">
      <c r="P69489" s="230"/>
      <c r="Q69489" s="230"/>
      <c r="R69489" s="230"/>
      <c r="S69489" s="230"/>
    </row>
    <row r="69490" spans="16:19" x14ac:dyDescent="0.2">
      <c r="P69490" s="230"/>
      <c r="Q69490" s="230"/>
      <c r="R69490" s="230"/>
      <c r="S69490" s="230"/>
    </row>
    <row r="69491" spans="16:19" x14ac:dyDescent="0.2">
      <c r="P69491" s="230"/>
      <c r="Q69491" s="230"/>
      <c r="R69491" s="230"/>
      <c r="S69491" s="230"/>
    </row>
    <row r="69492" spans="16:19" x14ac:dyDescent="0.2">
      <c r="P69492" s="230"/>
      <c r="Q69492" s="230"/>
      <c r="R69492" s="230"/>
      <c r="S69492" s="230"/>
    </row>
    <row r="69493" spans="16:19" x14ac:dyDescent="0.2">
      <c r="P69493" s="230"/>
      <c r="Q69493" s="230"/>
      <c r="R69493" s="230"/>
      <c r="S69493" s="230"/>
    </row>
    <row r="69494" spans="16:19" x14ac:dyDescent="0.2">
      <c r="P69494" s="230"/>
      <c r="Q69494" s="230"/>
      <c r="R69494" s="230"/>
      <c r="S69494" s="230"/>
    </row>
    <row r="69495" spans="16:19" x14ac:dyDescent="0.2">
      <c r="P69495" s="230"/>
      <c r="Q69495" s="230"/>
      <c r="R69495" s="230"/>
      <c r="S69495" s="230"/>
    </row>
    <row r="69496" spans="16:19" x14ac:dyDescent="0.2">
      <c r="P69496" s="230"/>
      <c r="Q69496" s="230"/>
      <c r="R69496" s="230"/>
      <c r="S69496" s="230"/>
    </row>
    <row r="69497" spans="16:19" x14ac:dyDescent="0.2">
      <c r="P69497" s="230"/>
      <c r="Q69497" s="230"/>
      <c r="R69497" s="230"/>
      <c r="S69497" s="230"/>
    </row>
    <row r="69498" spans="16:19" x14ac:dyDescent="0.2">
      <c r="P69498" s="230"/>
      <c r="Q69498" s="230"/>
      <c r="R69498" s="230"/>
      <c r="S69498" s="230"/>
    </row>
    <row r="69499" spans="16:19" x14ac:dyDescent="0.2">
      <c r="P69499" s="230"/>
      <c r="Q69499" s="230"/>
      <c r="R69499" s="230"/>
      <c r="S69499" s="230"/>
    </row>
    <row r="69500" spans="16:19" x14ac:dyDescent="0.2">
      <c r="P69500" s="230"/>
      <c r="Q69500" s="230"/>
      <c r="R69500" s="230"/>
      <c r="S69500" s="230"/>
    </row>
    <row r="69501" spans="16:19" x14ac:dyDescent="0.2">
      <c r="P69501" s="230"/>
      <c r="Q69501" s="230"/>
      <c r="R69501" s="230"/>
      <c r="S69501" s="230"/>
    </row>
    <row r="69502" spans="16:19" x14ac:dyDescent="0.2">
      <c r="P69502" s="230"/>
      <c r="Q69502" s="230"/>
      <c r="R69502" s="230"/>
      <c r="S69502" s="230"/>
    </row>
    <row r="69503" spans="16:19" x14ac:dyDescent="0.2">
      <c r="P69503" s="230"/>
      <c r="Q69503" s="230"/>
      <c r="R69503" s="230"/>
      <c r="S69503" s="230"/>
    </row>
    <row r="69504" spans="16:19" x14ac:dyDescent="0.2">
      <c r="P69504" s="230"/>
      <c r="Q69504" s="230"/>
      <c r="R69504" s="230"/>
      <c r="S69504" s="230"/>
    </row>
    <row r="69505" spans="16:19" x14ac:dyDescent="0.2">
      <c r="P69505" s="230"/>
      <c r="Q69505" s="230"/>
      <c r="R69505" s="230"/>
      <c r="S69505" s="230"/>
    </row>
    <row r="69506" spans="16:19" x14ac:dyDescent="0.2">
      <c r="P69506" s="230"/>
      <c r="Q69506" s="230"/>
      <c r="R69506" s="230"/>
      <c r="S69506" s="230"/>
    </row>
    <row r="69507" spans="16:19" x14ac:dyDescent="0.2">
      <c r="P69507" s="230"/>
      <c r="Q69507" s="230"/>
      <c r="R69507" s="230"/>
      <c r="S69507" s="230"/>
    </row>
    <row r="69508" spans="16:19" x14ac:dyDescent="0.2">
      <c r="P69508" s="230"/>
      <c r="Q69508" s="230"/>
      <c r="R69508" s="230"/>
      <c r="S69508" s="230"/>
    </row>
    <row r="69509" spans="16:19" x14ac:dyDescent="0.2">
      <c r="P69509" s="230"/>
      <c r="Q69509" s="230"/>
      <c r="R69509" s="230"/>
      <c r="S69509" s="230"/>
    </row>
    <row r="69510" spans="16:19" x14ac:dyDescent="0.2">
      <c r="P69510" s="230"/>
      <c r="Q69510" s="230"/>
      <c r="R69510" s="230"/>
      <c r="S69510" s="230"/>
    </row>
    <row r="69511" spans="16:19" x14ac:dyDescent="0.2">
      <c r="P69511" s="230"/>
      <c r="Q69511" s="230"/>
      <c r="R69511" s="230"/>
      <c r="S69511" s="230"/>
    </row>
    <row r="69512" spans="16:19" x14ac:dyDescent="0.2">
      <c r="P69512" s="230"/>
      <c r="Q69512" s="230"/>
      <c r="R69512" s="230"/>
      <c r="S69512" s="230"/>
    </row>
    <row r="69513" spans="16:19" x14ac:dyDescent="0.2">
      <c r="P69513" s="230"/>
      <c r="Q69513" s="230"/>
      <c r="R69513" s="230"/>
      <c r="S69513" s="230"/>
    </row>
    <row r="69514" spans="16:19" x14ac:dyDescent="0.2">
      <c r="P69514" s="230"/>
      <c r="Q69514" s="230"/>
      <c r="R69514" s="230"/>
      <c r="S69514" s="230"/>
    </row>
    <row r="69515" spans="16:19" x14ac:dyDescent="0.2">
      <c r="P69515" s="230"/>
      <c r="Q69515" s="230"/>
      <c r="R69515" s="230"/>
      <c r="S69515" s="230"/>
    </row>
    <row r="69516" spans="16:19" x14ac:dyDescent="0.2">
      <c r="P69516" s="230"/>
      <c r="Q69516" s="230"/>
      <c r="R69516" s="230"/>
      <c r="S69516" s="230"/>
    </row>
    <row r="69517" spans="16:19" x14ac:dyDescent="0.2">
      <c r="P69517" s="230"/>
      <c r="Q69517" s="230"/>
      <c r="R69517" s="230"/>
      <c r="S69517" s="230"/>
    </row>
    <row r="69518" spans="16:19" x14ac:dyDescent="0.2">
      <c r="P69518" s="230"/>
      <c r="Q69518" s="230"/>
      <c r="R69518" s="230"/>
      <c r="S69518" s="230"/>
    </row>
    <row r="69519" spans="16:19" x14ac:dyDescent="0.2">
      <c r="P69519" s="230"/>
      <c r="Q69519" s="230"/>
      <c r="R69519" s="230"/>
      <c r="S69519" s="230"/>
    </row>
    <row r="69520" spans="16:19" x14ac:dyDescent="0.2">
      <c r="P69520" s="230"/>
      <c r="Q69520" s="230"/>
      <c r="R69520" s="230"/>
      <c r="S69520" s="230"/>
    </row>
    <row r="69521" spans="16:19" x14ac:dyDescent="0.2">
      <c r="P69521" s="230"/>
      <c r="Q69521" s="230"/>
      <c r="R69521" s="230"/>
      <c r="S69521" s="230"/>
    </row>
    <row r="69522" spans="16:19" x14ac:dyDescent="0.2">
      <c r="P69522" s="230"/>
      <c r="Q69522" s="230"/>
      <c r="R69522" s="230"/>
      <c r="S69522" s="230"/>
    </row>
    <row r="69523" spans="16:19" x14ac:dyDescent="0.2">
      <c r="P69523" s="230"/>
      <c r="Q69523" s="230"/>
      <c r="R69523" s="230"/>
      <c r="S69523" s="230"/>
    </row>
    <row r="69524" spans="16:19" x14ac:dyDescent="0.2">
      <c r="P69524" s="230"/>
      <c r="Q69524" s="230"/>
      <c r="R69524" s="230"/>
      <c r="S69524" s="230"/>
    </row>
    <row r="69525" spans="16:19" x14ac:dyDescent="0.2">
      <c r="P69525" s="230"/>
      <c r="Q69525" s="230"/>
      <c r="R69525" s="230"/>
      <c r="S69525" s="230"/>
    </row>
    <row r="69526" spans="16:19" x14ac:dyDescent="0.2">
      <c r="P69526" s="230"/>
      <c r="Q69526" s="230"/>
      <c r="R69526" s="230"/>
      <c r="S69526" s="230"/>
    </row>
    <row r="69527" spans="16:19" x14ac:dyDescent="0.2">
      <c r="P69527" s="230"/>
      <c r="Q69527" s="230"/>
      <c r="R69527" s="230"/>
      <c r="S69527" s="230"/>
    </row>
    <row r="69528" spans="16:19" x14ac:dyDescent="0.2">
      <c r="P69528" s="230"/>
      <c r="Q69528" s="230"/>
      <c r="R69528" s="230"/>
      <c r="S69528" s="230"/>
    </row>
    <row r="69529" spans="16:19" x14ac:dyDescent="0.2">
      <c r="P69529" s="230"/>
      <c r="Q69529" s="230"/>
      <c r="R69529" s="230"/>
      <c r="S69529" s="230"/>
    </row>
    <row r="69530" spans="16:19" x14ac:dyDescent="0.2">
      <c r="P69530" s="230"/>
      <c r="Q69530" s="230"/>
      <c r="R69530" s="230"/>
      <c r="S69530" s="230"/>
    </row>
    <row r="69531" spans="16:19" x14ac:dyDescent="0.2">
      <c r="P69531" s="230"/>
      <c r="Q69531" s="230"/>
      <c r="R69531" s="230"/>
      <c r="S69531" s="230"/>
    </row>
    <row r="69532" spans="16:19" x14ac:dyDescent="0.2">
      <c r="P69532" s="230"/>
      <c r="Q69532" s="230"/>
      <c r="R69532" s="230"/>
      <c r="S69532" s="230"/>
    </row>
    <row r="69533" spans="16:19" x14ac:dyDescent="0.2">
      <c r="P69533" s="230"/>
      <c r="Q69533" s="230"/>
      <c r="R69533" s="230"/>
      <c r="S69533" s="230"/>
    </row>
    <row r="69534" spans="16:19" x14ac:dyDescent="0.2">
      <c r="P69534" s="230"/>
      <c r="Q69534" s="230"/>
      <c r="R69534" s="230"/>
      <c r="S69534" s="230"/>
    </row>
    <row r="69535" spans="16:19" x14ac:dyDescent="0.2">
      <c r="P69535" s="230"/>
      <c r="Q69535" s="230"/>
      <c r="R69535" s="230"/>
      <c r="S69535" s="230"/>
    </row>
    <row r="69536" spans="16:19" x14ac:dyDescent="0.2">
      <c r="P69536" s="230"/>
      <c r="Q69536" s="230"/>
      <c r="R69536" s="230"/>
      <c r="S69536" s="230"/>
    </row>
    <row r="69537" spans="16:19" x14ac:dyDescent="0.2">
      <c r="P69537" s="230"/>
      <c r="Q69537" s="230"/>
      <c r="R69537" s="230"/>
      <c r="S69537" s="230"/>
    </row>
    <row r="69538" spans="16:19" x14ac:dyDescent="0.2">
      <c r="P69538" s="230"/>
      <c r="Q69538" s="230"/>
      <c r="R69538" s="230"/>
      <c r="S69538" s="230"/>
    </row>
    <row r="69539" spans="16:19" x14ac:dyDescent="0.2">
      <c r="P69539" s="230"/>
      <c r="Q69539" s="230"/>
      <c r="R69539" s="230"/>
      <c r="S69539" s="230"/>
    </row>
    <row r="69540" spans="16:19" x14ac:dyDescent="0.2">
      <c r="P69540" s="230"/>
      <c r="Q69540" s="230"/>
      <c r="R69540" s="230"/>
      <c r="S69540" s="230"/>
    </row>
    <row r="69541" spans="16:19" x14ac:dyDescent="0.2">
      <c r="P69541" s="230"/>
      <c r="Q69541" s="230"/>
      <c r="R69541" s="230"/>
      <c r="S69541" s="230"/>
    </row>
    <row r="69542" spans="16:19" x14ac:dyDescent="0.2">
      <c r="P69542" s="230"/>
      <c r="Q69542" s="230"/>
      <c r="R69542" s="230"/>
      <c r="S69542" s="230"/>
    </row>
    <row r="69543" spans="16:19" x14ac:dyDescent="0.2">
      <c r="P69543" s="230"/>
      <c r="Q69543" s="230"/>
      <c r="R69543" s="230"/>
      <c r="S69543" s="230"/>
    </row>
    <row r="69544" spans="16:19" x14ac:dyDescent="0.2">
      <c r="P69544" s="230"/>
      <c r="Q69544" s="230"/>
      <c r="R69544" s="230"/>
      <c r="S69544" s="230"/>
    </row>
    <row r="69545" spans="16:19" x14ac:dyDescent="0.2">
      <c r="P69545" s="230"/>
      <c r="Q69545" s="230"/>
      <c r="R69545" s="230"/>
      <c r="S69545" s="230"/>
    </row>
    <row r="69546" spans="16:19" x14ac:dyDescent="0.2">
      <c r="P69546" s="230"/>
      <c r="Q69546" s="230"/>
      <c r="R69546" s="230"/>
      <c r="S69546" s="230"/>
    </row>
    <row r="69547" spans="16:19" x14ac:dyDescent="0.2">
      <c r="P69547" s="230"/>
      <c r="Q69547" s="230"/>
      <c r="R69547" s="230"/>
      <c r="S69547" s="230"/>
    </row>
    <row r="69548" spans="16:19" x14ac:dyDescent="0.2">
      <c r="P69548" s="230"/>
      <c r="Q69548" s="230"/>
      <c r="R69548" s="230"/>
      <c r="S69548" s="230"/>
    </row>
    <row r="69549" spans="16:19" x14ac:dyDescent="0.2">
      <c r="P69549" s="230"/>
      <c r="Q69549" s="230"/>
      <c r="R69549" s="230"/>
      <c r="S69549" s="230"/>
    </row>
    <row r="69550" spans="16:19" x14ac:dyDescent="0.2">
      <c r="P69550" s="230"/>
      <c r="Q69550" s="230"/>
      <c r="R69550" s="230"/>
      <c r="S69550" s="230"/>
    </row>
    <row r="69551" spans="16:19" x14ac:dyDescent="0.2">
      <c r="P69551" s="230"/>
      <c r="Q69551" s="230"/>
      <c r="R69551" s="230"/>
      <c r="S69551" s="230"/>
    </row>
    <row r="69552" spans="16:19" x14ac:dyDescent="0.2">
      <c r="P69552" s="230"/>
      <c r="Q69552" s="230"/>
      <c r="R69552" s="230"/>
      <c r="S69552" s="230"/>
    </row>
    <row r="69553" spans="16:19" x14ac:dyDescent="0.2">
      <c r="P69553" s="230"/>
      <c r="Q69553" s="230"/>
      <c r="R69553" s="230"/>
      <c r="S69553" s="230"/>
    </row>
    <row r="69554" spans="16:19" x14ac:dyDescent="0.2">
      <c r="P69554" s="230"/>
      <c r="Q69554" s="230"/>
      <c r="R69554" s="230"/>
      <c r="S69554" s="230"/>
    </row>
    <row r="69555" spans="16:19" x14ac:dyDescent="0.2">
      <c r="P69555" s="230"/>
      <c r="Q69555" s="230"/>
      <c r="R69555" s="230"/>
      <c r="S69555" s="230"/>
    </row>
    <row r="69556" spans="16:19" x14ac:dyDescent="0.2">
      <c r="P69556" s="230"/>
      <c r="Q69556" s="230"/>
      <c r="R69556" s="230"/>
      <c r="S69556" s="230"/>
    </row>
    <row r="69557" spans="16:19" x14ac:dyDescent="0.2">
      <c r="P69557" s="230"/>
      <c r="Q69557" s="230"/>
      <c r="R69557" s="230"/>
      <c r="S69557" s="230"/>
    </row>
    <row r="69558" spans="16:19" x14ac:dyDescent="0.2">
      <c r="P69558" s="230"/>
      <c r="Q69558" s="230"/>
      <c r="R69558" s="230"/>
      <c r="S69558" s="230"/>
    </row>
    <row r="69559" spans="16:19" x14ac:dyDescent="0.2">
      <c r="P69559" s="230"/>
      <c r="Q69559" s="230"/>
      <c r="R69559" s="230"/>
      <c r="S69559" s="230"/>
    </row>
    <row r="69560" spans="16:19" x14ac:dyDescent="0.2">
      <c r="P69560" s="230"/>
      <c r="Q69560" s="230"/>
      <c r="R69560" s="230"/>
      <c r="S69560" s="230"/>
    </row>
    <row r="69561" spans="16:19" x14ac:dyDescent="0.2">
      <c r="P69561" s="230"/>
      <c r="Q69561" s="230"/>
      <c r="R69561" s="230"/>
      <c r="S69561" s="230"/>
    </row>
    <row r="69562" spans="16:19" x14ac:dyDescent="0.2">
      <c r="P69562" s="230"/>
      <c r="Q69562" s="230"/>
      <c r="R69562" s="230"/>
      <c r="S69562" s="230"/>
    </row>
    <row r="69563" spans="16:19" x14ac:dyDescent="0.2">
      <c r="P69563" s="230"/>
      <c r="Q69563" s="230"/>
      <c r="R69563" s="230"/>
      <c r="S69563" s="230"/>
    </row>
    <row r="69564" spans="16:19" x14ac:dyDescent="0.2">
      <c r="P69564" s="230"/>
      <c r="Q69564" s="230"/>
      <c r="R69564" s="230"/>
      <c r="S69564" s="230"/>
    </row>
    <row r="69565" spans="16:19" x14ac:dyDescent="0.2">
      <c r="P69565" s="230"/>
      <c r="Q69565" s="230"/>
      <c r="R69565" s="230"/>
      <c r="S69565" s="230"/>
    </row>
    <row r="69566" spans="16:19" x14ac:dyDescent="0.2">
      <c r="P69566" s="230"/>
      <c r="Q69566" s="230"/>
      <c r="R69566" s="230"/>
      <c r="S69566" s="230"/>
    </row>
    <row r="69567" spans="16:19" x14ac:dyDescent="0.2">
      <c r="P69567" s="230"/>
      <c r="Q69567" s="230"/>
      <c r="R69567" s="230"/>
      <c r="S69567" s="230"/>
    </row>
    <row r="69568" spans="16:19" x14ac:dyDescent="0.2">
      <c r="P69568" s="230"/>
      <c r="Q69568" s="230"/>
      <c r="R69568" s="230"/>
      <c r="S69568" s="230"/>
    </row>
    <row r="69569" spans="16:19" x14ac:dyDescent="0.2">
      <c r="P69569" s="230"/>
      <c r="Q69569" s="230"/>
      <c r="R69569" s="230"/>
      <c r="S69569" s="230"/>
    </row>
    <row r="69570" spans="16:19" x14ac:dyDescent="0.2">
      <c r="P69570" s="230"/>
      <c r="Q69570" s="230"/>
      <c r="R69570" s="230"/>
      <c r="S69570" s="230"/>
    </row>
    <row r="69571" spans="16:19" x14ac:dyDescent="0.2">
      <c r="P69571" s="230"/>
      <c r="Q69571" s="230"/>
      <c r="R69571" s="230"/>
      <c r="S69571" s="230"/>
    </row>
    <row r="69572" spans="16:19" x14ac:dyDescent="0.2">
      <c r="P69572" s="230"/>
      <c r="Q69572" s="230"/>
      <c r="R69572" s="230"/>
      <c r="S69572" s="230"/>
    </row>
    <row r="69573" spans="16:19" x14ac:dyDescent="0.2">
      <c r="P69573" s="230"/>
      <c r="Q69573" s="230"/>
      <c r="R69573" s="230"/>
      <c r="S69573" s="230"/>
    </row>
    <row r="69574" spans="16:19" x14ac:dyDescent="0.2">
      <c r="P69574" s="230"/>
      <c r="Q69574" s="230"/>
      <c r="R69574" s="230"/>
      <c r="S69574" s="230"/>
    </row>
    <row r="69575" spans="16:19" x14ac:dyDescent="0.2">
      <c r="P69575" s="230"/>
      <c r="Q69575" s="230"/>
      <c r="R69575" s="230"/>
      <c r="S69575" s="230"/>
    </row>
    <row r="69576" spans="16:19" x14ac:dyDescent="0.2">
      <c r="P69576" s="230"/>
      <c r="Q69576" s="230"/>
      <c r="R69576" s="230"/>
      <c r="S69576" s="230"/>
    </row>
    <row r="69577" spans="16:19" x14ac:dyDescent="0.2">
      <c r="P69577" s="230"/>
      <c r="Q69577" s="230"/>
      <c r="R69577" s="230"/>
      <c r="S69577" s="230"/>
    </row>
    <row r="69578" spans="16:19" x14ac:dyDescent="0.2">
      <c r="P69578" s="230"/>
      <c r="Q69578" s="230"/>
      <c r="R69578" s="230"/>
      <c r="S69578" s="230"/>
    </row>
    <row r="69579" spans="16:19" x14ac:dyDescent="0.2">
      <c r="P69579" s="230"/>
      <c r="Q69579" s="230"/>
      <c r="R69579" s="230"/>
      <c r="S69579" s="230"/>
    </row>
    <row r="69580" spans="16:19" x14ac:dyDescent="0.2">
      <c r="P69580" s="230"/>
      <c r="Q69580" s="230"/>
      <c r="R69580" s="230"/>
      <c r="S69580" s="230"/>
    </row>
    <row r="69581" spans="16:19" x14ac:dyDescent="0.2">
      <c r="P69581" s="230"/>
      <c r="Q69581" s="230"/>
      <c r="R69581" s="230"/>
      <c r="S69581" s="230"/>
    </row>
    <row r="69582" spans="16:19" x14ac:dyDescent="0.2">
      <c r="P69582" s="230"/>
      <c r="Q69582" s="230"/>
      <c r="R69582" s="230"/>
      <c r="S69582" s="230"/>
    </row>
    <row r="69583" spans="16:19" x14ac:dyDescent="0.2">
      <c r="P69583" s="230"/>
      <c r="Q69583" s="230"/>
      <c r="R69583" s="230"/>
      <c r="S69583" s="230"/>
    </row>
    <row r="69584" spans="16:19" x14ac:dyDescent="0.2">
      <c r="P69584" s="230"/>
      <c r="Q69584" s="230"/>
      <c r="R69584" s="230"/>
      <c r="S69584" s="230"/>
    </row>
    <row r="69585" spans="16:19" x14ac:dyDescent="0.2">
      <c r="P69585" s="230"/>
      <c r="Q69585" s="230"/>
      <c r="R69585" s="230"/>
      <c r="S69585" s="230"/>
    </row>
    <row r="69586" spans="16:19" x14ac:dyDescent="0.2">
      <c r="P69586" s="230"/>
      <c r="Q69586" s="230"/>
      <c r="R69586" s="230"/>
      <c r="S69586" s="230"/>
    </row>
    <row r="69587" spans="16:19" x14ac:dyDescent="0.2">
      <c r="P69587" s="230"/>
      <c r="Q69587" s="230"/>
      <c r="R69587" s="230"/>
      <c r="S69587" s="230"/>
    </row>
    <row r="69588" spans="16:19" x14ac:dyDescent="0.2">
      <c r="P69588" s="230"/>
      <c r="Q69588" s="230"/>
      <c r="R69588" s="230"/>
      <c r="S69588" s="230"/>
    </row>
    <row r="69589" spans="16:19" x14ac:dyDescent="0.2">
      <c r="P69589" s="230"/>
      <c r="Q69589" s="230"/>
      <c r="R69589" s="230"/>
      <c r="S69589" s="230"/>
    </row>
    <row r="69590" spans="16:19" x14ac:dyDescent="0.2">
      <c r="P69590" s="230"/>
      <c r="Q69590" s="230"/>
      <c r="R69590" s="230"/>
      <c r="S69590" s="230"/>
    </row>
    <row r="69591" spans="16:19" x14ac:dyDescent="0.2">
      <c r="P69591" s="230"/>
      <c r="Q69591" s="230"/>
      <c r="R69591" s="230"/>
      <c r="S69591" s="230"/>
    </row>
    <row r="69592" spans="16:19" x14ac:dyDescent="0.2">
      <c r="P69592" s="230"/>
      <c r="Q69592" s="230"/>
      <c r="R69592" s="230"/>
      <c r="S69592" s="230"/>
    </row>
    <row r="69593" spans="16:19" x14ac:dyDescent="0.2">
      <c r="P69593" s="230"/>
      <c r="Q69593" s="230"/>
      <c r="R69593" s="230"/>
      <c r="S69593" s="230"/>
    </row>
    <row r="69594" spans="16:19" x14ac:dyDescent="0.2">
      <c r="P69594" s="230"/>
      <c r="Q69594" s="230"/>
      <c r="R69594" s="230"/>
      <c r="S69594" s="230"/>
    </row>
    <row r="69595" spans="16:19" x14ac:dyDescent="0.2">
      <c r="P69595" s="230"/>
      <c r="Q69595" s="230"/>
      <c r="R69595" s="230"/>
      <c r="S69595" s="230"/>
    </row>
    <row r="69596" spans="16:19" x14ac:dyDescent="0.2">
      <c r="P69596" s="230"/>
      <c r="Q69596" s="230"/>
      <c r="R69596" s="230"/>
      <c r="S69596" s="230"/>
    </row>
    <row r="69597" spans="16:19" x14ac:dyDescent="0.2">
      <c r="P69597" s="230"/>
      <c r="Q69597" s="230"/>
      <c r="R69597" s="230"/>
      <c r="S69597" s="230"/>
    </row>
    <row r="69598" spans="16:19" x14ac:dyDescent="0.2">
      <c r="P69598" s="230"/>
      <c r="Q69598" s="230"/>
      <c r="R69598" s="230"/>
      <c r="S69598" s="230"/>
    </row>
    <row r="69599" spans="16:19" x14ac:dyDescent="0.2">
      <c r="P69599" s="230"/>
      <c r="Q69599" s="230"/>
      <c r="R69599" s="230"/>
      <c r="S69599" s="230"/>
    </row>
    <row r="69600" spans="16:19" x14ac:dyDescent="0.2">
      <c r="P69600" s="230"/>
      <c r="Q69600" s="230"/>
      <c r="R69600" s="230"/>
      <c r="S69600" s="230"/>
    </row>
    <row r="69601" spans="16:19" x14ac:dyDescent="0.2">
      <c r="P69601" s="230"/>
      <c r="Q69601" s="230"/>
      <c r="R69601" s="230"/>
      <c r="S69601" s="230"/>
    </row>
    <row r="69602" spans="16:19" x14ac:dyDescent="0.2">
      <c r="P69602" s="230"/>
      <c r="Q69602" s="230"/>
      <c r="R69602" s="230"/>
      <c r="S69602" s="230"/>
    </row>
    <row r="69603" spans="16:19" x14ac:dyDescent="0.2">
      <c r="P69603" s="230"/>
      <c r="Q69603" s="230"/>
      <c r="R69603" s="230"/>
      <c r="S69603" s="230"/>
    </row>
    <row r="69604" spans="16:19" x14ac:dyDescent="0.2">
      <c r="P69604" s="230"/>
      <c r="Q69604" s="230"/>
      <c r="R69604" s="230"/>
      <c r="S69604" s="230"/>
    </row>
    <row r="69605" spans="16:19" x14ac:dyDescent="0.2">
      <c r="P69605" s="230"/>
      <c r="Q69605" s="230"/>
      <c r="R69605" s="230"/>
      <c r="S69605" s="230"/>
    </row>
    <row r="69606" spans="16:19" x14ac:dyDescent="0.2">
      <c r="P69606" s="230"/>
      <c r="Q69606" s="230"/>
      <c r="R69606" s="230"/>
      <c r="S69606" s="230"/>
    </row>
    <row r="69607" spans="16:19" x14ac:dyDescent="0.2">
      <c r="P69607" s="230"/>
      <c r="Q69607" s="230"/>
      <c r="R69607" s="230"/>
      <c r="S69607" s="230"/>
    </row>
    <row r="69608" spans="16:19" x14ac:dyDescent="0.2">
      <c r="P69608" s="230"/>
      <c r="Q69608" s="230"/>
      <c r="R69608" s="230"/>
      <c r="S69608" s="230"/>
    </row>
    <row r="69609" spans="16:19" x14ac:dyDescent="0.2">
      <c r="P69609" s="230"/>
      <c r="Q69609" s="230"/>
      <c r="R69609" s="230"/>
      <c r="S69609" s="230"/>
    </row>
    <row r="69610" spans="16:19" x14ac:dyDescent="0.2">
      <c r="P69610" s="230"/>
      <c r="Q69610" s="230"/>
      <c r="R69610" s="230"/>
      <c r="S69610" s="230"/>
    </row>
    <row r="69611" spans="16:19" x14ac:dyDescent="0.2">
      <c r="P69611" s="230"/>
      <c r="Q69611" s="230"/>
      <c r="R69611" s="230"/>
      <c r="S69611" s="230"/>
    </row>
    <row r="69612" spans="16:19" x14ac:dyDescent="0.2">
      <c r="P69612" s="230"/>
      <c r="Q69612" s="230"/>
      <c r="R69612" s="230"/>
      <c r="S69612" s="230"/>
    </row>
    <row r="69613" spans="16:19" x14ac:dyDescent="0.2">
      <c r="P69613" s="230"/>
      <c r="Q69613" s="230"/>
      <c r="R69613" s="230"/>
      <c r="S69613" s="230"/>
    </row>
    <row r="69614" spans="16:19" x14ac:dyDescent="0.2">
      <c r="P69614" s="230"/>
      <c r="Q69614" s="230"/>
      <c r="R69614" s="230"/>
      <c r="S69614" s="230"/>
    </row>
    <row r="69615" spans="16:19" x14ac:dyDescent="0.2">
      <c r="P69615" s="230"/>
      <c r="Q69615" s="230"/>
      <c r="R69615" s="230"/>
      <c r="S69615" s="230"/>
    </row>
    <row r="69616" spans="16:19" x14ac:dyDescent="0.2">
      <c r="P69616" s="230"/>
      <c r="Q69616" s="230"/>
      <c r="R69616" s="230"/>
      <c r="S69616" s="230"/>
    </row>
    <row r="69617" spans="16:19" x14ac:dyDescent="0.2">
      <c r="P69617" s="230"/>
      <c r="Q69617" s="230"/>
      <c r="R69617" s="230"/>
      <c r="S69617" s="230"/>
    </row>
    <row r="69618" spans="16:19" x14ac:dyDescent="0.2">
      <c r="P69618" s="230"/>
      <c r="Q69618" s="230"/>
      <c r="R69618" s="230"/>
      <c r="S69618" s="230"/>
    </row>
    <row r="69619" spans="16:19" x14ac:dyDescent="0.2">
      <c r="P69619" s="230"/>
      <c r="Q69619" s="230"/>
      <c r="R69619" s="230"/>
      <c r="S69619" s="230"/>
    </row>
    <row r="69620" spans="16:19" x14ac:dyDescent="0.2">
      <c r="P69620" s="230"/>
      <c r="Q69620" s="230"/>
      <c r="R69620" s="230"/>
      <c r="S69620" s="230"/>
    </row>
    <row r="69621" spans="16:19" x14ac:dyDescent="0.2">
      <c r="P69621" s="230"/>
      <c r="Q69621" s="230"/>
      <c r="R69621" s="230"/>
      <c r="S69621" s="230"/>
    </row>
    <row r="69622" spans="16:19" x14ac:dyDescent="0.2">
      <c r="P69622" s="230"/>
      <c r="Q69622" s="230"/>
      <c r="R69622" s="230"/>
      <c r="S69622" s="230"/>
    </row>
    <row r="69623" spans="16:19" x14ac:dyDescent="0.2">
      <c r="P69623" s="230"/>
      <c r="Q69623" s="230"/>
      <c r="R69623" s="230"/>
      <c r="S69623" s="230"/>
    </row>
    <row r="69624" spans="16:19" x14ac:dyDescent="0.2">
      <c r="P69624" s="230"/>
      <c r="Q69624" s="230"/>
      <c r="R69624" s="230"/>
      <c r="S69624" s="230"/>
    </row>
    <row r="69625" spans="16:19" x14ac:dyDescent="0.2">
      <c r="P69625" s="230"/>
      <c r="Q69625" s="230"/>
      <c r="R69625" s="230"/>
      <c r="S69625" s="230"/>
    </row>
    <row r="69626" spans="16:19" x14ac:dyDescent="0.2">
      <c r="P69626" s="230"/>
      <c r="Q69626" s="230"/>
      <c r="R69626" s="230"/>
      <c r="S69626" s="230"/>
    </row>
    <row r="69627" spans="16:19" x14ac:dyDescent="0.2">
      <c r="P69627" s="230"/>
      <c r="Q69627" s="230"/>
      <c r="R69627" s="230"/>
      <c r="S69627" s="230"/>
    </row>
    <row r="69628" spans="16:19" x14ac:dyDescent="0.2">
      <c r="P69628" s="230"/>
      <c r="Q69628" s="230"/>
      <c r="R69628" s="230"/>
      <c r="S69628" s="230"/>
    </row>
    <row r="69629" spans="16:19" x14ac:dyDescent="0.2">
      <c r="P69629" s="230"/>
      <c r="Q69629" s="230"/>
      <c r="R69629" s="230"/>
      <c r="S69629" s="230"/>
    </row>
    <row r="69630" spans="16:19" x14ac:dyDescent="0.2">
      <c r="P69630" s="230"/>
      <c r="Q69630" s="230"/>
      <c r="R69630" s="230"/>
      <c r="S69630" s="230"/>
    </row>
    <row r="69631" spans="16:19" x14ac:dyDescent="0.2">
      <c r="P69631" s="230"/>
      <c r="Q69631" s="230"/>
      <c r="R69631" s="230"/>
      <c r="S69631" s="230"/>
    </row>
    <row r="69632" spans="16:19" x14ac:dyDescent="0.2">
      <c r="P69632" s="230"/>
      <c r="Q69632" s="230"/>
      <c r="R69632" s="230"/>
      <c r="S69632" s="230"/>
    </row>
    <row r="69633" spans="16:19" x14ac:dyDescent="0.2">
      <c r="P69633" s="230"/>
      <c r="Q69633" s="230"/>
      <c r="R69633" s="230"/>
      <c r="S69633" s="230"/>
    </row>
    <row r="69634" spans="16:19" x14ac:dyDescent="0.2">
      <c r="P69634" s="230"/>
      <c r="Q69634" s="230"/>
      <c r="R69634" s="230"/>
      <c r="S69634" s="230"/>
    </row>
    <row r="69635" spans="16:19" x14ac:dyDescent="0.2">
      <c r="P69635" s="230"/>
      <c r="Q69635" s="230"/>
      <c r="R69635" s="230"/>
      <c r="S69635" s="230"/>
    </row>
    <row r="69636" spans="16:19" x14ac:dyDescent="0.2">
      <c r="P69636" s="230"/>
      <c r="Q69636" s="230"/>
      <c r="R69636" s="230"/>
      <c r="S69636" s="230"/>
    </row>
    <row r="69637" spans="16:19" x14ac:dyDescent="0.2">
      <c r="P69637" s="230"/>
      <c r="Q69637" s="230"/>
      <c r="R69637" s="230"/>
      <c r="S69637" s="230"/>
    </row>
    <row r="69638" spans="16:19" x14ac:dyDescent="0.2">
      <c r="P69638" s="230"/>
      <c r="Q69638" s="230"/>
      <c r="R69638" s="230"/>
      <c r="S69638" s="230"/>
    </row>
    <row r="69639" spans="16:19" x14ac:dyDescent="0.2">
      <c r="P69639" s="230"/>
      <c r="Q69639" s="230"/>
      <c r="R69639" s="230"/>
      <c r="S69639" s="230"/>
    </row>
    <row r="69640" spans="16:19" x14ac:dyDescent="0.2">
      <c r="P69640" s="230"/>
      <c r="Q69640" s="230"/>
      <c r="R69640" s="230"/>
      <c r="S69640" s="230"/>
    </row>
    <row r="69641" spans="16:19" x14ac:dyDescent="0.2">
      <c r="P69641" s="230"/>
      <c r="Q69641" s="230"/>
      <c r="R69641" s="230"/>
      <c r="S69641" s="230"/>
    </row>
    <row r="69642" spans="16:19" x14ac:dyDescent="0.2">
      <c r="P69642" s="230"/>
      <c r="Q69642" s="230"/>
      <c r="R69642" s="230"/>
      <c r="S69642" s="230"/>
    </row>
    <row r="69643" spans="16:19" x14ac:dyDescent="0.2">
      <c r="P69643" s="230"/>
      <c r="Q69643" s="230"/>
      <c r="R69643" s="230"/>
      <c r="S69643" s="230"/>
    </row>
    <row r="69644" spans="16:19" x14ac:dyDescent="0.2">
      <c r="P69644" s="230"/>
      <c r="Q69644" s="230"/>
      <c r="R69644" s="230"/>
      <c r="S69644" s="230"/>
    </row>
    <row r="69645" spans="16:19" x14ac:dyDescent="0.2">
      <c r="P69645" s="230"/>
      <c r="Q69645" s="230"/>
      <c r="R69645" s="230"/>
      <c r="S69645" s="230"/>
    </row>
    <row r="69646" spans="16:19" x14ac:dyDescent="0.2">
      <c r="P69646" s="230"/>
      <c r="Q69646" s="230"/>
      <c r="R69646" s="230"/>
      <c r="S69646" s="230"/>
    </row>
    <row r="69647" spans="16:19" x14ac:dyDescent="0.2">
      <c r="P69647" s="230"/>
      <c r="Q69647" s="230"/>
      <c r="R69647" s="230"/>
      <c r="S69647" s="230"/>
    </row>
    <row r="69648" spans="16:19" x14ac:dyDescent="0.2">
      <c r="P69648" s="230"/>
      <c r="Q69648" s="230"/>
      <c r="R69648" s="230"/>
      <c r="S69648" s="230"/>
    </row>
    <row r="69649" spans="16:19" x14ac:dyDescent="0.2">
      <c r="P69649" s="230"/>
      <c r="Q69649" s="230"/>
      <c r="R69649" s="230"/>
      <c r="S69649" s="230"/>
    </row>
    <row r="69650" spans="16:19" x14ac:dyDescent="0.2">
      <c r="P69650" s="230"/>
      <c r="Q69650" s="230"/>
      <c r="R69650" s="230"/>
      <c r="S69650" s="230"/>
    </row>
    <row r="69651" spans="16:19" x14ac:dyDescent="0.2">
      <c r="P69651" s="230"/>
      <c r="Q69651" s="230"/>
      <c r="R69651" s="230"/>
      <c r="S69651" s="230"/>
    </row>
    <row r="69652" spans="16:19" x14ac:dyDescent="0.2">
      <c r="P69652" s="230"/>
      <c r="Q69652" s="230"/>
      <c r="R69652" s="230"/>
      <c r="S69652" s="230"/>
    </row>
    <row r="69653" spans="16:19" x14ac:dyDescent="0.2">
      <c r="P69653" s="230"/>
      <c r="Q69653" s="230"/>
      <c r="R69653" s="230"/>
      <c r="S69653" s="230"/>
    </row>
    <row r="69654" spans="16:19" x14ac:dyDescent="0.2">
      <c r="P69654" s="230"/>
      <c r="Q69654" s="230"/>
      <c r="R69654" s="230"/>
      <c r="S69654" s="230"/>
    </row>
    <row r="69655" spans="16:19" x14ac:dyDescent="0.2">
      <c r="P69655" s="230"/>
      <c r="Q69655" s="230"/>
      <c r="R69655" s="230"/>
      <c r="S69655" s="230"/>
    </row>
    <row r="69656" spans="16:19" x14ac:dyDescent="0.2">
      <c r="P69656" s="230"/>
      <c r="Q69656" s="230"/>
      <c r="R69656" s="230"/>
      <c r="S69656" s="230"/>
    </row>
    <row r="69657" spans="16:19" x14ac:dyDescent="0.2">
      <c r="P69657" s="230"/>
      <c r="Q69657" s="230"/>
      <c r="R69657" s="230"/>
      <c r="S69657" s="230"/>
    </row>
    <row r="69658" spans="16:19" x14ac:dyDescent="0.2">
      <c r="P69658" s="230"/>
      <c r="Q69658" s="230"/>
      <c r="R69658" s="230"/>
      <c r="S69658" s="230"/>
    </row>
    <row r="69659" spans="16:19" x14ac:dyDescent="0.2">
      <c r="P69659" s="230"/>
      <c r="Q69659" s="230"/>
      <c r="R69659" s="230"/>
      <c r="S69659" s="230"/>
    </row>
    <row r="69660" spans="16:19" x14ac:dyDescent="0.2">
      <c r="P69660" s="230"/>
      <c r="Q69660" s="230"/>
      <c r="R69660" s="230"/>
      <c r="S69660" s="230"/>
    </row>
    <row r="69661" spans="16:19" x14ac:dyDescent="0.2">
      <c r="P69661" s="230"/>
      <c r="Q69661" s="230"/>
      <c r="R69661" s="230"/>
      <c r="S69661" s="230"/>
    </row>
    <row r="69662" spans="16:19" x14ac:dyDescent="0.2">
      <c r="P69662" s="230"/>
      <c r="Q69662" s="230"/>
      <c r="R69662" s="230"/>
      <c r="S69662" s="230"/>
    </row>
    <row r="69663" spans="16:19" x14ac:dyDescent="0.2">
      <c r="P69663" s="230"/>
      <c r="Q69663" s="230"/>
      <c r="R69663" s="230"/>
      <c r="S69663" s="230"/>
    </row>
    <row r="69664" spans="16:19" x14ac:dyDescent="0.2">
      <c r="P69664" s="230"/>
      <c r="Q69664" s="230"/>
      <c r="R69664" s="230"/>
      <c r="S69664" s="230"/>
    </row>
    <row r="69665" spans="16:19" x14ac:dyDescent="0.2">
      <c r="P69665" s="230"/>
      <c r="Q69665" s="230"/>
      <c r="R69665" s="230"/>
      <c r="S69665" s="230"/>
    </row>
    <row r="69666" spans="16:19" x14ac:dyDescent="0.2">
      <c r="P69666" s="230"/>
      <c r="Q69666" s="230"/>
      <c r="R69666" s="230"/>
      <c r="S69666" s="230"/>
    </row>
    <row r="69667" spans="16:19" x14ac:dyDescent="0.2">
      <c r="P69667" s="230"/>
      <c r="Q69667" s="230"/>
      <c r="R69667" s="230"/>
      <c r="S69667" s="230"/>
    </row>
    <row r="69668" spans="16:19" x14ac:dyDescent="0.2">
      <c r="P69668" s="230"/>
      <c r="Q69668" s="230"/>
      <c r="R69668" s="230"/>
      <c r="S69668" s="230"/>
    </row>
    <row r="69669" spans="16:19" x14ac:dyDescent="0.2">
      <c r="P69669" s="230"/>
      <c r="Q69669" s="230"/>
      <c r="R69669" s="230"/>
      <c r="S69669" s="230"/>
    </row>
    <row r="69670" spans="16:19" x14ac:dyDescent="0.2">
      <c r="P69670" s="230"/>
      <c r="Q69670" s="230"/>
      <c r="R69670" s="230"/>
      <c r="S69670" s="230"/>
    </row>
    <row r="69671" spans="16:19" x14ac:dyDescent="0.2">
      <c r="P69671" s="230"/>
      <c r="Q69671" s="230"/>
      <c r="R69671" s="230"/>
      <c r="S69671" s="230"/>
    </row>
    <row r="69672" spans="16:19" x14ac:dyDescent="0.2">
      <c r="P69672" s="230"/>
      <c r="Q69672" s="230"/>
      <c r="R69672" s="230"/>
      <c r="S69672" s="230"/>
    </row>
    <row r="69673" spans="16:19" x14ac:dyDescent="0.2">
      <c r="P69673" s="230"/>
      <c r="Q69673" s="230"/>
      <c r="R69673" s="230"/>
      <c r="S69673" s="230"/>
    </row>
    <row r="69674" spans="16:19" x14ac:dyDescent="0.2">
      <c r="P69674" s="230"/>
      <c r="Q69674" s="230"/>
      <c r="R69674" s="230"/>
      <c r="S69674" s="230"/>
    </row>
    <row r="69675" spans="16:19" x14ac:dyDescent="0.2">
      <c r="P69675" s="230"/>
      <c r="Q69675" s="230"/>
      <c r="R69675" s="230"/>
      <c r="S69675" s="230"/>
    </row>
    <row r="69676" spans="16:19" x14ac:dyDescent="0.2">
      <c r="P69676" s="230"/>
      <c r="Q69676" s="230"/>
      <c r="R69676" s="230"/>
      <c r="S69676" s="230"/>
    </row>
    <row r="69677" spans="16:19" x14ac:dyDescent="0.2">
      <c r="P69677" s="230"/>
      <c r="Q69677" s="230"/>
      <c r="R69677" s="230"/>
      <c r="S69677" s="230"/>
    </row>
    <row r="69678" spans="16:19" x14ac:dyDescent="0.2">
      <c r="P69678" s="230"/>
      <c r="Q69678" s="230"/>
      <c r="R69678" s="230"/>
      <c r="S69678" s="230"/>
    </row>
    <row r="69679" spans="16:19" x14ac:dyDescent="0.2">
      <c r="P69679" s="230"/>
      <c r="Q69679" s="230"/>
      <c r="R69679" s="230"/>
      <c r="S69679" s="230"/>
    </row>
    <row r="69680" spans="16:19" x14ac:dyDescent="0.2">
      <c r="P69680" s="230"/>
      <c r="Q69680" s="230"/>
      <c r="R69680" s="230"/>
      <c r="S69680" s="230"/>
    </row>
    <row r="69681" spans="16:19" x14ac:dyDescent="0.2">
      <c r="P69681" s="230"/>
      <c r="Q69681" s="230"/>
      <c r="R69681" s="230"/>
      <c r="S69681" s="230"/>
    </row>
    <row r="69682" spans="16:19" x14ac:dyDescent="0.2">
      <c r="P69682" s="230"/>
      <c r="Q69682" s="230"/>
      <c r="R69682" s="230"/>
      <c r="S69682" s="230"/>
    </row>
    <row r="69683" spans="16:19" x14ac:dyDescent="0.2">
      <c r="P69683" s="230"/>
      <c r="Q69683" s="230"/>
      <c r="R69683" s="230"/>
      <c r="S69683" s="230"/>
    </row>
    <row r="69684" spans="16:19" x14ac:dyDescent="0.2">
      <c r="P69684" s="230"/>
      <c r="Q69684" s="230"/>
      <c r="R69684" s="230"/>
      <c r="S69684" s="230"/>
    </row>
    <row r="69685" spans="16:19" x14ac:dyDescent="0.2">
      <c r="P69685" s="230"/>
      <c r="Q69685" s="230"/>
      <c r="R69685" s="230"/>
      <c r="S69685" s="230"/>
    </row>
    <row r="69686" spans="16:19" x14ac:dyDescent="0.2">
      <c r="P69686" s="230"/>
      <c r="Q69686" s="230"/>
      <c r="R69686" s="230"/>
      <c r="S69686" s="230"/>
    </row>
    <row r="69687" spans="16:19" x14ac:dyDescent="0.2">
      <c r="P69687" s="230"/>
      <c r="Q69687" s="230"/>
      <c r="R69687" s="230"/>
      <c r="S69687" s="230"/>
    </row>
    <row r="69688" spans="16:19" x14ac:dyDescent="0.2">
      <c r="P69688" s="230"/>
      <c r="Q69688" s="230"/>
      <c r="R69688" s="230"/>
      <c r="S69688" s="230"/>
    </row>
    <row r="69689" spans="16:19" x14ac:dyDescent="0.2">
      <c r="P69689" s="230"/>
      <c r="Q69689" s="230"/>
      <c r="R69689" s="230"/>
      <c r="S69689" s="230"/>
    </row>
    <row r="69690" spans="16:19" x14ac:dyDescent="0.2">
      <c r="P69690" s="230"/>
      <c r="Q69690" s="230"/>
      <c r="R69690" s="230"/>
      <c r="S69690" s="230"/>
    </row>
    <row r="69691" spans="16:19" x14ac:dyDescent="0.2">
      <c r="P69691" s="230"/>
      <c r="Q69691" s="230"/>
      <c r="R69691" s="230"/>
      <c r="S69691" s="230"/>
    </row>
    <row r="69692" spans="16:19" x14ac:dyDescent="0.2">
      <c r="P69692" s="230"/>
      <c r="Q69692" s="230"/>
      <c r="R69692" s="230"/>
      <c r="S69692" s="230"/>
    </row>
    <row r="69693" spans="16:19" x14ac:dyDescent="0.2">
      <c r="P69693" s="230"/>
      <c r="Q69693" s="230"/>
      <c r="R69693" s="230"/>
      <c r="S69693" s="230"/>
    </row>
    <row r="69694" spans="16:19" x14ac:dyDescent="0.2">
      <c r="P69694" s="230"/>
      <c r="Q69694" s="230"/>
      <c r="R69694" s="230"/>
      <c r="S69694" s="230"/>
    </row>
    <row r="69695" spans="16:19" x14ac:dyDescent="0.2">
      <c r="P69695" s="230"/>
      <c r="Q69695" s="230"/>
      <c r="R69695" s="230"/>
      <c r="S69695" s="230"/>
    </row>
    <row r="69696" spans="16:19" x14ac:dyDescent="0.2">
      <c r="P69696" s="230"/>
      <c r="Q69696" s="230"/>
      <c r="R69696" s="230"/>
      <c r="S69696" s="230"/>
    </row>
    <row r="69697" spans="16:19" x14ac:dyDescent="0.2">
      <c r="P69697" s="230"/>
      <c r="Q69697" s="230"/>
      <c r="R69697" s="230"/>
      <c r="S69697" s="230"/>
    </row>
    <row r="69698" spans="16:19" x14ac:dyDescent="0.2">
      <c r="P69698" s="230"/>
      <c r="Q69698" s="230"/>
      <c r="R69698" s="230"/>
      <c r="S69698" s="230"/>
    </row>
    <row r="69699" spans="16:19" x14ac:dyDescent="0.2">
      <c r="P69699" s="230"/>
      <c r="Q69699" s="230"/>
      <c r="R69699" s="230"/>
      <c r="S69699" s="230"/>
    </row>
    <row r="69700" spans="16:19" x14ac:dyDescent="0.2">
      <c r="P69700" s="230"/>
      <c r="Q69700" s="230"/>
      <c r="R69700" s="230"/>
      <c r="S69700" s="230"/>
    </row>
    <row r="69701" spans="16:19" x14ac:dyDescent="0.2">
      <c r="P69701" s="230"/>
      <c r="Q69701" s="230"/>
      <c r="R69701" s="230"/>
      <c r="S69701" s="230"/>
    </row>
    <row r="69702" spans="16:19" x14ac:dyDescent="0.2">
      <c r="P69702" s="230"/>
      <c r="Q69702" s="230"/>
      <c r="R69702" s="230"/>
      <c r="S69702" s="230"/>
    </row>
    <row r="69703" spans="16:19" x14ac:dyDescent="0.2">
      <c r="P69703" s="230"/>
      <c r="Q69703" s="230"/>
      <c r="R69703" s="230"/>
      <c r="S69703" s="230"/>
    </row>
    <row r="69704" spans="16:19" x14ac:dyDescent="0.2">
      <c r="P69704" s="230"/>
      <c r="Q69704" s="230"/>
      <c r="R69704" s="230"/>
      <c r="S69704" s="230"/>
    </row>
    <row r="69705" spans="16:19" x14ac:dyDescent="0.2">
      <c r="P69705" s="230"/>
      <c r="Q69705" s="230"/>
      <c r="R69705" s="230"/>
      <c r="S69705" s="230"/>
    </row>
    <row r="69706" spans="16:19" x14ac:dyDescent="0.2">
      <c r="P69706" s="230"/>
      <c r="Q69706" s="230"/>
      <c r="R69706" s="230"/>
      <c r="S69706" s="230"/>
    </row>
    <row r="69707" spans="16:19" x14ac:dyDescent="0.2">
      <c r="P69707" s="230"/>
      <c r="Q69707" s="230"/>
      <c r="R69707" s="230"/>
      <c r="S69707" s="230"/>
    </row>
    <row r="69708" spans="16:19" x14ac:dyDescent="0.2">
      <c r="P69708" s="230"/>
      <c r="Q69708" s="230"/>
      <c r="R69708" s="230"/>
      <c r="S69708" s="230"/>
    </row>
    <row r="69709" spans="16:19" x14ac:dyDescent="0.2">
      <c r="P69709" s="230"/>
      <c r="Q69709" s="230"/>
      <c r="R69709" s="230"/>
      <c r="S69709" s="230"/>
    </row>
    <row r="69710" spans="16:19" x14ac:dyDescent="0.2">
      <c r="P69710" s="230"/>
      <c r="Q69710" s="230"/>
      <c r="R69710" s="230"/>
      <c r="S69710" s="230"/>
    </row>
    <row r="69711" spans="16:19" x14ac:dyDescent="0.2">
      <c r="P69711" s="230"/>
      <c r="Q69711" s="230"/>
      <c r="R69711" s="230"/>
      <c r="S69711" s="230"/>
    </row>
    <row r="69712" spans="16:19" x14ac:dyDescent="0.2">
      <c r="P69712" s="230"/>
      <c r="Q69712" s="230"/>
      <c r="R69712" s="230"/>
      <c r="S69712" s="230"/>
    </row>
    <row r="69713" spans="16:19" x14ac:dyDescent="0.2">
      <c r="P69713" s="230"/>
      <c r="Q69713" s="230"/>
      <c r="R69713" s="230"/>
      <c r="S69713" s="230"/>
    </row>
    <row r="69714" spans="16:19" x14ac:dyDescent="0.2">
      <c r="P69714" s="230"/>
      <c r="Q69714" s="230"/>
      <c r="R69714" s="230"/>
      <c r="S69714" s="230"/>
    </row>
    <row r="69715" spans="16:19" x14ac:dyDescent="0.2">
      <c r="P69715" s="230"/>
      <c r="Q69715" s="230"/>
      <c r="R69715" s="230"/>
      <c r="S69715" s="230"/>
    </row>
    <row r="69716" spans="16:19" x14ac:dyDescent="0.2">
      <c r="P69716" s="230"/>
      <c r="Q69716" s="230"/>
      <c r="R69716" s="230"/>
      <c r="S69716" s="230"/>
    </row>
    <row r="69717" spans="16:19" x14ac:dyDescent="0.2">
      <c r="P69717" s="230"/>
      <c r="Q69717" s="230"/>
      <c r="R69717" s="230"/>
      <c r="S69717" s="230"/>
    </row>
    <row r="69718" spans="16:19" x14ac:dyDescent="0.2">
      <c r="P69718" s="230"/>
      <c r="Q69718" s="230"/>
      <c r="R69718" s="230"/>
      <c r="S69718" s="230"/>
    </row>
    <row r="69719" spans="16:19" x14ac:dyDescent="0.2">
      <c r="P69719" s="230"/>
      <c r="Q69719" s="230"/>
      <c r="R69719" s="230"/>
      <c r="S69719" s="230"/>
    </row>
    <row r="69720" spans="16:19" x14ac:dyDescent="0.2">
      <c r="P69720" s="230"/>
      <c r="Q69720" s="230"/>
      <c r="R69720" s="230"/>
      <c r="S69720" s="230"/>
    </row>
    <row r="69721" spans="16:19" x14ac:dyDescent="0.2">
      <c r="P69721" s="230"/>
      <c r="Q69721" s="230"/>
      <c r="R69721" s="230"/>
      <c r="S69721" s="230"/>
    </row>
    <row r="69722" spans="16:19" x14ac:dyDescent="0.2">
      <c r="P69722" s="230"/>
      <c r="Q69722" s="230"/>
      <c r="R69722" s="230"/>
      <c r="S69722" s="230"/>
    </row>
    <row r="69723" spans="16:19" x14ac:dyDescent="0.2">
      <c r="P69723" s="230"/>
      <c r="Q69723" s="230"/>
      <c r="R69723" s="230"/>
      <c r="S69723" s="230"/>
    </row>
    <row r="69724" spans="16:19" x14ac:dyDescent="0.2">
      <c r="P69724" s="230"/>
      <c r="Q69724" s="230"/>
      <c r="R69724" s="230"/>
      <c r="S69724" s="230"/>
    </row>
    <row r="69725" spans="16:19" x14ac:dyDescent="0.2">
      <c r="P69725" s="230"/>
      <c r="Q69725" s="230"/>
      <c r="R69725" s="230"/>
      <c r="S69725" s="230"/>
    </row>
    <row r="69726" spans="16:19" x14ac:dyDescent="0.2">
      <c r="P69726" s="230"/>
      <c r="Q69726" s="230"/>
      <c r="R69726" s="230"/>
      <c r="S69726" s="230"/>
    </row>
    <row r="69727" spans="16:19" x14ac:dyDescent="0.2">
      <c r="P69727" s="230"/>
      <c r="Q69727" s="230"/>
      <c r="R69727" s="230"/>
      <c r="S69727" s="230"/>
    </row>
    <row r="69728" spans="16:19" x14ac:dyDescent="0.2">
      <c r="P69728" s="230"/>
      <c r="Q69728" s="230"/>
      <c r="R69728" s="230"/>
      <c r="S69728" s="230"/>
    </row>
    <row r="69729" spans="16:19" x14ac:dyDescent="0.2">
      <c r="P69729" s="230"/>
      <c r="Q69729" s="230"/>
      <c r="R69729" s="230"/>
      <c r="S69729" s="230"/>
    </row>
    <row r="69730" spans="16:19" x14ac:dyDescent="0.2">
      <c r="P69730" s="230"/>
      <c r="Q69730" s="230"/>
      <c r="R69730" s="230"/>
      <c r="S69730" s="230"/>
    </row>
    <row r="69731" spans="16:19" x14ac:dyDescent="0.2">
      <c r="P69731" s="230"/>
      <c r="Q69731" s="230"/>
      <c r="R69731" s="230"/>
      <c r="S69731" s="230"/>
    </row>
    <row r="69732" spans="16:19" x14ac:dyDescent="0.2">
      <c r="P69732" s="230"/>
      <c r="Q69732" s="230"/>
      <c r="R69732" s="230"/>
      <c r="S69732" s="230"/>
    </row>
    <row r="69733" spans="16:19" x14ac:dyDescent="0.2">
      <c r="P69733" s="230"/>
      <c r="Q69733" s="230"/>
      <c r="R69733" s="230"/>
      <c r="S69733" s="230"/>
    </row>
    <row r="69734" spans="16:19" x14ac:dyDescent="0.2">
      <c r="P69734" s="230"/>
      <c r="Q69734" s="230"/>
      <c r="R69734" s="230"/>
      <c r="S69734" s="230"/>
    </row>
    <row r="69735" spans="16:19" x14ac:dyDescent="0.2">
      <c r="P69735" s="230"/>
      <c r="Q69735" s="230"/>
      <c r="R69735" s="230"/>
      <c r="S69735" s="230"/>
    </row>
    <row r="69736" spans="16:19" x14ac:dyDescent="0.2">
      <c r="P69736" s="230"/>
      <c r="Q69736" s="230"/>
      <c r="R69736" s="230"/>
      <c r="S69736" s="230"/>
    </row>
    <row r="69737" spans="16:19" x14ac:dyDescent="0.2">
      <c r="P69737" s="230"/>
      <c r="Q69737" s="230"/>
      <c r="R69737" s="230"/>
      <c r="S69737" s="230"/>
    </row>
    <row r="69738" spans="16:19" x14ac:dyDescent="0.2">
      <c r="P69738" s="230"/>
      <c r="Q69738" s="230"/>
      <c r="R69738" s="230"/>
      <c r="S69738" s="230"/>
    </row>
    <row r="69739" spans="16:19" x14ac:dyDescent="0.2">
      <c r="P69739" s="230"/>
      <c r="Q69739" s="230"/>
      <c r="R69739" s="230"/>
      <c r="S69739" s="230"/>
    </row>
    <row r="69740" spans="16:19" x14ac:dyDescent="0.2">
      <c r="P69740" s="230"/>
      <c r="Q69740" s="230"/>
      <c r="R69740" s="230"/>
      <c r="S69740" s="230"/>
    </row>
    <row r="69741" spans="16:19" x14ac:dyDescent="0.2">
      <c r="P69741" s="230"/>
      <c r="Q69741" s="230"/>
      <c r="R69741" s="230"/>
      <c r="S69741" s="230"/>
    </row>
    <row r="69742" spans="16:19" x14ac:dyDescent="0.2">
      <c r="P69742" s="230"/>
      <c r="Q69742" s="230"/>
      <c r="R69742" s="230"/>
      <c r="S69742" s="230"/>
    </row>
    <row r="69743" spans="16:19" x14ac:dyDescent="0.2">
      <c r="P69743" s="230"/>
      <c r="Q69743" s="230"/>
      <c r="R69743" s="230"/>
      <c r="S69743" s="230"/>
    </row>
    <row r="69744" spans="16:19" x14ac:dyDescent="0.2">
      <c r="P69744" s="230"/>
      <c r="Q69744" s="230"/>
      <c r="R69744" s="230"/>
      <c r="S69744" s="230"/>
    </row>
    <row r="69745" spans="16:19" x14ac:dyDescent="0.2">
      <c r="P69745" s="230"/>
      <c r="Q69745" s="230"/>
      <c r="R69745" s="230"/>
      <c r="S69745" s="230"/>
    </row>
    <row r="69746" spans="16:19" x14ac:dyDescent="0.2">
      <c r="P69746" s="230"/>
      <c r="Q69746" s="230"/>
      <c r="R69746" s="230"/>
      <c r="S69746" s="230"/>
    </row>
    <row r="69747" spans="16:19" x14ac:dyDescent="0.2">
      <c r="P69747" s="230"/>
      <c r="Q69747" s="230"/>
      <c r="R69747" s="230"/>
      <c r="S69747" s="230"/>
    </row>
    <row r="69748" spans="16:19" x14ac:dyDescent="0.2">
      <c r="P69748" s="230"/>
      <c r="Q69748" s="230"/>
      <c r="R69748" s="230"/>
      <c r="S69748" s="230"/>
    </row>
    <row r="69749" spans="16:19" x14ac:dyDescent="0.2">
      <c r="P69749" s="230"/>
      <c r="Q69749" s="230"/>
      <c r="R69749" s="230"/>
      <c r="S69749" s="230"/>
    </row>
    <row r="69750" spans="16:19" x14ac:dyDescent="0.2">
      <c r="P69750" s="230"/>
      <c r="Q69750" s="230"/>
      <c r="R69750" s="230"/>
      <c r="S69750" s="230"/>
    </row>
    <row r="69751" spans="16:19" x14ac:dyDescent="0.2">
      <c r="P69751" s="230"/>
      <c r="Q69751" s="230"/>
      <c r="R69751" s="230"/>
      <c r="S69751" s="230"/>
    </row>
    <row r="69752" spans="16:19" x14ac:dyDescent="0.2">
      <c r="P69752" s="230"/>
      <c r="Q69752" s="230"/>
      <c r="R69752" s="230"/>
      <c r="S69752" s="230"/>
    </row>
    <row r="69753" spans="16:19" x14ac:dyDescent="0.2">
      <c r="P69753" s="230"/>
      <c r="Q69753" s="230"/>
      <c r="R69753" s="230"/>
      <c r="S69753" s="230"/>
    </row>
    <row r="69754" spans="16:19" x14ac:dyDescent="0.2">
      <c r="P69754" s="230"/>
      <c r="Q69754" s="230"/>
      <c r="R69754" s="230"/>
      <c r="S69754" s="230"/>
    </row>
    <row r="69755" spans="16:19" x14ac:dyDescent="0.2">
      <c r="P69755" s="230"/>
      <c r="Q69755" s="230"/>
      <c r="R69755" s="230"/>
      <c r="S69755" s="230"/>
    </row>
    <row r="69756" spans="16:19" x14ac:dyDescent="0.2">
      <c r="P69756" s="230"/>
      <c r="Q69756" s="230"/>
      <c r="R69756" s="230"/>
      <c r="S69756" s="230"/>
    </row>
    <row r="69757" spans="16:19" x14ac:dyDescent="0.2">
      <c r="P69757" s="230"/>
      <c r="Q69757" s="230"/>
      <c r="R69757" s="230"/>
      <c r="S69757" s="230"/>
    </row>
    <row r="69758" spans="16:19" x14ac:dyDescent="0.2">
      <c r="P69758" s="230"/>
      <c r="Q69758" s="230"/>
      <c r="R69758" s="230"/>
      <c r="S69758" s="230"/>
    </row>
    <row r="69759" spans="16:19" x14ac:dyDescent="0.2">
      <c r="P69759" s="230"/>
      <c r="Q69759" s="230"/>
      <c r="R69759" s="230"/>
      <c r="S69759" s="230"/>
    </row>
    <row r="69760" spans="16:19" x14ac:dyDescent="0.2">
      <c r="P69760" s="230"/>
      <c r="Q69760" s="230"/>
      <c r="R69760" s="230"/>
      <c r="S69760" s="230"/>
    </row>
    <row r="69761" spans="16:19" x14ac:dyDescent="0.2">
      <c r="P69761" s="230"/>
      <c r="Q69761" s="230"/>
      <c r="R69761" s="230"/>
      <c r="S69761" s="230"/>
    </row>
    <row r="69762" spans="16:19" x14ac:dyDescent="0.2">
      <c r="P69762" s="230"/>
      <c r="Q69762" s="230"/>
      <c r="R69762" s="230"/>
      <c r="S69762" s="230"/>
    </row>
    <row r="69763" spans="16:19" x14ac:dyDescent="0.2">
      <c r="P69763" s="230"/>
      <c r="Q69763" s="230"/>
      <c r="R69763" s="230"/>
      <c r="S69763" s="230"/>
    </row>
    <row r="69764" spans="16:19" x14ac:dyDescent="0.2">
      <c r="P69764" s="230"/>
      <c r="Q69764" s="230"/>
      <c r="R69764" s="230"/>
      <c r="S69764" s="230"/>
    </row>
    <row r="69765" spans="16:19" x14ac:dyDescent="0.2">
      <c r="P69765" s="230"/>
      <c r="Q69765" s="230"/>
      <c r="R69765" s="230"/>
      <c r="S69765" s="230"/>
    </row>
    <row r="69766" spans="16:19" x14ac:dyDescent="0.2">
      <c r="P69766" s="230"/>
      <c r="Q69766" s="230"/>
      <c r="R69766" s="230"/>
      <c r="S69766" s="230"/>
    </row>
    <row r="69767" spans="16:19" x14ac:dyDescent="0.2">
      <c r="P69767" s="230"/>
      <c r="Q69767" s="230"/>
      <c r="R69767" s="230"/>
      <c r="S69767" s="230"/>
    </row>
    <row r="69768" spans="16:19" x14ac:dyDescent="0.2">
      <c r="P69768" s="230"/>
      <c r="Q69768" s="230"/>
      <c r="R69768" s="230"/>
      <c r="S69768" s="230"/>
    </row>
    <row r="69769" spans="16:19" x14ac:dyDescent="0.2">
      <c r="P69769" s="230"/>
      <c r="Q69769" s="230"/>
      <c r="R69769" s="230"/>
      <c r="S69769" s="230"/>
    </row>
    <row r="69770" spans="16:19" x14ac:dyDescent="0.2">
      <c r="P69770" s="230"/>
      <c r="Q69770" s="230"/>
      <c r="R69770" s="230"/>
      <c r="S69770" s="230"/>
    </row>
    <row r="69771" spans="16:19" x14ac:dyDescent="0.2">
      <c r="P69771" s="230"/>
      <c r="Q69771" s="230"/>
      <c r="R69771" s="230"/>
      <c r="S69771" s="230"/>
    </row>
    <row r="69772" spans="16:19" x14ac:dyDescent="0.2">
      <c r="P69772" s="230"/>
      <c r="Q69772" s="230"/>
      <c r="R69772" s="230"/>
      <c r="S69772" s="230"/>
    </row>
    <row r="69773" spans="16:19" x14ac:dyDescent="0.2">
      <c r="P69773" s="230"/>
      <c r="Q69773" s="230"/>
      <c r="R69773" s="230"/>
      <c r="S69773" s="230"/>
    </row>
    <row r="69774" spans="16:19" x14ac:dyDescent="0.2">
      <c r="P69774" s="230"/>
      <c r="Q69774" s="230"/>
      <c r="R69774" s="230"/>
      <c r="S69774" s="230"/>
    </row>
    <row r="69775" spans="16:19" x14ac:dyDescent="0.2">
      <c r="P69775" s="230"/>
      <c r="Q69775" s="230"/>
      <c r="R69775" s="230"/>
      <c r="S69775" s="230"/>
    </row>
    <row r="69776" spans="16:19" x14ac:dyDescent="0.2">
      <c r="P69776" s="230"/>
      <c r="Q69776" s="230"/>
      <c r="R69776" s="230"/>
      <c r="S69776" s="230"/>
    </row>
    <row r="69777" spans="16:19" x14ac:dyDescent="0.2">
      <c r="P69777" s="230"/>
      <c r="Q69777" s="230"/>
      <c r="R69777" s="230"/>
      <c r="S69777" s="230"/>
    </row>
    <row r="69778" spans="16:19" x14ac:dyDescent="0.2">
      <c r="P69778" s="230"/>
      <c r="Q69778" s="230"/>
      <c r="R69778" s="230"/>
      <c r="S69778" s="230"/>
    </row>
    <row r="69779" spans="16:19" x14ac:dyDescent="0.2">
      <c r="P69779" s="230"/>
      <c r="Q69779" s="230"/>
      <c r="R69779" s="230"/>
      <c r="S69779" s="230"/>
    </row>
    <row r="69780" spans="16:19" x14ac:dyDescent="0.2">
      <c r="P69780" s="230"/>
      <c r="Q69780" s="230"/>
      <c r="R69780" s="230"/>
      <c r="S69780" s="230"/>
    </row>
    <row r="69781" spans="16:19" x14ac:dyDescent="0.2">
      <c r="P69781" s="230"/>
      <c r="Q69781" s="230"/>
      <c r="R69781" s="230"/>
      <c r="S69781" s="230"/>
    </row>
    <row r="69782" spans="16:19" x14ac:dyDescent="0.2">
      <c r="P69782" s="230"/>
      <c r="Q69782" s="230"/>
      <c r="R69782" s="230"/>
      <c r="S69782" s="230"/>
    </row>
    <row r="69783" spans="16:19" x14ac:dyDescent="0.2">
      <c r="P69783" s="230"/>
      <c r="Q69783" s="230"/>
      <c r="R69783" s="230"/>
      <c r="S69783" s="230"/>
    </row>
    <row r="69784" spans="16:19" x14ac:dyDescent="0.2">
      <c r="P69784" s="230"/>
      <c r="Q69784" s="230"/>
      <c r="R69784" s="230"/>
      <c r="S69784" s="230"/>
    </row>
    <row r="69785" spans="16:19" x14ac:dyDescent="0.2">
      <c r="P69785" s="230"/>
      <c r="Q69785" s="230"/>
      <c r="R69785" s="230"/>
      <c r="S69785" s="230"/>
    </row>
    <row r="69786" spans="16:19" x14ac:dyDescent="0.2">
      <c r="P69786" s="230"/>
      <c r="Q69786" s="230"/>
      <c r="R69786" s="230"/>
      <c r="S69786" s="230"/>
    </row>
    <row r="69787" spans="16:19" x14ac:dyDescent="0.2">
      <c r="P69787" s="230"/>
      <c r="Q69787" s="230"/>
      <c r="R69787" s="230"/>
      <c r="S69787" s="230"/>
    </row>
    <row r="69788" spans="16:19" x14ac:dyDescent="0.2">
      <c r="P69788" s="230"/>
      <c r="Q69788" s="230"/>
      <c r="R69788" s="230"/>
      <c r="S69788" s="230"/>
    </row>
    <row r="69789" spans="16:19" x14ac:dyDescent="0.2">
      <c r="P69789" s="230"/>
      <c r="Q69789" s="230"/>
      <c r="R69789" s="230"/>
      <c r="S69789" s="230"/>
    </row>
    <row r="69790" spans="16:19" x14ac:dyDescent="0.2">
      <c r="P69790" s="230"/>
      <c r="Q69790" s="230"/>
      <c r="R69790" s="230"/>
      <c r="S69790" s="230"/>
    </row>
    <row r="69791" spans="16:19" x14ac:dyDescent="0.2">
      <c r="P69791" s="230"/>
      <c r="Q69791" s="230"/>
      <c r="R69791" s="230"/>
      <c r="S69791" s="230"/>
    </row>
    <row r="69792" spans="16:19" x14ac:dyDescent="0.2">
      <c r="P69792" s="230"/>
      <c r="Q69792" s="230"/>
      <c r="R69792" s="230"/>
      <c r="S69792" s="230"/>
    </row>
    <row r="69793" spans="16:19" x14ac:dyDescent="0.2">
      <c r="P69793" s="230"/>
      <c r="Q69793" s="230"/>
      <c r="R69793" s="230"/>
      <c r="S69793" s="230"/>
    </row>
    <row r="69794" spans="16:19" x14ac:dyDescent="0.2">
      <c r="P69794" s="230"/>
      <c r="Q69794" s="230"/>
      <c r="R69794" s="230"/>
      <c r="S69794" s="230"/>
    </row>
    <row r="69795" spans="16:19" x14ac:dyDescent="0.2">
      <c r="P69795" s="230"/>
      <c r="Q69795" s="230"/>
      <c r="R69795" s="230"/>
      <c r="S69795" s="230"/>
    </row>
    <row r="69796" spans="16:19" x14ac:dyDescent="0.2">
      <c r="P69796" s="230"/>
      <c r="Q69796" s="230"/>
      <c r="R69796" s="230"/>
      <c r="S69796" s="230"/>
    </row>
    <row r="69797" spans="16:19" x14ac:dyDescent="0.2">
      <c r="P69797" s="230"/>
      <c r="Q69797" s="230"/>
      <c r="R69797" s="230"/>
      <c r="S69797" s="230"/>
    </row>
    <row r="69798" spans="16:19" x14ac:dyDescent="0.2">
      <c r="P69798" s="230"/>
      <c r="Q69798" s="230"/>
      <c r="R69798" s="230"/>
      <c r="S69798" s="230"/>
    </row>
    <row r="69799" spans="16:19" x14ac:dyDescent="0.2">
      <c r="P69799" s="230"/>
      <c r="Q69799" s="230"/>
      <c r="R69799" s="230"/>
      <c r="S69799" s="230"/>
    </row>
    <row r="69800" spans="16:19" x14ac:dyDescent="0.2">
      <c r="P69800" s="230"/>
      <c r="Q69800" s="230"/>
      <c r="R69800" s="230"/>
      <c r="S69800" s="230"/>
    </row>
    <row r="69801" spans="16:19" x14ac:dyDescent="0.2">
      <c r="P69801" s="230"/>
      <c r="Q69801" s="230"/>
      <c r="R69801" s="230"/>
      <c r="S69801" s="230"/>
    </row>
    <row r="69802" spans="16:19" x14ac:dyDescent="0.2">
      <c r="P69802" s="230"/>
      <c r="Q69802" s="230"/>
      <c r="R69802" s="230"/>
      <c r="S69802" s="230"/>
    </row>
    <row r="69803" spans="16:19" x14ac:dyDescent="0.2">
      <c r="P69803" s="230"/>
      <c r="Q69803" s="230"/>
      <c r="R69803" s="230"/>
      <c r="S69803" s="230"/>
    </row>
    <row r="69804" spans="16:19" x14ac:dyDescent="0.2">
      <c r="P69804" s="230"/>
      <c r="Q69804" s="230"/>
      <c r="R69804" s="230"/>
      <c r="S69804" s="230"/>
    </row>
    <row r="69805" spans="16:19" x14ac:dyDescent="0.2">
      <c r="P69805" s="230"/>
      <c r="Q69805" s="230"/>
      <c r="R69805" s="230"/>
      <c r="S69805" s="230"/>
    </row>
    <row r="69806" spans="16:19" x14ac:dyDescent="0.2">
      <c r="P69806" s="230"/>
      <c r="Q69806" s="230"/>
      <c r="R69806" s="230"/>
      <c r="S69806" s="230"/>
    </row>
    <row r="69807" spans="16:19" x14ac:dyDescent="0.2">
      <c r="P69807" s="230"/>
      <c r="Q69807" s="230"/>
      <c r="R69807" s="230"/>
      <c r="S69807" s="230"/>
    </row>
    <row r="69808" spans="16:19" x14ac:dyDescent="0.2">
      <c r="P69808" s="230"/>
      <c r="Q69808" s="230"/>
      <c r="R69808" s="230"/>
      <c r="S69808" s="230"/>
    </row>
    <row r="69809" spans="16:19" x14ac:dyDescent="0.2">
      <c r="P69809" s="230"/>
      <c r="Q69809" s="230"/>
      <c r="R69809" s="230"/>
      <c r="S69809" s="230"/>
    </row>
    <row r="69810" spans="16:19" x14ac:dyDescent="0.2">
      <c r="P69810" s="230"/>
      <c r="Q69810" s="230"/>
      <c r="R69810" s="230"/>
      <c r="S69810" s="230"/>
    </row>
    <row r="69811" spans="16:19" x14ac:dyDescent="0.2">
      <c r="P69811" s="230"/>
      <c r="Q69811" s="230"/>
      <c r="R69811" s="230"/>
      <c r="S69811" s="230"/>
    </row>
    <row r="69812" spans="16:19" x14ac:dyDescent="0.2">
      <c r="P69812" s="230"/>
      <c r="Q69812" s="230"/>
      <c r="R69812" s="230"/>
      <c r="S69812" s="230"/>
    </row>
    <row r="69813" spans="16:19" x14ac:dyDescent="0.2">
      <c r="P69813" s="230"/>
      <c r="Q69813" s="230"/>
      <c r="R69813" s="230"/>
      <c r="S69813" s="230"/>
    </row>
    <row r="69814" spans="16:19" x14ac:dyDescent="0.2">
      <c r="P69814" s="230"/>
      <c r="Q69814" s="230"/>
      <c r="R69814" s="230"/>
      <c r="S69814" s="230"/>
    </row>
    <row r="69815" spans="16:19" x14ac:dyDescent="0.2">
      <c r="P69815" s="230"/>
      <c r="Q69815" s="230"/>
      <c r="R69815" s="230"/>
      <c r="S69815" s="230"/>
    </row>
    <row r="69816" spans="16:19" x14ac:dyDescent="0.2">
      <c r="P69816" s="230"/>
      <c r="Q69816" s="230"/>
      <c r="R69816" s="230"/>
      <c r="S69816" s="230"/>
    </row>
    <row r="69817" spans="16:19" x14ac:dyDescent="0.2">
      <c r="P69817" s="230"/>
      <c r="Q69817" s="230"/>
      <c r="R69817" s="230"/>
      <c r="S69817" s="230"/>
    </row>
    <row r="69818" spans="16:19" x14ac:dyDescent="0.2">
      <c r="P69818" s="230"/>
      <c r="Q69818" s="230"/>
      <c r="R69818" s="230"/>
      <c r="S69818" s="230"/>
    </row>
    <row r="69819" spans="16:19" x14ac:dyDescent="0.2">
      <c r="P69819" s="230"/>
      <c r="Q69819" s="230"/>
      <c r="R69819" s="230"/>
      <c r="S69819" s="230"/>
    </row>
    <row r="69820" spans="16:19" x14ac:dyDescent="0.2">
      <c r="P69820" s="230"/>
      <c r="Q69820" s="230"/>
      <c r="R69820" s="230"/>
      <c r="S69820" s="230"/>
    </row>
    <row r="69821" spans="16:19" x14ac:dyDescent="0.2">
      <c r="P69821" s="230"/>
      <c r="Q69821" s="230"/>
      <c r="R69821" s="230"/>
      <c r="S69821" s="230"/>
    </row>
    <row r="69822" spans="16:19" x14ac:dyDescent="0.2">
      <c r="P69822" s="230"/>
      <c r="Q69822" s="230"/>
      <c r="R69822" s="230"/>
      <c r="S69822" s="230"/>
    </row>
    <row r="69823" spans="16:19" x14ac:dyDescent="0.2">
      <c r="P69823" s="230"/>
      <c r="Q69823" s="230"/>
      <c r="R69823" s="230"/>
      <c r="S69823" s="230"/>
    </row>
    <row r="69824" spans="16:19" x14ac:dyDescent="0.2">
      <c r="P69824" s="230"/>
      <c r="Q69824" s="230"/>
      <c r="R69824" s="230"/>
      <c r="S69824" s="230"/>
    </row>
    <row r="69825" spans="16:19" x14ac:dyDescent="0.2">
      <c r="P69825" s="230"/>
      <c r="Q69825" s="230"/>
      <c r="R69825" s="230"/>
      <c r="S69825" s="230"/>
    </row>
    <row r="69826" spans="16:19" x14ac:dyDescent="0.2">
      <c r="P69826" s="230"/>
      <c r="Q69826" s="230"/>
      <c r="R69826" s="230"/>
      <c r="S69826" s="230"/>
    </row>
    <row r="69827" spans="16:19" x14ac:dyDescent="0.2">
      <c r="P69827" s="230"/>
      <c r="Q69827" s="230"/>
      <c r="R69827" s="230"/>
      <c r="S69827" s="230"/>
    </row>
    <row r="69828" spans="16:19" x14ac:dyDescent="0.2">
      <c r="P69828" s="230"/>
      <c r="Q69828" s="230"/>
      <c r="R69828" s="230"/>
      <c r="S69828" s="230"/>
    </row>
    <row r="69829" spans="16:19" x14ac:dyDescent="0.2">
      <c r="P69829" s="230"/>
      <c r="Q69829" s="230"/>
      <c r="R69829" s="230"/>
      <c r="S69829" s="230"/>
    </row>
    <row r="69830" spans="16:19" x14ac:dyDescent="0.2">
      <c r="P69830" s="230"/>
      <c r="Q69830" s="230"/>
      <c r="R69830" s="230"/>
      <c r="S69830" s="230"/>
    </row>
    <row r="69831" spans="16:19" x14ac:dyDescent="0.2">
      <c r="P69831" s="230"/>
      <c r="Q69831" s="230"/>
      <c r="R69831" s="230"/>
      <c r="S69831" s="230"/>
    </row>
    <row r="69832" spans="16:19" x14ac:dyDescent="0.2">
      <c r="P69832" s="230"/>
      <c r="Q69832" s="230"/>
      <c r="R69832" s="230"/>
      <c r="S69832" s="230"/>
    </row>
    <row r="69833" spans="16:19" x14ac:dyDescent="0.2">
      <c r="P69833" s="230"/>
      <c r="Q69833" s="230"/>
      <c r="R69833" s="230"/>
      <c r="S69833" s="230"/>
    </row>
    <row r="69834" spans="16:19" x14ac:dyDescent="0.2">
      <c r="P69834" s="230"/>
      <c r="Q69834" s="230"/>
      <c r="R69834" s="230"/>
      <c r="S69834" s="230"/>
    </row>
    <row r="69835" spans="16:19" x14ac:dyDescent="0.2">
      <c r="P69835" s="230"/>
      <c r="Q69835" s="230"/>
      <c r="R69835" s="230"/>
      <c r="S69835" s="230"/>
    </row>
    <row r="69836" spans="16:19" x14ac:dyDescent="0.2">
      <c r="P69836" s="230"/>
      <c r="Q69836" s="230"/>
      <c r="R69836" s="230"/>
      <c r="S69836" s="230"/>
    </row>
    <row r="69837" spans="16:19" x14ac:dyDescent="0.2">
      <c r="P69837" s="230"/>
      <c r="Q69837" s="230"/>
      <c r="R69837" s="230"/>
      <c r="S69837" s="230"/>
    </row>
    <row r="69838" spans="16:19" x14ac:dyDescent="0.2">
      <c r="P69838" s="230"/>
      <c r="Q69838" s="230"/>
      <c r="R69838" s="230"/>
      <c r="S69838" s="230"/>
    </row>
    <row r="69839" spans="16:19" x14ac:dyDescent="0.2">
      <c r="P69839" s="230"/>
      <c r="Q69839" s="230"/>
      <c r="R69839" s="230"/>
      <c r="S69839" s="230"/>
    </row>
    <row r="69840" spans="16:19" x14ac:dyDescent="0.2">
      <c r="P69840" s="230"/>
      <c r="Q69840" s="230"/>
      <c r="R69840" s="230"/>
      <c r="S69840" s="230"/>
    </row>
    <row r="69841" spans="16:19" x14ac:dyDescent="0.2">
      <c r="P69841" s="230"/>
      <c r="Q69841" s="230"/>
      <c r="R69841" s="230"/>
      <c r="S69841" s="230"/>
    </row>
    <row r="69842" spans="16:19" x14ac:dyDescent="0.2">
      <c r="P69842" s="230"/>
      <c r="Q69842" s="230"/>
      <c r="R69842" s="230"/>
      <c r="S69842" s="230"/>
    </row>
    <row r="69843" spans="16:19" x14ac:dyDescent="0.2">
      <c r="P69843" s="230"/>
      <c r="Q69843" s="230"/>
      <c r="R69843" s="230"/>
      <c r="S69843" s="230"/>
    </row>
    <row r="69844" spans="16:19" x14ac:dyDescent="0.2">
      <c r="P69844" s="230"/>
      <c r="Q69844" s="230"/>
      <c r="R69844" s="230"/>
      <c r="S69844" s="230"/>
    </row>
    <row r="69845" spans="16:19" x14ac:dyDescent="0.2">
      <c r="P69845" s="230"/>
      <c r="Q69845" s="230"/>
      <c r="R69845" s="230"/>
      <c r="S69845" s="230"/>
    </row>
    <row r="69846" spans="16:19" x14ac:dyDescent="0.2">
      <c r="P69846" s="230"/>
      <c r="Q69846" s="230"/>
      <c r="R69846" s="230"/>
      <c r="S69846" s="230"/>
    </row>
    <row r="69847" spans="16:19" x14ac:dyDescent="0.2">
      <c r="P69847" s="230"/>
      <c r="Q69847" s="230"/>
      <c r="R69847" s="230"/>
      <c r="S69847" s="230"/>
    </row>
    <row r="69848" spans="16:19" x14ac:dyDescent="0.2">
      <c r="P69848" s="230"/>
      <c r="Q69848" s="230"/>
      <c r="R69848" s="230"/>
      <c r="S69848" s="230"/>
    </row>
    <row r="69849" spans="16:19" x14ac:dyDescent="0.2">
      <c r="P69849" s="230"/>
      <c r="Q69849" s="230"/>
      <c r="R69849" s="230"/>
      <c r="S69849" s="230"/>
    </row>
    <row r="69850" spans="16:19" x14ac:dyDescent="0.2">
      <c r="P69850" s="230"/>
      <c r="Q69850" s="230"/>
      <c r="R69850" s="230"/>
      <c r="S69850" s="230"/>
    </row>
    <row r="69851" spans="16:19" x14ac:dyDescent="0.2">
      <c r="P69851" s="230"/>
      <c r="Q69851" s="230"/>
      <c r="R69851" s="230"/>
      <c r="S69851" s="230"/>
    </row>
    <row r="69852" spans="16:19" x14ac:dyDescent="0.2">
      <c r="P69852" s="230"/>
      <c r="Q69852" s="230"/>
      <c r="R69852" s="230"/>
      <c r="S69852" s="230"/>
    </row>
    <row r="69853" spans="16:19" x14ac:dyDescent="0.2">
      <c r="P69853" s="230"/>
      <c r="Q69853" s="230"/>
      <c r="R69853" s="230"/>
      <c r="S69853" s="230"/>
    </row>
    <row r="69854" spans="16:19" x14ac:dyDescent="0.2">
      <c r="P69854" s="230"/>
      <c r="Q69854" s="230"/>
      <c r="R69854" s="230"/>
      <c r="S69854" s="230"/>
    </row>
    <row r="69855" spans="16:19" x14ac:dyDescent="0.2">
      <c r="P69855" s="230"/>
      <c r="Q69855" s="230"/>
      <c r="R69855" s="230"/>
      <c r="S69855" s="230"/>
    </row>
    <row r="69856" spans="16:19" x14ac:dyDescent="0.2">
      <c r="P69856" s="230"/>
      <c r="Q69856" s="230"/>
      <c r="R69856" s="230"/>
      <c r="S69856" s="230"/>
    </row>
    <row r="69857" spans="16:19" x14ac:dyDescent="0.2">
      <c r="P69857" s="230"/>
      <c r="Q69857" s="230"/>
      <c r="R69857" s="230"/>
      <c r="S69857" s="230"/>
    </row>
    <row r="69858" spans="16:19" x14ac:dyDescent="0.2">
      <c r="P69858" s="230"/>
      <c r="Q69858" s="230"/>
      <c r="R69858" s="230"/>
      <c r="S69858" s="230"/>
    </row>
    <row r="69859" spans="16:19" x14ac:dyDescent="0.2">
      <c r="P69859" s="230"/>
      <c r="Q69859" s="230"/>
      <c r="R69859" s="230"/>
      <c r="S69859" s="230"/>
    </row>
    <row r="69860" spans="16:19" x14ac:dyDescent="0.2">
      <c r="P69860" s="230"/>
      <c r="Q69860" s="230"/>
      <c r="R69860" s="230"/>
      <c r="S69860" s="230"/>
    </row>
    <row r="69861" spans="16:19" x14ac:dyDescent="0.2">
      <c r="P69861" s="230"/>
      <c r="Q69861" s="230"/>
      <c r="R69861" s="230"/>
      <c r="S69861" s="230"/>
    </row>
    <row r="69862" spans="16:19" x14ac:dyDescent="0.2">
      <c r="P69862" s="230"/>
      <c r="Q69862" s="230"/>
      <c r="R69862" s="230"/>
      <c r="S69862" s="230"/>
    </row>
    <row r="69863" spans="16:19" x14ac:dyDescent="0.2">
      <c r="P69863" s="230"/>
      <c r="Q69863" s="230"/>
      <c r="R69863" s="230"/>
      <c r="S69863" s="230"/>
    </row>
    <row r="69864" spans="16:19" x14ac:dyDescent="0.2">
      <c r="P69864" s="230"/>
      <c r="Q69864" s="230"/>
      <c r="R69864" s="230"/>
      <c r="S69864" s="230"/>
    </row>
    <row r="69865" spans="16:19" x14ac:dyDescent="0.2">
      <c r="P69865" s="230"/>
      <c r="Q69865" s="230"/>
      <c r="R69865" s="230"/>
      <c r="S69865" s="230"/>
    </row>
    <row r="69866" spans="16:19" x14ac:dyDescent="0.2">
      <c r="P69866" s="230"/>
      <c r="Q69866" s="230"/>
      <c r="R69866" s="230"/>
      <c r="S69866" s="230"/>
    </row>
    <row r="69867" spans="16:19" x14ac:dyDescent="0.2">
      <c r="P69867" s="230"/>
      <c r="Q69867" s="230"/>
      <c r="R69867" s="230"/>
      <c r="S69867" s="230"/>
    </row>
    <row r="69868" spans="16:19" x14ac:dyDescent="0.2">
      <c r="P69868" s="230"/>
      <c r="Q69868" s="230"/>
      <c r="R69868" s="230"/>
      <c r="S69868" s="230"/>
    </row>
    <row r="69869" spans="16:19" x14ac:dyDescent="0.2">
      <c r="P69869" s="230"/>
      <c r="Q69869" s="230"/>
      <c r="R69869" s="230"/>
      <c r="S69869" s="230"/>
    </row>
    <row r="69870" spans="16:19" x14ac:dyDescent="0.2">
      <c r="P69870" s="230"/>
      <c r="Q69870" s="230"/>
      <c r="R69870" s="230"/>
      <c r="S69870" s="230"/>
    </row>
    <row r="69871" spans="16:19" x14ac:dyDescent="0.2">
      <c r="P69871" s="230"/>
      <c r="Q69871" s="230"/>
      <c r="R69871" s="230"/>
      <c r="S69871" s="230"/>
    </row>
    <row r="69872" spans="16:19" x14ac:dyDescent="0.2">
      <c r="P69872" s="230"/>
      <c r="Q69872" s="230"/>
      <c r="R69872" s="230"/>
      <c r="S69872" s="230"/>
    </row>
    <row r="69873" spans="16:19" x14ac:dyDescent="0.2">
      <c r="P69873" s="230"/>
      <c r="Q69873" s="230"/>
      <c r="R69873" s="230"/>
      <c r="S69873" s="230"/>
    </row>
    <row r="69874" spans="16:19" x14ac:dyDescent="0.2">
      <c r="P69874" s="230"/>
      <c r="Q69874" s="230"/>
      <c r="R69874" s="230"/>
      <c r="S69874" s="230"/>
    </row>
    <row r="69875" spans="16:19" x14ac:dyDescent="0.2">
      <c r="P69875" s="230"/>
      <c r="Q69875" s="230"/>
      <c r="R69875" s="230"/>
      <c r="S69875" s="230"/>
    </row>
    <row r="69876" spans="16:19" x14ac:dyDescent="0.2">
      <c r="P69876" s="230"/>
      <c r="Q69876" s="230"/>
      <c r="R69876" s="230"/>
      <c r="S69876" s="230"/>
    </row>
    <row r="69877" spans="16:19" x14ac:dyDescent="0.2">
      <c r="P69877" s="230"/>
      <c r="Q69877" s="230"/>
      <c r="R69877" s="230"/>
      <c r="S69877" s="230"/>
    </row>
    <row r="69878" spans="16:19" x14ac:dyDescent="0.2">
      <c r="P69878" s="230"/>
      <c r="Q69878" s="230"/>
      <c r="R69878" s="230"/>
      <c r="S69878" s="230"/>
    </row>
    <row r="69879" spans="16:19" x14ac:dyDescent="0.2">
      <c r="P69879" s="230"/>
      <c r="Q69879" s="230"/>
      <c r="R69879" s="230"/>
      <c r="S69879" s="230"/>
    </row>
    <row r="69880" spans="16:19" x14ac:dyDescent="0.2">
      <c r="P69880" s="230"/>
      <c r="Q69880" s="230"/>
      <c r="R69880" s="230"/>
      <c r="S69880" s="230"/>
    </row>
    <row r="69881" spans="16:19" x14ac:dyDescent="0.2">
      <c r="P69881" s="230"/>
      <c r="Q69881" s="230"/>
      <c r="R69881" s="230"/>
      <c r="S69881" s="230"/>
    </row>
    <row r="69882" spans="16:19" x14ac:dyDescent="0.2">
      <c r="P69882" s="230"/>
      <c r="Q69882" s="230"/>
      <c r="R69882" s="230"/>
      <c r="S69882" s="230"/>
    </row>
    <row r="69883" spans="16:19" x14ac:dyDescent="0.2">
      <c r="P69883" s="230"/>
      <c r="Q69883" s="230"/>
      <c r="R69883" s="230"/>
      <c r="S69883" s="230"/>
    </row>
    <row r="69884" spans="16:19" x14ac:dyDescent="0.2">
      <c r="P69884" s="230"/>
      <c r="Q69884" s="230"/>
      <c r="R69884" s="230"/>
      <c r="S69884" s="230"/>
    </row>
    <row r="69885" spans="16:19" x14ac:dyDescent="0.2">
      <c r="P69885" s="230"/>
      <c r="Q69885" s="230"/>
      <c r="R69885" s="230"/>
      <c r="S69885" s="230"/>
    </row>
    <row r="69886" spans="16:19" x14ac:dyDescent="0.2">
      <c r="P69886" s="230"/>
      <c r="Q69886" s="230"/>
      <c r="R69886" s="230"/>
      <c r="S69886" s="230"/>
    </row>
    <row r="69887" spans="16:19" x14ac:dyDescent="0.2">
      <c r="P69887" s="230"/>
      <c r="Q69887" s="230"/>
      <c r="R69887" s="230"/>
      <c r="S69887" s="230"/>
    </row>
    <row r="69888" spans="16:19" x14ac:dyDescent="0.2">
      <c r="P69888" s="230"/>
      <c r="Q69888" s="230"/>
      <c r="R69888" s="230"/>
      <c r="S69888" s="230"/>
    </row>
    <row r="69889" spans="16:19" x14ac:dyDescent="0.2">
      <c r="P69889" s="230"/>
      <c r="Q69889" s="230"/>
      <c r="R69889" s="230"/>
      <c r="S69889" s="230"/>
    </row>
    <row r="69890" spans="16:19" x14ac:dyDescent="0.2">
      <c r="P69890" s="230"/>
      <c r="Q69890" s="230"/>
      <c r="R69890" s="230"/>
      <c r="S69890" s="230"/>
    </row>
    <row r="69891" spans="16:19" x14ac:dyDescent="0.2">
      <c r="P69891" s="230"/>
      <c r="Q69891" s="230"/>
      <c r="R69891" s="230"/>
      <c r="S69891" s="230"/>
    </row>
    <row r="69892" spans="16:19" x14ac:dyDescent="0.2">
      <c r="P69892" s="230"/>
      <c r="Q69892" s="230"/>
      <c r="R69892" s="230"/>
      <c r="S69892" s="230"/>
    </row>
    <row r="69893" spans="16:19" x14ac:dyDescent="0.2">
      <c r="P69893" s="230"/>
      <c r="Q69893" s="230"/>
      <c r="R69893" s="230"/>
      <c r="S69893" s="230"/>
    </row>
    <row r="69894" spans="16:19" x14ac:dyDescent="0.2">
      <c r="P69894" s="230"/>
      <c r="Q69894" s="230"/>
      <c r="R69894" s="230"/>
      <c r="S69894" s="230"/>
    </row>
    <row r="69895" spans="16:19" x14ac:dyDescent="0.2">
      <c r="P69895" s="230"/>
      <c r="Q69895" s="230"/>
      <c r="R69895" s="230"/>
      <c r="S69895" s="230"/>
    </row>
    <row r="69896" spans="16:19" x14ac:dyDescent="0.2">
      <c r="P69896" s="230"/>
      <c r="Q69896" s="230"/>
      <c r="R69896" s="230"/>
      <c r="S69896" s="230"/>
    </row>
    <row r="69897" spans="16:19" x14ac:dyDescent="0.2">
      <c r="P69897" s="230"/>
      <c r="Q69897" s="230"/>
      <c r="R69897" s="230"/>
      <c r="S69897" s="230"/>
    </row>
    <row r="69898" spans="16:19" x14ac:dyDescent="0.2">
      <c r="P69898" s="230"/>
      <c r="Q69898" s="230"/>
      <c r="R69898" s="230"/>
      <c r="S69898" s="230"/>
    </row>
    <row r="69899" spans="16:19" x14ac:dyDescent="0.2">
      <c r="P69899" s="230"/>
      <c r="Q69899" s="230"/>
      <c r="R69899" s="230"/>
      <c r="S69899" s="230"/>
    </row>
    <row r="69900" spans="16:19" x14ac:dyDescent="0.2">
      <c r="P69900" s="230"/>
      <c r="Q69900" s="230"/>
      <c r="R69900" s="230"/>
      <c r="S69900" s="230"/>
    </row>
    <row r="69901" spans="16:19" x14ac:dyDescent="0.2">
      <c r="P69901" s="230"/>
      <c r="Q69901" s="230"/>
      <c r="R69901" s="230"/>
      <c r="S69901" s="230"/>
    </row>
    <row r="69902" spans="16:19" x14ac:dyDescent="0.2">
      <c r="P69902" s="230"/>
      <c r="Q69902" s="230"/>
      <c r="R69902" s="230"/>
      <c r="S69902" s="230"/>
    </row>
    <row r="69903" spans="16:19" x14ac:dyDescent="0.2">
      <c r="P69903" s="230"/>
      <c r="Q69903" s="230"/>
      <c r="R69903" s="230"/>
      <c r="S69903" s="230"/>
    </row>
    <row r="69904" spans="16:19" x14ac:dyDescent="0.2">
      <c r="P69904" s="230"/>
      <c r="Q69904" s="230"/>
      <c r="R69904" s="230"/>
      <c r="S69904" s="230"/>
    </row>
    <row r="69905" spans="16:19" x14ac:dyDescent="0.2">
      <c r="P69905" s="230"/>
      <c r="Q69905" s="230"/>
      <c r="R69905" s="230"/>
      <c r="S69905" s="230"/>
    </row>
    <row r="69906" spans="16:19" x14ac:dyDescent="0.2">
      <c r="P69906" s="230"/>
      <c r="Q69906" s="230"/>
      <c r="R69906" s="230"/>
      <c r="S69906" s="230"/>
    </row>
    <row r="69907" spans="16:19" x14ac:dyDescent="0.2">
      <c r="P69907" s="230"/>
      <c r="Q69907" s="230"/>
      <c r="R69907" s="230"/>
      <c r="S69907" s="230"/>
    </row>
    <row r="69908" spans="16:19" x14ac:dyDescent="0.2">
      <c r="P69908" s="230"/>
      <c r="Q69908" s="230"/>
      <c r="R69908" s="230"/>
      <c r="S69908" s="230"/>
    </row>
    <row r="69909" spans="16:19" x14ac:dyDescent="0.2">
      <c r="P69909" s="230"/>
      <c r="Q69909" s="230"/>
      <c r="R69909" s="230"/>
      <c r="S69909" s="230"/>
    </row>
    <row r="69910" spans="16:19" x14ac:dyDescent="0.2">
      <c r="P69910" s="230"/>
      <c r="Q69910" s="230"/>
      <c r="R69910" s="230"/>
      <c r="S69910" s="230"/>
    </row>
    <row r="69911" spans="16:19" x14ac:dyDescent="0.2">
      <c r="P69911" s="230"/>
      <c r="Q69911" s="230"/>
      <c r="R69911" s="230"/>
      <c r="S69911" s="230"/>
    </row>
    <row r="69912" spans="16:19" x14ac:dyDescent="0.2">
      <c r="P69912" s="230"/>
      <c r="Q69912" s="230"/>
      <c r="R69912" s="230"/>
      <c r="S69912" s="230"/>
    </row>
    <row r="69913" spans="16:19" x14ac:dyDescent="0.2">
      <c r="P69913" s="230"/>
      <c r="Q69913" s="230"/>
      <c r="R69913" s="230"/>
      <c r="S69913" s="230"/>
    </row>
    <row r="69914" spans="16:19" x14ac:dyDescent="0.2">
      <c r="P69914" s="230"/>
      <c r="Q69914" s="230"/>
      <c r="R69914" s="230"/>
      <c r="S69914" s="230"/>
    </row>
    <row r="69915" spans="16:19" x14ac:dyDescent="0.2">
      <c r="P69915" s="230"/>
      <c r="Q69915" s="230"/>
      <c r="R69915" s="230"/>
      <c r="S69915" s="230"/>
    </row>
    <row r="69916" spans="16:19" x14ac:dyDescent="0.2">
      <c r="P69916" s="230"/>
      <c r="Q69916" s="230"/>
      <c r="R69916" s="230"/>
      <c r="S69916" s="230"/>
    </row>
    <row r="69917" spans="16:19" x14ac:dyDescent="0.2">
      <c r="P69917" s="230"/>
      <c r="Q69917" s="230"/>
      <c r="R69917" s="230"/>
      <c r="S69917" s="230"/>
    </row>
    <row r="69918" spans="16:19" x14ac:dyDescent="0.2">
      <c r="P69918" s="230"/>
      <c r="Q69918" s="230"/>
      <c r="R69918" s="230"/>
      <c r="S69918" s="230"/>
    </row>
    <row r="69919" spans="16:19" x14ac:dyDescent="0.2">
      <c r="P69919" s="230"/>
      <c r="Q69919" s="230"/>
      <c r="R69919" s="230"/>
      <c r="S69919" s="230"/>
    </row>
    <row r="69920" spans="16:19" x14ac:dyDescent="0.2">
      <c r="P69920" s="230"/>
      <c r="Q69920" s="230"/>
      <c r="R69920" s="230"/>
      <c r="S69920" s="230"/>
    </row>
    <row r="69921" spans="16:19" x14ac:dyDescent="0.2">
      <c r="P69921" s="230"/>
      <c r="Q69921" s="230"/>
      <c r="R69921" s="230"/>
      <c r="S69921" s="230"/>
    </row>
    <row r="69922" spans="16:19" x14ac:dyDescent="0.2">
      <c r="P69922" s="230"/>
      <c r="Q69922" s="230"/>
      <c r="R69922" s="230"/>
      <c r="S69922" s="230"/>
    </row>
    <row r="69923" spans="16:19" x14ac:dyDescent="0.2">
      <c r="P69923" s="230"/>
      <c r="Q69923" s="230"/>
      <c r="R69923" s="230"/>
      <c r="S69923" s="230"/>
    </row>
    <row r="69924" spans="16:19" x14ac:dyDescent="0.2">
      <c r="P69924" s="230"/>
      <c r="Q69924" s="230"/>
      <c r="R69924" s="230"/>
      <c r="S69924" s="230"/>
    </row>
    <row r="69925" spans="16:19" x14ac:dyDescent="0.2">
      <c r="P69925" s="230"/>
      <c r="Q69925" s="230"/>
      <c r="R69925" s="230"/>
      <c r="S69925" s="230"/>
    </row>
    <row r="69926" spans="16:19" x14ac:dyDescent="0.2">
      <c r="P69926" s="230"/>
      <c r="Q69926" s="230"/>
      <c r="R69926" s="230"/>
      <c r="S69926" s="230"/>
    </row>
    <row r="69927" spans="16:19" x14ac:dyDescent="0.2">
      <c r="P69927" s="230"/>
      <c r="Q69927" s="230"/>
      <c r="R69927" s="230"/>
      <c r="S69927" s="230"/>
    </row>
    <row r="69928" spans="16:19" x14ac:dyDescent="0.2">
      <c r="P69928" s="230"/>
      <c r="Q69928" s="230"/>
      <c r="R69928" s="230"/>
      <c r="S69928" s="230"/>
    </row>
    <row r="69929" spans="16:19" x14ac:dyDescent="0.2">
      <c r="P69929" s="230"/>
      <c r="Q69929" s="230"/>
      <c r="R69929" s="230"/>
      <c r="S69929" s="230"/>
    </row>
    <row r="69930" spans="16:19" x14ac:dyDescent="0.2">
      <c r="P69930" s="230"/>
      <c r="Q69930" s="230"/>
      <c r="R69930" s="230"/>
      <c r="S69930" s="230"/>
    </row>
    <row r="69931" spans="16:19" x14ac:dyDescent="0.2">
      <c r="P69931" s="230"/>
      <c r="Q69931" s="230"/>
      <c r="R69931" s="230"/>
      <c r="S69931" s="230"/>
    </row>
    <row r="69932" spans="16:19" x14ac:dyDescent="0.2">
      <c r="P69932" s="230"/>
      <c r="Q69932" s="230"/>
      <c r="R69932" s="230"/>
      <c r="S69932" s="230"/>
    </row>
    <row r="69933" spans="16:19" x14ac:dyDescent="0.2">
      <c r="P69933" s="230"/>
      <c r="Q69933" s="230"/>
      <c r="R69933" s="230"/>
      <c r="S69933" s="230"/>
    </row>
    <row r="69934" spans="16:19" x14ac:dyDescent="0.2">
      <c r="P69934" s="230"/>
      <c r="Q69934" s="230"/>
      <c r="R69934" s="230"/>
      <c r="S69934" s="230"/>
    </row>
    <row r="69935" spans="16:19" x14ac:dyDescent="0.2">
      <c r="P69935" s="230"/>
      <c r="Q69935" s="230"/>
      <c r="R69935" s="230"/>
      <c r="S69935" s="230"/>
    </row>
    <row r="69936" spans="16:19" x14ac:dyDescent="0.2">
      <c r="P69936" s="230"/>
      <c r="Q69936" s="230"/>
      <c r="R69936" s="230"/>
      <c r="S69936" s="230"/>
    </row>
    <row r="69937" spans="16:19" x14ac:dyDescent="0.2">
      <c r="P69937" s="230"/>
      <c r="Q69937" s="230"/>
      <c r="R69937" s="230"/>
      <c r="S69937" s="230"/>
    </row>
    <row r="69938" spans="16:19" x14ac:dyDescent="0.2">
      <c r="P69938" s="230"/>
      <c r="Q69938" s="230"/>
      <c r="R69938" s="230"/>
      <c r="S69938" s="230"/>
    </row>
    <row r="69939" spans="16:19" x14ac:dyDescent="0.2">
      <c r="P69939" s="230"/>
      <c r="Q69939" s="230"/>
      <c r="R69939" s="230"/>
      <c r="S69939" s="230"/>
    </row>
    <row r="69940" spans="16:19" x14ac:dyDescent="0.2">
      <c r="P69940" s="230"/>
      <c r="Q69940" s="230"/>
      <c r="R69940" s="230"/>
      <c r="S69940" s="230"/>
    </row>
    <row r="69941" spans="16:19" x14ac:dyDescent="0.2">
      <c r="P69941" s="230"/>
      <c r="Q69941" s="230"/>
      <c r="R69941" s="230"/>
      <c r="S69941" s="230"/>
    </row>
    <row r="69942" spans="16:19" x14ac:dyDescent="0.2">
      <c r="P69942" s="230"/>
      <c r="Q69942" s="230"/>
      <c r="R69942" s="230"/>
      <c r="S69942" s="230"/>
    </row>
    <row r="69943" spans="16:19" x14ac:dyDescent="0.2">
      <c r="P69943" s="230"/>
      <c r="Q69943" s="230"/>
      <c r="R69943" s="230"/>
      <c r="S69943" s="230"/>
    </row>
    <row r="69944" spans="16:19" x14ac:dyDescent="0.2">
      <c r="P69944" s="230"/>
      <c r="Q69944" s="230"/>
      <c r="R69944" s="230"/>
      <c r="S69944" s="230"/>
    </row>
    <row r="69945" spans="16:19" x14ac:dyDescent="0.2">
      <c r="P69945" s="230"/>
      <c r="Q69945" s="230"/>
      <c r="R69945" s="230"/>
      <c r="S69945" s="230"/>
    </row>
    <row r="69946" spans="16:19" x14ac:dyDescent="0.2">
      <c r="P69946" s="230"/>
      <c r="Q69946" s="230"/>
      <c r="R69946" s="230"/>
      <c r="S69946" s="230"/>
    </row>
    <row r="69947" spans="16:19" x14ac:dyDescent="0.2">
      <c r="P69947" s="230"/>
      <c r="Q69947" s="230"/>
      <c r="R69947" s="230"/>
      <c r="S69947" s="230"/>
    </row>
    <row r="69948" spans="16:19" x14ac:dyDescent="0.2">
      <c r="P69948" s="230"/>
      <c r="Q69948" s="230"/>
      <c r="R69948" s="230"/>
      <c r="S69948" s="230"/>
    </row>
    <row r="69949" spans="16:19" x14ac:dyDescent="0.2">
      <c r="P69949" s="230"/>
      <c r="Q69949" s="230"/>
      <c r="R69949" s="230"/>
      <c r="S69949" s="230"/>
    </row>
    <row r="69950" spans="16:19" x14ac:dyDescent="0.2">
      <c r="P69950" s="230"/>
      <c r="Q69950" s="230"/>
      <c r="R69950" s="230"/>
      <c r="S69950" s="230"/>
    </row>
    <row r="69951" spans="16:19" x14ac:dyDescent="0.2">
      <c r="P69951" s="230"/>
      <c r="Q69951" s="230"/>
      <c r="R69951" s="230"/>
      <c r="S69951" s="230"/>
    </row>
    <row r="69952" spans="16:19" x14ac:dyDescent="0.2">
      <c r="P69952" s="230"/>
      <c r="Q69952" s="230"/>
      <c r="R69952" s="230"/>
      <c r="S69952" s="230"/>
    </row>
    <row r="69953" spans="16:19" x14ac:dyDescent="0.2">
      <c r="P69953" s="230"/>
      <c r="Q69953" s="230"/>
      <c r="R69953" s="230"/>
      <c r="S69953" s="230"/>
    </row>
    <row r="69954" spans="16:19" x14ac:dyDescent="0.2">
      <c r="P69954" s="230"/>
      <c r="Q69954" s="230"/>
      <c r="R69954" s="230"/>
      <c r="S69954" s="230"/>
    </row>
    <row r="69955" spans="16:19" x14ac:dyDescent="0.2">
      <c r="P69955" s="230"/>
      <c r="Q69955" s="230"/>
      <c r="R69955" s="230"/>
      <c r="S69955" s="230"/>
    </row>
    <row r="69956" spans="16:19" x14ac:dyDescent="0.2">
      <c r="P69956" s="230"/>
      <c r="Q69956" s="230"/>
      <c r="R69956" s="230"/>
      <c r="S69956" s="230"/>
    </row>
    <row r="69957" spans="16:19" x14ac:dyDescent="0.2">
      <c r="P69957" s="230"/>
      <c r="Q69957" s="230"/>
      <c r="R69957" s="230"/>
      <c r="S69957" s="230"/>
    </row>
    <row r="69958" spans="16:19" x14ac:dyDescent="0.2">
      <c r="P69958" s="230"/>
      <c r="Q69958" s="230"/>
      <c r="R69958" s="230"/>
      <c r="S69958" s="230"/>
    </row>
    <row r="69959" spans="16:19" x14ac:dyDescent="0.2">
      <c r="P69959" s="230"/>
      <c r="Q69959" s="230"/>
      <c r="R69959" s="230"/>
      <c r="S69959" s="230"/>
    </row>
    <row r="69960" spans="16:19" x14ac:dyDescent="0.2">
      <c r="P69960" s="230"/>
      <c r="Q69960" s="230"/>
      <c r="R69960" s="230"/>
      <c r="S69960" s="230"/>
    </row>
    <row r="69961" spans="16:19" x14ac:dyDescent="0.2">
      <c r="P69961" s="230"/>
      <c r="Q69961" s="230"/>
      <c r="R69961" s="230"/>
      <c r="S69961" s="230"/>
    </row>
    <row r="69962" spans="16:19" x14ac:dyDescent="0.2">
      <c r="P69962" s="230"/>
      <c r="Q69962" s="230"/>
      <c r="R69962" s="230"/>
      <c r="S69962" s="230"/>
    </row>
    <row r="69963" spans="16:19" x14ac:dyDescent="0.2">
      <c r="P69963" s="230"/>
      <c r="Q69963" s="230"/>
      <c r="R69963" s="230"/>
      <c r="S69963" s="230"/>
    </row>
    <row r="69964" spans="16:19" x14ac:dyDescent="0.2">
      <c r="P69964" s="230"/>
      <c r="Q69964" s="230"/>
      <c r="R69964" s="230"/>
      <c r="S69964" s="230"/>
    </row>
    <row r="69965" spans="16:19" x14ac:dyDescent="0.2">
      <c r="P69965" s="230"/>
      <c r="Q69965" s="230"/>
      <c r="R69965" s="230"/>
      <c r="S69965" s="230"/>
    </row>
    <row r="69966" spans="16:19" x14ac:dyDescent="0.2">
      <c r="P69966" s="230"/>
      <c r="Q69966" s="230"/>
      <c r="R69966" s="230"/>
      <c r="S69966" s="230"/>
    </row>
    <row r="69967" spans="16:19" x14ac:dyDescent="0.2">
      <c r="P69967" s="230"/>
      <c r="Q69967" s="230"/>
      <c r="R69967" s="230"/>
      <c r="S69967" s="230"/>
    </row>
    <row r="69968" spans="16:19" x14ac:dyDescent="0.2">
      <c r="P69968" s="230"/>
      <c r="Q69968" s="230"/>
      <c r="R69968" s="230"/>
      <c r="S69968" s="230"/>
    </row>
    <row r="69969" spans="16:19" x14ac:dyDescent="0.2">
      <c r="P69969" s="230"/>
      <c r="Q69969" s="230"/>
      <c r="R69969" s="230"/>
      <c r="S69969" s="230"/>
    </row>
    <row r="69970" spans="16:19" x14ac:dyDescent="0.2">
      <c r="P69970" s="230"/>
      <c r="Q69970" s="230"/>
      <c r="R69970" s="230"/>
      <c r="S69970" s="230"/>
    </row>
    <row r="69971" spans="16:19" x14ac:dyDescent="0.2">
      <c r="P69971" s="230"/>
      <c r="Q69971" s="230"/>
      <c r="R69971" s="230"/>
      <c r="S69971" s="230"/>
    </row>
    <row r="69972" spans="16:19" x14ac:dyDescent="0.2">
      <c r="P69972" s="230"/>
      <c r="Q69972" s="230"/>
      <c r="R69972" s="230"/>
      <c r="S69972" s="230"/>
    </row>
    <row r="69973" spans="16:19" x14ac:dyDescent="0.2">
      <c r="P69973" s="230"/>
      <c r="Q69973" s="230"/>
      <c r="R69973" s="230"/>
      <c r="S69973" s="230"/>
    </row>
    <row r="69974" spans="16:19" x14ac:dyDescent="0.2">
      <c r="P69974" s="230"/>
      <c r="Q69974" s="230"/>
      <c r="R69974" s="230"/>
      <c r="S69974" s="230"/>
    </row>
    <row r="69975" spans="16:19" x14ac:dyDescent="0.2">
      <c r="P69975" s="230"/>
      <c r="Q69975" s="230"/>
      <c r="R69975" s="230"/>
      <c r="S69975" s="230"/>
    </row>
    <row r="69976" spans="16:19" x14ac:dyDescent="0.2">
      <c r="P69976" s="230"/>
      <c r="Q69976" s="230"/>
      <c r="R69976" s="230"/>
      <c r="S69976" s="230"/>
    </row>
    <row r="69977" spans="16:19" x14ac:dyDescent="0.2">
      <c r="P69977" s="230"/>
      <c r="Q69977" s="230"/>
      <c r="R69977" s="230"/>
      <c r="S69977" s="230"/>
    </row>
    <row r="69978" spans="16:19" x14ac:dyDescent="0.2">
      <c r="P69978" s="230"/>
      <c r="Q69978" s="230"/>
      <c r="R69978" s="230"/>
      <c r="S69978" s="230"/>
    </row>
    <row r="69979" spans="16:19" x14ac:dyDescent="0.2">
      <c r="P69979" s="230"/>
      <c r="Q69979" s="230"/>
      <c r="R69979" s="230"/>
      <c r="S69979" s="230"/>
    </row>
    <row r="69980" spans="16:19" x14ac:dyDescent="0.2">
      <c r="P69980" s="230"/>
      <c r="Q69980" s="230"/>
      <c r="R69980" s="230"/>
      <c r="S69980" s="230"/>
    </row>
    <row r="69981" spans="16:19" x14ac:dyDescent="0.2">
      <c r="P69981" s="230"/>
      <c r="Q69981" s="230"/>
      <c r="R69981" s="230"/>
      <c r="S69981" s="230"/>
    </row>
    <row r="69982" spans="16:19" x14ac:dyDescent="0.2">
      <c r="P69982" s="230"/>
      <c r="Q69982" s="230"/>
      <c r="R69982" s="230"/>
      <c r="S69982" s="230"/>
    </row>
    <row r="69983" spans="16:19" x14ac:dyDescent="0.2">
      <c r="P69983" s="230"/>
      <c r="Q69983" s="230"/>
      <c r="R69983" s="230"/>
      <c r="S69983" s="230"/>
    </row>
    <row r="69984" spans="16:19" x14ac:dyDescent="0.2">
      <c r="P69984" s="230"/>
      <c r="Q69984" s="230"/>
      <c r="R69984" s="230"/>
      <c r="S69984" s="230"/>
    </row>
    <row r="69985" spans="16:19" x14ac:dyDescent="0.2">
      <c r="P69985" s="230"/>
      <c r="Q69985" s="230"/>
      <c r="R69985" s="230"/>
      <c r="S69985" s="230"/>
    </row>
    <row r="69986" spans="16:19" x14ac:dyDescent="0.2">
      <c r="P69986" s="230"/>
      <c r="Q69986" s="230"/>
      <c r="R69986" s="230"/>
      <c r="S69986" s="230"/>
    </row>
    <row r="69987" spans="16:19" x14ac:dyDescent="0.2">
      <c r="P69987" s="230"/>
      <c r="Q69987" s="230"/>
      <c r="R69987" s="230"/>
      <c r="S69987" s="230"/>
    </row>
    <row r="69988" spans="16:19" x14ac:dyDescent="0.2">
      <c r="P69988" s="230"/>
      <c r="Q69988" s="230"/>
      <c r="R69988" s="230"/>
      <c r="S69988" s="230"/>
    </row>
    <row r="69989" spans="16:19" x14ac:dyDescent="0.2">
      <c r="P69989" s="230"/>
      <c r="Q69989" s="230"/>
      <c r="R69989" s="230"/>
      <c r="S69989" s="230"/>
    </row>
    <row r="69990" spans="16:19" x14ac:dyDescent="0.2">
      <c r="P69990" s="230"/>
      <c r="Q69990" s="230"/>
      <c r="R69990" s="230"/>
      <c r="S69990" s="230"/>
    </row>
    <row r="69991" spans="16:19" x14ac:dyDescent="0.2">
      <c r="P69991" s="230"/>
      <c r="Q69991" s="230"/>
      <c r="R69991" s="230"/>
      <c r="S69991" s="230"/>
    </row>
    <row r="69992" spans="16:19" x14ac:dyDescent="0.2">
      <c r="P69992" s="230"/>
      <c r="Q69992" s="230"/>
      <c r="R69992" s="230"/>
      <c r="S69992" s="230"/>
    </row>
    <row r="69993" spans="16:19" x14ac:dyDescent="0.2">
      <c r="P69993" s="230"/>
      <c r="Q69993" s="230"/>
      <c r="R69993" s="230"/>
      <c r="S69993" s="230"/>
    </row>
    <row r="69994" spans="16:19" x14ac:dyDescent="0.2">
      <c r="P69994" s="230"/>
      <c r="Q69994" s="230"/>
      <c r="R69994" s="230"/>
      <c r="S69994" s="230"/>
    </row>
    <row r="69995" spans="16:19" x14ac:dyDescent="0.2">
      <c r="P69995" s="230"/>
      <c r="Q69995" s="230"/>
      <c r="R69995" s="230"/>
      <c r="S69995" s="230"/>
    </row>
    <row r="69996" spans="16:19" x14ac:dyDescent="0.2">
      <c r="P69996" s="230"/>
      <c r="Q69996" s="230"/>
      <c r="R69996" s="230"/>
      <c r="S69996" s="230"/>
    </row>
    <row r="69997" spans="16:19" x14ac:dyDescent="0.2">
      <c r="P69997" s="230"/>
      <c r="Q69997" s="230"/>
      <c r="R69997" s="230"/>
      <c r="S69997" s="230"/>
    </row>
    <row r="69998" spans="16:19" x14ac:dyDescent="0.2">
      <c r="P69998" s="230"/>
      <c r="Q69998" s="230"/>
      <c r="R69998" s="230"/>
      <c r="S69998" s="230"/>
    </row>
    <row r="69999" spans="16:19" x14ac:dyDescent="0.2">
      <c r="P69999" s="230"/>
      <c r="Q69999" s="230"/>
      <c r="R69999" s="230"/>
      <c r="S69999" s="230"/>
    </row>
    <row r="70000" spans="16:19" x14ac:dyDescent="0.2">
      <c r="P70000" s="230"/>
      <c r="Q70000" s="230"/>
      <c r="R70000" s="230"/>
      <c r="S70000" s="230"/>
    </row>
    <row r="70001" spans="16:19" x14ac:dyDescent="0.2">
      <c r="P70001" s="230"/>
      <c r="Q70001" s="230"/>
      <c r="R70001" s="230"/>
      <c r="S70001" s="230"/>
    </row>
    <row r="70002" spans="16:19" x14ac:dyDescent="0.2">
      <c r="P70002" s="230"/>
      <c r="Q70002" s="230"/>
      <c r="R70002" s="230"/>
      <c r="S70002" s="230"/>
    </row>
    <row r="70003" spans="16:19" x14ac:dyDescent="0.2">
      <c r="P70003" s="230"/>
      <c r="Q70003" s="230"/>
      <c r="R70003" s="230"/>
      <c r="S70003" s="230"/>
    </row>
    <row r="70004" spans="16:19" x14ac:dyDescent="0.2">
      <c r="P70004" s="230"/>
      <c r="Q70004" s="230"/>
      <c r="R70004" s="230"/>
      <c r="S70004" s="230"/>
    </row>
    <row r="70005" spans="16:19" x14ac:dyDescent="0.2">
      <c r="P70005" s="230"/>
      <c r="Q70005" s="230"/>
      <c r="R70005" s="230"/>
      <c r="S70005" s="230"/>
    </row>
    <row r="70006" spans="16:19" x14ac:dyDescent="0.2">
      <c r="P70006" s="230"/>
      <c r="Q70006" s="230"/>
      <c r="R70006" s="230"/>
      <c r="S70006" s="230"/>
    </row>
    <row r="70007" spans="16:19" x14ac:dyDescent="0.2">
      <c r="P70007" s="230"/>
      <c r="Q70007" s="230"/>
      <c r="R70007" s="230"/>
      <c r="S70007" s="230"/>
    </row>
    <row r="70008" spans="16:19" x14ac:dyDescent="0.2">
      <c r="P70008" s="230"/>
      <c r="Q70008" s="230"/>
      <c r="R70008" s="230"/>
      <c r="S70008" s="230"/>
    </row>
    <row r="70009" spans="16:19" x14ac:dyDescent="0.2">
      <c r="P70009" s="230"/>
      <c r="Q70009" s="230"/>
      <c r="R70009" s="230"/>
      <c r="S70009" s="230"/>
    </row>
    <row r="70010" spans="16:19" x14ac:dyDescent="0.2">
      <c r="P70010" s="230"/>
      <c r="Q70010" s="230"/>
      <c r="R70010" s="230"/>
      <c r="S70010" s="230"/>
    </row>
    <row r="70011" spans="16:19" x14ac:dyDescent="0.2">
      <c r="P70011" s="230"/>
      <c r="Q70011" s="230"/>
      <c r="R70011" s="230"/>
      <c r="S70011" s="230"/>
    </row>
    <row r="70012" spans="16:19" x14ac:dyDescent="0.2">
      <c r="P70012" s="230"/>
      <c r="Q70012" s="230"/>
      <c r="R70012" s="230"/>
      <c r="S70012" s="230"/>
    </row>
    <row r="70013" spans="16:19" x14ac:dyDescent="0.2">
      <c r="P70013" s="230"/>
      <c r="Q70013" s="230"/>
      <c r="R70013" s="230"/>
      <c r="S70013" s="230"/>
    </row>
    <row r="70014" spans="16:19" x14ac:dyDescent="0.2">
      <c r="P70014" s="230"/>
      <c r="Q70014" s="230"/>
      <c r="R70014" s="230"/>
      <c r="S70014" s="230"/>
    </row>
    <row r="70015" spans="16:19" x14ac:dyDescent="0.2">
      <c r="P70015" s="230"/>
      <c r="Q70015" s="230"/>
      <c r="R70015" s="230"/>
      <c r="S70015" s="230"/>
    </row>
    <row r="70016" spans="16:19" x14ac:dyDescent="0.2">
      <c r="P70016" s="230"/>
      <c r="Q70016" s="230"/>
      <c r="R70016" s="230"/>
      <c r="S70016" s="230"/>
    </row>
    <row r="70017" spans="16:19" x14ac:dyDescent="0.2">
      <c r="P70017" s="230"/>
      <c r="Q70017" s="230"/>
      <c r="R70017" s="230"/>
      <c r="S70017" s="230"/>
    </row>
    <row r="70018" spans="16:19" x14ac:dyDescent="0.2">
      <c r="P70018" s="230"/>
      <c r="Q70018" s="230"/>
      <c r="R70018" s="230"/>
      <c r="S70018" s="230"/>
    </row>
    <row r="70019" spans="16:19" x14ac:dyDescent="0.2">
      <c r="P70019" s="230"/>
      <c r="Q70019" s="230"/>
      <c r="R70019" s="230"/>
      <c r="S70019" s="230"/>
    </row>
    <row r="70020" spans="16:19" x14ac:dyDescent="0.2">
      <c r="P70020" s="230"/>
      <c r="Q70020" s="230"/>
      <c r="R70020" s="230"/>
      <c r="S70020" s="230"/>
    </row>
    <row r="70021" spans="16:19" x14ac:dyDescent="0.2">
      <c r="P70021" s="230"/>
      <c r="Q70021" s="230"/>
      <c r="R70021" s="230"/>
      <c r="S70021" s="230"/>
    </row>
    <row r="70022" spans="16:19" x14ac:dyDescent="0.2">
      <c r="P70022" s="230"/>
      <c r="Q70022" s="230"/>
      <c r="R70022" s="230"/>
      <c r="S70022" s="230"/>
    </row>
    <row r="70023" spans="16:19" x14ac:dyDescent="0.2">
      <c r="P70023" s="230"/>
      <c r="Q70023" s="230"/>
      <c r="R70023" s="230"/>
      <c r="S70023" s="230"/>
    </row>
    <row r="70024" spans="16:19" x14ac:dyDescent="0.2">
      <c r="P70024" s="230"/>
      <c r="Q70024" s="230"/>
      <c r="R70024" s="230"/>
      <c r="S70024" s="230"/>
    </row>
    <row r="70025" spans="16:19" x14ac:dyDescent="0.2">
      <c r="P70025" s="230"/>
      <c r="Q70025" s="230"/>
      <c r="R70025" s="230"/>
      <c r="S70025" s="230"/>
    </row>
    <row r="70026" spans="16:19" x14ac:dyDescent="0.2">
      <c r="P70026" s="230"/>
      <c r="Q70026" s="230"/>
      <c r="R70026" s="230"/>
      <c r="S70026" s="230"/>
    </row>
    <row r="70027" spans="16:19" x14ac:dyDescent="0.2">
      <c r="P70027" s="230"/>
      <c r="Q70027" s="230"/>
      <c r="R70027" s="230"/>
      <c r="S70027" s="230"/>
    </row>
    <row r="70028" spans="16:19" x14ac:dyDescent="0.2">
      <c r="P70028" s="230"/>
      <c r="Q70028" s="230"/>
      <c r="R70028" s="230"/>
      <c r="S70028" s="230"/>
    </row>
    <row r="70029" spans="16:19" x14ac:dyDescent="0.2">
      <c r="P70029" s="230"/>
      <c r="Q70029" s="230"/>
      <c r="R70029" s="230"/>
      <c r="S70029" s="230"/>
    </row>
    <row r="70030" spans="16:19" x14ac:dyDescent="0.2">
      <c r="P70030" s="230"/>
      <c r="Q70030" s="230"/>
      <c r="R70030" s="230"/>
      <c r="S70030" s="230"/>
    </row>
    <row r="70031" spans="16:19" x14ac:dyDescent="0.2">
      <c r="P70031" s="230"/>
      <c r="Q70031" s="230"/>
      <c r="R70031" s="230"/>
      <c r="S70031" s="230"/>
    </row>
    <row r="70032" spans="16:19" x14ac:dyDescent="0.2">
      <c r="P70032" s="230"/>
      <c r="Q70032" s="230"/>
      <c r="R70032" s="230"/>
      <c r="S70032" s="230"/>
    </row>
    <row r="70033" spans="16:19" x14ac:dyDescent="0.2">
      <c r="P70033" s="230"/>
      <c r="Q70033" s="230"/>
      <c r="R70033" s="230"/>
      <c r="S70033" s="230"/>
    </row>
    <row r="70034" spans="16:19" x14ac:dyDescent="0.2">
      <c r="P70034" s="230"/>
      <c r="Q70034" s="230"/>
      <c r="R70034" s="230"/>
      <c r="S70034" s="230"/>
    </row>
    <row r="70035" spans="16:19" x14ac:dyDescent="0.2">
      <c r="P70035" s="230"/>
      <c r="Q70035" s="230"/>
      <c r="R70035" s="230"/>
      <c r="S70035" s="230"/>
    </row>
    <row r="70036" spans="16:19" x14ac:dyDescent="0.2">
      <c r="P70036" s="230"/>
      <c r="Q70036" s="230"/>
      <c r="R70036" s="230"/>
      <c r="S70036" s="230"/>
    </row>
    <row r="70037" spans="16:19" x14ac:dyDescent="0.2">
      <c r="P70037" s="230"/>
      <c r="Q70037" s="230"/>
      <c r="R70037" s="230"/>
      <c r="S70037" s="230"/>
    </row>
    <row r="70038" spans="16:19" x14ac:dyDescent="0.2">
      <c r="P70038" s="230"/>
      <c r="Q70038" s="230"/>
      <c r="R70038" s="230"/>
      <c r="S70038" s="230"/>
    </row>
    <row r="70039" spans="16:19" x14ac:dyDescent="0.2">
      <c r="P70039" s="230"/>
      <c r="Q70039" s="230"/>
      <c r="R70039" s="230"/>
      <c r="S70039" s="230"/>
    </row>
    <row r="70040" spans="16:19" x14ac:dyDescent="0.2">
      <c r="P70040" s="230"/>
      <c r="Q70040" s="230"/>
      <c r="R70040" s="230"/>
      <c r="S70040" s="230"/>
    </row>
    <row r="70041" spans="16:19" x14ac:dyDescent="0.2">
      <c r="P70041" s="230"/>
      <c r="Q70041" s="230"/>
      <c r="R70041" s="230"/>
      <c r="S70041" s="230"/>
    </row>
    <row r="70042" spans="16:19" x14ac:dyDescent="0.2">
      <c r="P70042" s="230"/>
      <c r="Q70042" s="230"/>
      <c r="R70042" s="230"/>
      <c r="S70042" s="230"/>
    </row>
    <row r="70043" spans="16:19" x14ac:dyDescent="0.2">
      <c r="P70043" s="230"/>
      <c r="Q70043" s="230"/>
      <c r="R70043" s="230"/>
      <c r="S70043" s="230"/>
    </row>
    <row r="70044" spans="16:19" x14ac:dyDescent="0.2">
      <c r="P70044" s="230"/>
      <c r="Q70044" s="230"/>
      <c r="R70044" s="230"/>
      <c r="S70044" s="230"/>
    </row>
    <row r="70045" spans="16:19" x14ac:dyDescent="0.2">
      <c r="P70045" s="230"/>
      <c r="Q70045" s="230"/>
      <c r="R70045" s="230"/>
      <c r="S70045" s="230"/>
    </row>
    <row r="70046" spans="16:19" x14ac:dyDescent="0.2">
      <c r="P70046" s="230"/>
      <c r="Q70046" s="230"/>
      <c r="R70046" s="230"/>
      <c r="S70046" s="230"/>
    </row>
    <row r="70047" spans="16:19" x14ac:dyDescent="0.2">
      <c r="P70047" s="230"/>
      <c r="Q70047" s="230"/>
      <c r="R70047" s="230"/>
      <c r="S70047" s="230"/>
    </row>
    <row r="70048" spans="16:19" x14ac:dyDescent="0.2">
      <c r="P70048" s="230"/>
      <c r="Q70048" s="230"/>
      <c r="R70048" s="230"/>
      <c r="S70048" s="230"/>
    </row>
    <row r="70049" spans="16:19" x14ac:dyDescent="0.2">
      <c r="P70049" s="230"/>
      <c r="Q70049" s="230"/>
      <c r="R70049" s="230"/>
      <c r="S70049" s="230"/>
    </row>
    <row r="70050" spans="16:19" x14ac:dyDescent="0.2">
      <c r="P70050" s="230"/>
      <c r="Q70050" s="230"/>
      <c r="R70050" s="230"/>
      <c r="S70050" s="230"/>
    </row>
    <row r="70051" spans="16:19" x14ac:dyDescent="0.2">
      <c r="P70051" s="230"/>
      <c r="Q70051" s="230"/>
      <c r="R70051" s="230"/>
      <c r="S70051" s="230"/>
    </row>
    <row r="70052" spans="16:19" x14ac:dyDescent="0.2">
      <c r="P70052" s="230"/>
      <c r="Q70052" s="230"/>
      <c r="R70052" s="230"/>
      <c r="S70052" s="230"/>
    </row>
    <row r="70053" spans="16:19" x14ac:dyDescent="0.2">
      <c r="P70053" s="230"/>
      <c r="Q70053" s="230"/>
      <c r="R70053" s="230"/>
      <c r="S70053" s="230"/>
    </row>
    <row r="70054" spans="16:19" x14ac:dyDescent="0.2">
      <c r="P70054" s="230"/>
      <c r="Q70054" s="230"/>
      <c r="R70054" s="230"/>
      <c r="S70054" s="230"/>
    </row>
    <row r="70055" spans="16:19" x14ac:dyDescent="0.2">
      <c r="P70055" s="230"/>
      <c r="Q70055" s="230"/>
      <c r="R70055" s="230"/>
      <c r="S70055" s="230"/>
    </row>
    <row r="70056" spans="16:19" x14ac:dyDescent="0.2">
      <c r="P70056" s="230"/>
      <c r="Q70056" s="230"/>
      <c r="R70056" s="230"/>
      <c r="S70056" s="230"/>
    </row>
    <row r="70057" spans="16:19" x14ac:dyDescent="0.2">
      <c r="P70057" s="230"/>
      <c r="Q70057" s="230"/>
      <c r="R70057" s="230"/>
      <c r="S70057" s="230"/>
    </row>
    <row r="70058" spans="16:19" x14ac:dyDescent="0.2">
      <c r="P70058" s="230"/>
      <c r="Q70058" s="230"/>
      <c r="R70058" s="230"/>
      <c r="S70058" s="230"/>
    </row>
    <row r="70059" spans="16:19" x14ac:dyDescent="0.2">
      <c r="P70059" s="230"/>
      <c r="Q70059" s="230"/>
      <c r="R70059" s="230"/>
      <c r="S70059" s="230"/>
    </row>
    <row r="70060" spans="16:19" x14ac:dyDescent="0.2">
      <c r="P70060" s="230"/>
      <c r="Q70060" s="230"/>
      <c r="R70060" s="230"/>
      <c r="S70060" s="230"/>
    </row>
    <row r="70061" spans="16:19" x14ac:dyDescent="0.2">
      <c r="P70061" s="230"/>
      <c r="Q70061" s="230"/>
      <c r="R70061" s="230"/>
      <c r="S70061" s="230"/>
    </row>
    <row r="70062" spans="16:19" x14ac:dyDescent="0.2">
      <c r="P70062" s="230"/>
      <c r="Q70062" s="230"/>
      <c r="R70062" s="230"/>
      <c r="S70062" s="230"/>
    </row>
    <row r="70063" spans="16:19" x14ac:dyDescent="0.2">
      <c r="P70063" s="230"/>
      <c r="Q70063" s="230"/>
      <c r="R70063" s="230"/>
      <c r="S70063" s="230"/>
    </row>
    <row r="70064" spans="16:19" x14ac:dyDescent="0.2">
      <c r="P70064" s="230"/>
      <c r="Q70064" s="230"/>
      <c r="R70064" s="230"/>
      <c r="S70064" s="230"/>
    </row>
    <row r="70065" spans="16:19" x14ac:dyDescent="0.2">
      <c r="P70065" s="230"/>
      <c r="Q70065" s="230"/>
      <c r="R70065" s="230"/>
      <c r="S70065" s="230"/>
    </row>
    <row r="70066" spans="16:19" x14ac:dyDescent="0.2">
      <c r="P70066" s="230"/>
      <c r="Q70066" s="230"/>
      <c r="R70066" s="230"/>
      <c r="S70066" s="230"/>
    </row>
    <row r="70067" spans="16:19" x14ac:dyDescent="0.2">
      <c r="P70067" s="230"/>
      <c r="Q70067" s="230"/>
      <c r="R70067" s="230"/>
      <c r="S70067" s="230"/>
    </row>
    <row r="70068" spans="16:19" x14ac:dyDescent="0.2">
      <c r="P70068" s="230"/>
      <c r="Q70068" s="230"/>
      <c r="R70068" s="230"/>
      <c r="S70068" s="230"/>
    </row>
    <row r="70069" spans="16:19" x14ac:dyDescent="0.2">
      <c r="P70069" s="230"/>
      <c r="Q70069" s="230"/>
      <c r="R70069" s="230"/>
      <c r="S70069" s="230"/>
    </row>
    <row r="70070" spans="16:19" x14ac:dyDescent="0.2">
      <c r="P70070" s="230"/>
      <c r="Q70070" s="230"/>
      <c r="R70070" s="230"/>
      <c r="S70070" s="230"/>
    </row>
    <row r="70071" spans="16:19" x14ac:dyDescent="0.2">
      <c r="P70071" s="230"/>
      <c r="Q70071" s="230"/>
      <c r="R70071" s="230"/>
      <c r="S70071" s="230"/>
    </row>
    <row r="70072" spans="16:19" x14ac:dyDescent="0.2">
      <c r="P70072" s="230"/>
      <c r="Q70072" s="230"/>
      <c r="R70072" s="230"/>
      <c r="S70072" s="230"/>
    </row>
    <row r="70073" spans="16:19" x14ac:dyDescent="0.2">
      <c r="P70073" s="230"/>
      <c r="Q70073" s="230"/>
      <c r="R70073" s="230"/>
      <c r="S70073" s="230"/>
    </row>
    <row r="70074" spans="16:19" x14ac:dyDescent="0.2">
      <c r="P70074" s="230"/>
      <c r="Q70074" s="230"/>
      <c r="R70074" s="230"/>
      <c r="S70074" s="230"/>
    </row>
    <row r="70075" spans="16:19" x14ac:dyDescent="0.2">
      <c r="P70075" s="230"/>
      <c r="Q70075" s="230"/>
      <c r="R70075" s="230"/>
      <c r="S70075" s="230"/>
    </row>
    <row r="70076" spans="16:19" x14ac:dyDescent="0.2">
      <c r="P70076" s="230"/>
      <c r="Q70076" s="230"/>
      <c r="R70076" s="230"/>
      <c r="S70076" s="230"/>
    </row>
    <row r="70077" spans="16:19" x14ac:dyDescent="0.2">
      <c r="P70077" s="230"/>
      <c r="Q70077" s="230"/>
      <c r="R70077" s="230"/>
      <c r="S70077" s="230"/>
    </row>
    <row r="70078" spans="16:19" x14ac:dyDescent="0.2">
      <c r="P70078" s="230"/>
      <c r="Q70078" s="230"/>
      <c r="R70078" s="230"/>
      <c r="S70078" s="230"/>
    </row>
    <row r="70079" spans="16:19" x14ac:dyDescent="0.2">
      <c r="P70079" s="230"/>
      <c r="Q70079" s="230"/>
      <c r="R70079" s="230"/>
      <c r="S70079" s="230"/>
    </row>
    <row r="70080" spans="16:19" x14ac:dyDescent="0.2">
      <c r="P70080" s="230"/>
      <c r="Q70080" s="230"/>
      <c r="R70080" s="230"/>
      <c r="S70080" s="230"/>
    </row>
    <row r="70081" spans="16:19" x14ac:dyDescent="0.2">
      <c r="P70081" s="230"/>
      <c r="Q70081" s="230"/>
      <c r="R70081" s="230"/>
      <c r="S70081" s="230"/>
    </row>
    <row r="70082" spans="16:19" x14ac:dyDescent="0.2">
      <c r="P70082" s="230"/>
      <c r="Q70082" s="230"/>
      <c r="R70082" s="230"/>
      <c r="S70082" s="230"/>
    </row>
    <row r="70083" spans="16:19" x14ac:dyDescent="0.2">
      <c r="P70083" s="230"/>
      <c r="Q70083" s="230"/>
      <c r="R70083" s="230"/>
      <c r="S70083" s="230"/>
    </row>
    <row r="70084" spans="16:19" x14ac:dyDescent="0.2">
      <c r="P70084" s="230"/>
      <c r="Q70084" s="230"/>
      <c r="R70084" s="230"/>
      <c r="S70084" s="230"/>
    </row>
    <row r="70085" spans="16:19" x14ac:dyDescent="0.2">
      <c r="P70085" s="230"/>
      <c r="Q70085" s="230"/>
      <c r="R70085" s="230"/>
      <c r="S70085" s="230"/>
    </row>
    <row r="70086" spans="16:19" x14ac:dyDescent="0.2">
      <c r="P70086" s="230"/>
      <c r="Q70086" s="230"/>
      <c r="R70086" s="230"/>
      <c r="S70086" s="230"/>
    </row>
    <row r="70087" spans="16:19" x14ac:dyDescent="0.2">
      <c r="P70087" s="230"/>
      <c r="Q70087" s="230"/>
      <c r="R70087" s="230"/>
      <c r="S70087" s="230"/>
    </row>
    <row r="70088" spans="16:19" x14ac:dyDescent="0.2">
      <c r="P70088" s="230"/>
      <c r="Q70088" s="230"/>
      <c r="R70088" s="230"/>
      <c r="S70088" s="230"/>
    </row>
    <row r="70089" spans="16:19" x14ac:dyDescent="0.2">
      <c r="P70089" s="230"/>
      <c r="Q70089" s="230"/>
      <c r="R70089" s="230"/>
      <c r="S70089" s="230"/>
    </row>
    <row r="70090" spans="16:19" x14ac:dyDescent="0.2">
      <c r="P70090" s="230"/>
      <c r="Q70090" s="230"/>
      <c r="R70090" s="230"/>
      <c r="S70090" s="230"/>
    </row>
    <row r="70091" spans="16:19" x14ac:dyDescent="0.2">
      <c r="P70091" s="230"/>
      <c r="Q70091" s="230"/>
      <c r="R70091" s="230"/>
      <c r="S70091" s="230"/>
    </row>
    <row r="70092" spans="16:19" x14ac:dyDescent="0.2">
      <c r="P70092" s="230"/>
      <c r="Q70092" s="230"/>
      <c r="R70092" s="230"/>
      <c r="S70092" s="230"/>
    </row>
    <row r="70093" spans="16:19" x14ac:dyDescent="0.2">
      <c r="P70093" s="230"/>
      <c r="Q70093" s="230"/>
      <c r="R70093" s="230"/>
      <c r="S70093" s="230"/>
    </row>
    <row r="70094" spans="16:19" x14ac:dyDescent="0.2">
      <c r="P70094" s="230"/>
      <c r="Q70094" s="230"/>
      <c r="R70094" s="230"/>
      <c r="S70094" s="230"/>
    </row>
    <row r="70095" spans="16:19" x14ac:dyDescent="0.2">
      <c r="P70095" s="230"/>
      <c r="Q70095" s="230"/>
      <c r="R70095" s="230"/>
      <c r="S70095" s="230"/>
    </row>
    <row r="70096" spans="16:19" x14ac:dyDescent="0.2">
      <c r="P70096" s="230"/>
      <c r="Q70096" s="230"/>
      <c r="R70096" s="230"/>
      <c r="S70096" s="230"/>
    </row>
    <row r="70097" spans="16:19" x14ac:dyDescent="0.2">
      <c r="P70097" s="230"/>
      <c r="Q70097" s="230"/>
      <c r="R70097" s="230"/>
      <c r="S70097" s="230"/>
    </row>
    <row r="70098" spans="16:19" x14ac:dyDescent="0.2">
      <c r="P70098" s="230"/>
      <c r="Q70098" s="230"/>
      <c r="R70098" s="230"/>
      <c r="S70098" s="230"/>
    </row>
    <row r="70099" spans="16:19" x14ac:dyDescent="0.2">
      <c r="P70099" s="230"/>
      <c r="Q70099" s="230"/>
      <c r="R70099" s="230"/>
      <c r="S70099" s="230"/>
    </row>
    <row r="70100" spans="16:19" x14ac:dyDescent="0.2">
      <c r="P70100" s="230"/>
      <c r="Q70100" s="230"/>
      <c r="R70100" s="230"/>
      <c r="S70100" s="230"/>
    </row>
    <row r="70101" spans="16:19" x14ac:dyDescent="0.2">
      <c r="P70101" s="230"/>
      <c r="Q70101" s="230"/>
      <c r="R70101" s="230"/>
      <c r="S70101" s="230"/>
    </row>
    <row r="70102" spans="16:19" x14ac:dyDescent="0.2">
      <c r="P70102" s="230"/>
      <c r="Q70102" s="230"/>
      <c r="R70102" s="230"/>
      <c r="S70102" s="230"/>
    </row>
    <row r="70103" spans="16:19" x14ac:dyDescent="0.2">
      <c r="P70103" s="230"/>
      <c r="Q70103" s="230"/>
      <c r="R70103" s="230"/>
      <c r="S70103" s="230"/>
    </row>
    <row r="70104" spans="16:19" x14ac:dyDescent="0.2">
      <c r="P70104" s="230"/>
      <c r="Q70104" s="230"/>
      <c r="R70104" s="230"/>
      <c r="S70104" s="230"/>
    </row>
    <row r="70105" spans="16:19" x14ac:dyDescent="0.2">
      <c r="P70105" s="230"/>
      <c r="Q70105" s="230"/>
      <c r="R70105" s="230"/>
      <c r="S70105" s="230"/>
    </row>
    <row r="70106" spans="16:19" x14ac:dyDescent="0.2">
      <c r="P70106" s="230"/>
      <c r="Q70106" s="230"/>
      <c r="R70106" s="230"/>
      <c r="S70106" s="230"/>
    </row>
    <row r="70107" spans="16:19" x14ac:dyDescent="0.2">
      <c r="P70107" s="230"/>
      <c r="Q70107" s="230"/>
      <c r="R70107" s="230"/>
      <c r="S70107" s="230"/>
    </row>
    <row r="70108" spans="16:19" x14ac:dyDescent="0.2">
      <c r="P70108" s="230"/>
      <c r="Q70108" s="230"/>
      <c r="R70108" s="230"/>
      <c r="S70108" s="230"/>
    </row>
    <row r="70109" spans="16:19" x14ac:dyDescent="0.2">
      <c r="P70109" s="230"/>
      <c r="Q70109" s="230"/>
      <c r="R70109" s="230"/>
      <c r="S70109" s="230"/>
    </row>
    <row r="70110" spans="16:19" x14ac:dyDescent="0.2">
      <c r="P70110" s="230"/>
      <c r="Q70110" s="230"/>
      <c r="R70110" s="230"/>
      <c r="S70110" s="230"/>
    </row>
    <row r="70111" spans="16:19" x14ac:dyDescent="0.2">
      <c r="P70111" s="230"/>
      <c r="Q70111" s="230"/>
      <c r="R70111" s="230"/>
      <c r="S70111" s="230"/>
    </row>
    <row r="70112" spans="16:19" x14ac:dyDescent="0.2">
      <c r="P70112" s="230"/>
      <c r="Q70112" s="230"/>
      <c r="R70112" s="230"/>
      <c r="S70112" s="230"/>
    </row>
    <row r="70113" spans="16:19" x14ac:dyDescent="0.2">
      <c r="P70113" s="230"/>
      <c r="Q70113" s="230"/>
      <c r="R70113" s="230"/>
      <c r="S70113" s="230"/>
    </row>
    <row r="70114" spans="16:19" x14ac:dyDescent="0.2">
      <c r="P70114" s="230"/>
      <c r="Q70114" s="230"/>
      <c r="R70114" s="230"/>
      <c r="S70114" s="230"/>
    </row>
    <row r="70115" spans="16:19" x14ac:dyDescent="0.2">
      <c r="P70115" s="230"/>
      <c r="Q70115" s="230"/>
      <c r="R70115" s="230"/>
      <c r="S70115" s="230"/>
    </row>
    <row r="70116" spans="16:19" x14ac:dyDescent="0.2">
      <c r="P70116" s="230"/>
      <c r="Q70116" s="230"/>
      <c r="R70116" s="230"/>
      <c r="S70116" s="230"/>
    </row>
    <row r="70117" spans="16:19" x14ac:dyDescent="0.2">
      <c r="P70117" s="230"/>
      <c r="Q70117" s="230"/>
      <c r="R70117" s="230"/>
      <c r="S70117" s="230"/>
    </row>
    <row r="70118" spans="16:19" x14ac:dyDescent="0.2">
      <c r="P70118" s="230"/>
      <c r="Q70118" s="230"/>
      <c r="R70118" s="230"/>
      <c r="S70118" s="230"/>
    </row>
    <row r="70119" spans="16:19" x14ac:dyDescent="0.2">
      <c r="P70119" s="230"/>
      <c r="Q70119" s="230"/>
      <c r="R70119" s="230"/>
      <c r="S70119" s="230"/>
    </row>
    <row r="70120" spans="16:19" x14ac:dyDescent="0.2">
      <c r="P70120" s="230"/>
      <c r="Q70120" s="230"/>
      <c r="R70120" s="230"/>
      <c r="S70120" s="230"/>
    </row>
    <row r="70121" spans="16:19" x14ac:dyDescent="0.2">
      <c r="P70121" s="230"/>
      <c r="Q70121" s="230"/>
      <c r="R70121" s="230"/>
      <c r="S70121" s="230"/>
    </row>
    <row r="70122" spans="16:19" x14ac:dyDescent="0.2">
      <c r="P70122" s="230"/>
      <c r="Q70122" s="230"/>
      <c r="R70122" s="230"/>
      <c r="S70122" s="230"/>
    </row>
    <row r="70123" spans="16:19" x14ac:dyDescent="0.2">
      <c r="P70123" s="230"/>
      <c r="Q70123" s="230"/>
      <c r="R70123" s="230"/>
      <c r="S70123" s="230"/>
    </row>
    <row r="70124" spans="16:19" x14ac:dyDescent="0.2">
      <c r="P70124" s="230"/>
      <c r="Q70124" s="230"/>
      <c r="R70124" s="230"/>
      <c r="S70124" s="230"/>
    </row>
    <row r="70125" spans="16:19" x14ac:dyDescent="0.2">
      <c r="P70125" s="230"/>
      <c r="Q70125" s="230"/>
      <c r="R70125" s="230"/>
      <c r="S70125" s="230"/>
    </row>
    <row r="70126" spans="16:19" x14ac:dyDescent="0.2">
      <c r="P70126" s="230"/>
      <c r="Q70126" s="230"/>
      <c r="R70126" s="230"/>
      <c r="S70126" s="230"/>
    </row>
    <row r="70127" spans="16:19" x14ac:dyDescent="0.2">
      <c r="P70127" s="230"/>
      <c r="Q70127" s="230"/>
      <c r="R70127" s="230"/>
      <c r="S70127" s="230"/>
    </row>
    <row r="70128" spans="16:19" x14ac:dyDescent="0.2">
      <c r="P70128" s="230"/>
      <c r="Q70128" s="230"/>
      <c r="R70128" s="230"/>
      <c r="S70128" s="230"/>
    </row>
    <row r="70129" spans="16:19" x14ac:dyDescent="0.2">
      <c r="P70129" s="230"/>
      <c r="Q70129" s="230"/>
      <c r="R70129" s="230"/>
      <c r="S70129" s="230"/>
    </row>
    <row r="70130" spans="16:19" x14ac:dyDescent="0.2">
      <c r="P70130" s="230"/>
      <c r="Q70130" s="230"/>
      <c r="R70130" s="230"/>
      <c r="S70130" s="230"/>
    </row>
    <row r="70131" spans="16:19" x14ac:dyDescent="0.2">
      <c r="P70131" s="230"/>
      <c r="Q70131" s="230"/>
      <c r="R70131" s="230"/>
      <c r="S70131" s="230"/>
    </row>
    <row r="70132" spans="16:19" x14ac:dyDescent="0.2">
      <c r="P70132" s="230"/>
      <c r="Q70132" s="230"/>
      <c r="R70132" s="230"/>
      <c r="S70132" s="230"/>
    </row>
    <row r="70133" spans="16:19" x14ac:dyDescent="0.2">
      <c r="P70133" s="230"/>
      <c r="Q70133" s="230"/>
      <c r="R70133" s="230"/>
      <c r="S70133" s="230"/>
    </row>
    <row r="70134" spans="16:19" x14ac:dyDescent="0.2">
      <c r="P70134" s="230"/>
      <c r="Q70134" s="230"/>
      <c r="R70134" s="230"/>
      <c r="S70134" s="230"/>
    </row>
    <row r="70135" spans="16:19" x14ac:dyDescent="0.2">
      <c r="P70135" s="230"/>
      <c r="Q70135" s="230"/>
      <c r="R70135" s="230"/>
      <c r="S70135" s="230"/>
    </row>
    <row r="70136" spans="16:19" x14ac:dyDescent="0.2">
      <c r="P70136" s="230"/>
      <c r="Q70136" s="230"/>
      <c r="R70136" s="230"/>
      <c r="S70136" s="230"/>
    </row>
    <row r="70137" spans="16:19" x14ac:dyDescent="0.2">
      <c r="P70137" s="230"/>
      <c r="Q70137" s="230"/>
      <c r="R70137" s="230"/>
      <c r="S70137" s="230"/>
    </row>
    <row r="70138" spans="16:19" x14ac:dyDescent="0.2">
      <c r="P70138" s="230"/>
      <c r="Q70138" s="230"/>
      <c r="R70138" s="230"/>
      <c r="S70138" s="230"/>
    </row>
    <row r="70139" spans="16:19" x14ac:dyDescent="0.2">
      <c r="P70139" s="230"/>
      <c r="Q70139" s="230"/>
      <c r="R70139" s="230"/>
      <c r="S70139" s="230"/>
    </row>
    <row r="70140" spans="16:19" x14ac:dyDescent="0.2">
      <c r="P70140" s="230"/>
      <c r="Q70140" s="230"/>
      <c r="R70140" s="230"/>
      <c r="S70140" s="230"/>
    </row>
    <row r="70141" spans="16:19" x14ac:dyDescent="0.2">
      <c r="P70141" s="230"/>
      <c r="Q70141" s="230"/>
      <c r="R70141" s="230"/>
      <c r="S70141" s="230"/>
    </row>
    <row r="70142" spans="16:19" x14ac:dyDescent="0.2">
      <c r="P70142" s="230"/>
      <c r="Q70142" s="230"/>
      <c r="R70142" s="230"/>
      <c r="S70142" s="230"/>
    </row>
    <row r="70143" spans="16:19" x14ac:dyDescent="0.2">
      <c r="P70143" s="230"/>
      <c r="Q70143" s="230"/>
      <c r="R70143" s="230"/>
      <c r="S70143" s="230"/>
    </row>
    <row r="70144" spans="16:19" x14ac:dyDescent="0.2">
      <c r="P70144" s="230"/>
      <c r="Q70144" s="230"/>
      <c r="R70144" s="230"/>
      <c r="S70144" s="230"/>
    </row>
    <row r="70145" spans="16:19" x14ac:dyDescent="0.2">
      <c r="P70145" s="230"/>
      <c r="Q70145" s="230"/>
      <c r="R70145" s="230"/>
      <c r="S70145" s="230"/>
    </row>
    <row r="70146" spans="16:19" x14ac:dyDescent="0.2">
      <c r="P70146" s="230"/>
      <c r="Q70146" s="230"/>
      <c r="R70146" s="230"/>
      <c r="S70146" s="230"/>
    </row>
    <row r="70147" spans="16:19" x14ac:dyDescent="0.2">
      <c r="P70147" s="230"/>
      <c r="Q70147" s="230"/>
      <c r="R70147" s="230"/>
      <c r="S70147" s="230"/>
    </row>
    <row r="70148" spans="16:19" x14ac:dyDescent="0.2">
      <c r="P70148" s="230"/>
      <c r="Q70148" s="230"/>
      <c r="R70148" s="230"/>
      <c r="S70148" s="230"/>
    </row>
    <row r="70149" spans="16:19" x14ac:dyDescent="0.2">
      <c r="P70149" s="230"/>
      <c r="Q70149" s="230"/>
      <c r="R70149" s="230"/>
      <c r="S70149" s="230"/>
    </row>
    <row r="70150" spans="16:19" x14ac:dyDescent="0.2">
      <c r="P70150" s="230"/>
      <c r="Q70150" s="230"/>
      <c r="R70150" s="230"/>
      <c r="S70150" s="230"/>
    </row>
    <row r="70151" spans="16:19" x14ac:dyDescent="0.2">
      <c r="P70151" s="230"/>
      <c r="Q70151" s="230"/>
      <c r="R70151" s="230"/>
      <c r="S70151" s="230"/>
    </row>
    <row r="70152" spans="16:19" x14ac:dyDescent="0.2">
      <c r="P70152" s="230"/>
      <c r="Q70152" s="230"/>
      <c r="R70152" s="230"/>
      <c r="S70152" s="230"/>
    </row>
    <row r="70153" spans="16:19" x14ac:dyDescent="0.2">
      <c r="P70153" s="230"/>
      <c r="Q70153" s="230"/>
      <c r="R70153" s="230"/>
      <c r="S70153" s="230"/>
    </row>
    <row r="70154" spans="16:19" x14ac:dyDescent="0.2">
      <c r="P70154" s="230"/>
      <c r="Q70154" s="230"/>
      <c r="R70154" s="230"/>
      <c r="S70154" s="230"/>
    </row>
    <row r="70155" spans="16:19" x14ac:dyDescent="0.2">
      <c r="P70155" s="230"/>
      <c r="Q70155" s="230"/>
      <c r="R70155" s="230"/>
      <c r="S70155" s="230"/>
    </row>
    <row r="70156" spans="16:19" x14ac:dyDescent="0.2">
      <c r="P70156" s="230"/>
      <c r="Q70156" s="230"/>
      <c r="R70156" s="230"/>
      <c r="S70156" s="230"/>
    </row>
    <row r="70157" spans="16:19" x14ac:dyDescent="0.2">
      <c r="P70157" s="230"/>
      <c r="Q70157" s="230"/>
      <c r="R70157" s="230"/>
      <c r="S70157" s="230"/>
    </row>
    <row r="70158" spans="16:19" x14ac:dyDescent="0.2">
      <c r="P70158" s="230"/>
      <c r="Q70158" s="230"/>
      <c r="R70158" s="230"/>
      <c r="S70158" s="230"/>
    </row>
    <row r="70159" spans="16:19" x14ac:dyDescent="0.2">
      <c r="P70159" s="230"/>
      <c r="Q70159" s="230"/>
      <c r="R70159" s="230"/>
      <c r="S70159" s="230"/>
    </row>
    <row r="70160" spans="16:19" x14ac:dyDescent="0.2">
      <c r="P70160" s="230"/>
      <c r="Q70160" s="230"/>
      <c r="R70160" s="230"/>
      <c r="S70160" s="230"/>
    </row>
    <row r="70161" spans="16:19" x14ac:dyDescent="0.2">
      <c r="P70161" s="230"/>
      <c r="Q70161" s="230"/>
      <c r="R70161" s="230"/>
      <c r="S70161" s="230"/>
    </row>
    <row r="70162" spans="16:19" x14ac:dyDescent="0.2">
      <c r="P70162" s="230"/>
      <c r="Q70162" s="230"/>
      <c r="R70162" s="230"/>
      <c r="S70162" s="230"/>
    </row>
    <row r="70163" spans="16:19" x14ac:dyDescent="0.2">
      <c r="P70163" s="230"/>
      <c r="Q70163" s="230"/>
      <c r="R70163" s="230"/>
      <c r="S70163" s="230"/>
    </row>
    <row r="70164" spans="16:19" x14ac:dyDescent="0.2">
      <c r="P70164" s="230"/>
      <c r="Q70164" s="230"/>
      <c r="R70164" s="230"/>
      <c r="S70164" s="230"/>
    </row>
    <row r="70165" spans="16:19" x14ac:dyDescent="0.2">
      <c r="P70165" s="230"/>
      <c r="Q70165" s="230"/>
      <c r="R70165" s="230"/>
      <c r="S70165" s="230"/>
    </row>
    <row r="70166" spans="16:19" x14ac:dyDescent="0.2">
      <c r="P70166" s="230"/>
      <c r="Q70166" s="230"/>
      <c r="R70166" s="230"/>
      <c r="S70166" s="230"/>
    </row>
    <row r="70167" spans="16:19" x14ac:dyDescent="0.2">
      <c r="P70167" s="230"/>
      <c r="Q70167" s="230"/>
      <c r="R70167" s="230"/>
      <c r="S70167" s="230"/>
    </row>
    <row r="70168" spans="16:19" x14ac:dyDescent="0.2">
      <c r="P70168" s="230"/>
      <c r="Q70168" s="230"/>
      <c r="R70168" s="230"/>
      <c r="S70168" s="230"/>
    </row>
    <row r="70169" spans="16:19" x14ac:dyDescent="0.2">
      <c r="P70169" s="230"/>
      <c r="Q70169" s="230"/>
      <c r="R70169" s="230"/>
      <c r="S70169" s="230"/>
    </row>
    <row r="70170" spans="16:19" x14ac:dyDescent="0.2">
      <c r="P70170" s="230"/>
      <c r="Q70170" s="230"/>
      <c r="R70170" s="230"/>
      <c r="S70170" s="230"/>
    </row>
    <row r="70171" spans="16:19" x14ac:dyDescent="0.2">
      <c r="P70171" s="230"/>
      <c r="Q70171" s="230"/>
      <c r="R70171" s="230"/>
      <c r="S70171" s="230"/>
    </row>
    <row r="70172" spans="16:19" x14ac:dyDescent="0.2">
      <c r="P70172" s="230"/>
      <c r="Q70172" s="230"/>
      <c r="R70172" s="230"/>
      <c r="S70172" s="230"/>
    </row>
    <row r="70173" spans="16:19" x14ac:dyDescent="0.2">
      <c r="P70173" s="230"/>
      <c r="Q70173" s="230"/>
      <c r="R70173" s="230"/>
      <c r="S70173" s="230"/>
    </row>
    <row r="70174" spans="16:19" x14ac:dyDescent="0.2">
      <c r="P70174" s="230"/>
      <c r="Q70174" s="230"/>
      <c r="R70174" s="230"/>
      <c r="S70174" s="230"/>
    </row>
    <row r="70175" spans="16:19" x14ac:dyDescent="0.2">
      <c r="P70175" s="230"/>
      <c r="Q70175" s="230"/>
      <c r="R70175" s="230"/>
      <c r="S70175" s="230"/>
    </row>
    <row r="70176" spans="16:19" x14ac:dyDescent="0.2">
      <c r="P70176" s="230"/>
      <c r="Q70176" s="230"/>
      <c r="R70176" s="230"/>
      <c r="S70176" s="230"/>
    </row>
    <row r="70177" spans="16:19" x14ac:dyDescent="0.2">
      <c r="P70177" s="230"/>
      <c r="Q70177" s="230"/>
      <c r="R70177" s="230"/>
      <c r="S70177" s="230"/>
    </row>
    <row r="70178" spans="16:19" x14ac:dyDescent="0.2">
      <c r="P70178" s="230"/>
      <c r="Q70178" s="230"/>
      <c r="R70178" s="230"/>
      <c r="S70178" s="230"/>
    </row>
    <row r="70179" spans="16:19" x14ac:dyDescent="0.2">
      <c r="P70179" s="230"/>
      <c r="Q70179" s="230"/>
      <c r="R70179" s="230"/>
      <c r="S70179" s="230"/>
    </row>
    <row r="70180" spans="16:19" x14ac:dyDescent="0.2">
      <c r="P70180" s="230"/>
      <c r="Q70180" s="230"/>
      <c r="R70180" s="230"/>
      <c r="S70180" s="230"/>
    </row>
    <row r="70181" spans="16:19" x14ac:dyDescent="0.2">
      <c r="P70181" s="230"/>
      <c r="Q70181" s="230"/>
      <c r="R70181" s="230"/>
      <c r="S70181" s="230"/>
    </row>
    <row r="70182" spans="16:19" x14ac:dyDescent="0.2">
      <c r="P70182" s="230"/>
      <c r="Q70182" s="230"/>
      <c r="R70182" s="230"/>
      <c r="S70182" s="230"/>
    </row>
    <row r="70183" spans="16:19" x14ac:dyDescent="0.2">
      <c r="P70183" s="230"/>
      <c r="Q70183" s="230"/>
      <c r="R70183" s="230"/>
      <c r="S70183" s="230"/>
    </row>
    <row r="70184" spans="16:19" x14ac:dyDescent="0.2">
      <c r="P70184" s="230"/>
      <c r="Q70184" s="230"/>
      <c r="R70184" s="230"/>
      <c r="S70184" s="230"/>
    </row>
    <row r="70185" spans="16:19" x14ac:dyDescent="0.2">
      <c r="P70185" s="230"/>
      <c r="Q70185" s="230"/>
      <c r="R70185" s="230"/>
      <c r="S70185" s="230"/>
    </row>
    <row r="70186" spans="16:19" x14ac:dyDescent="0.2">
      <c r="P70186" s="230"/>
      <c r="Q70186" s="230"/>
      <c r="R70186" s="230"/>
      <c r="S70186" s="230"/>
    </row>
    <row r="70187" spans="16:19" x14ac:dyDescent="0.2">
      <c r="P70187" s="230"/>
      <c r="Q70187" s="230"/>
      <c r="R70187" s="230"/>
      <c r="S70187" s="230"/>
    </row>
    <row r="70188" spans="16:19" x14ac:dyDescent="0.2">
      <c r="P70188" s="230"/>
      <c r="Q70188" s="230"/>
      <c r="R70188" s="230"/>
      <c r="S70188" s="230"/>
    </row>
    <row r="70189" spans="16:19" x14ac:dyDescent="0.2">
      <c r="P70189" s="230"/>
      <c r="Q70189" s="230"/>
      <c r="R70189" s="230"/>
      <c r="S70189" s="230"/>
    </row>
    <row r="70190" spans="16:19" x14ac:dyDescent="0.2">
      <c r="P70190" s="230"/>
      <c r="Q70190" s="230"/>
      <c r="R70190" s="230"/>
      <c r="S70190" s="230"/>
    </row>
    <row r="70191" spans="16:19" x14ac:dyDescent="0.2">
      <c r="P70191" s="230"/>
      <c r="Q70191" s="230"/>
      <c r="R70191" s="230"/>
      <c r="S70191" s="230"/>
    </row>
    <row r="70192" spans="16:19" x14ac:dyDescent="0.2">
      <c r="P70192" s="230"/>
      <c r="Q70192" s="230"/>
      <c r="R70192" s="230"/>
      <c r="S70192" s="230"/>
    </row>
    <row r="70193" spans="16:19" x14ac:dyDescent="0.2">
      <c r="P70193" s="230"/>
      <c r="Q70193" s="230"/>
      <c r="R70193" s="230"/>
      <c r="S70193" s="230"/>
    </row>
    <row r="70194" spans="16:19" x14ac:dyDescent="0.2">
      <c r="P70194" s="230"/>
      <c r="Q70194" s="230"/>
      <c r="R70194" s="230"/>
      <c r="S70194" s="230"/>
    </row>
    <row r="70195" spans="16:19" x14ac:dyDescent="0.2">
      <c r="P70195" s="230"/>
      <c r="Q70195" s="230"/>
      <c r="R70195" s="230"/>
      <c r="S70195" s="230"/>
    </row>
    <row r="70196" spans="16:19" x14ac:dyDescent="0.2">
      <c r="P70196" s="230"/>
      <c r="Q70196" s="230"/>
      <c r="R70196" s="230"/>
      <c r="S70196" s="230"/>
    </row>
    <row r="70197" spans="16:19" x14ac:dyDescent="0.2">
      <c r="P70197" s="230"/>
      <c r="Q70197" s="230"/>
      <c r="R70197" s="230"/>
      <c r="S70197" s="230"/>
    </row>
    <row r="70198" spans="16:19" x14ac:dyDescent="0.2">
      <c r="P70198" s="230"/>
      <c r="Q70198" s="230"/>
      <c r="R70198" s="230"/>
      <c r="S70198" s="230"/>
    </row>
    <row r="70199" spans="16:19" x14ac:dyDescent="0.2">
      <c r="P70199" s="230"/>
      <c r="Q70199" s="230"/>
      <c r="R70199" s="230"/>
      <c r="S70199" s="230"/>
    </row>
    <row r="70200" spans="16:19" x14ac:dyDescent="0.2">
      <c r="P70200" s="230"/>
      <c r="Q70200" s="230"/>
      <c r="R70200" s="230"/>
      <c r="S70200" s="230"/>
    </row>
    <row r="70201" spans="16:19" x14ac:dyDescent="0.2">
      <c r="P70201" s="230"/>
      <c r="Q70201" s="230"/>
      <c r="R70201" s="230"/>
      <c r="S70201" s="230"/>
    </row>
    <row r="70202" spans="16:19" x14ac:dyDescent="0.2">
      <c r="P70202" s="230"/>
      <c r="Q70202" s="230"/>
      <c r="R70202" s="230"/>
      <c r="S70202" s="230"/>
    </row>
    <row r="70203" spans="16:19" x14ac:dyDescent="0.2">
      <c r="P70203" s="230"/>
      <c r="Q70203" s="230"/>
      <c r="R70203" s="230"/>
      <c r="S70203" s="230"/>
    </row>
    <row r="70204" spans="16:19" x14ac:dyDescent="0.2">
      <c r="P70204" s="230"/>
      <c r="Q70204" s="230"/>
      <c r="R70204" s="230"/>
      <c r="S70204" s="230"/>
    </row>
    <row r="70205" spans="16:19" x14ac:dyDescent="0.2">
      <c r="P70205" s="230"/>
      <c r="Q70205" s="230"/>
      <c r="R70205" s="230"/>
      <c r="S70205" s="230"/>
    </row>
    <row r="70206" spans="16:19" x14ac:dyDescent="0.2">
      <c r="P70206" s="230"/>
      <c r="Q70206" s="230"/>
      <c r="R70206" s="230"/>
      <c r="S70206" s="230"/>
    </row>
    <row r="70207" spans="16:19" x14ac:dyDescent="0.2">
      <c r="P70207" s="230"/>
      <c r="Q70207" s="230"/>
      <c r="R70207" s="230"/>
      <c r="S70207" s="230"/>
    </row>
    <row r="70208" spans="16:19" x14ac:dyDescent="0.2">
      <c r="P70208" s="230"/>
      <c r="Q70208" s="230"/>
      <c r="R70208" s="230"/>
      <c r="S70208" s="230"/>
    </row>
    <row r="70209" spans="16:19" x14ac:dyDescent="0.2">
      <c r="P70209" s="230"/>
      <c r="Q70209" s="230"/>
      <c r="R70209" s="230"/>
      <c r="S70209" s="230"/>
    </row>
    <row r="70210" spans="16:19" x14ac:dyDescent="0.2">
      <c r="P70210" s="230"/>
      <c r="Q70210" s="230"/>
      <c r="R70210" s="230"/>
      <c r="S70210" s="230"/>
    </row>
    <row r="70211" spans="16:19" x14ac:dyDescent="0.2">
      <c r="P70211" s="230"/>
      <c r="Q70211" s="230"/>
      <c r="R70211" s="230"/>
      <c r="S70211" s="230"/>
    </row>
    <row r="70212" spans="16:19" x14ac:dyDescent="0.2">
      <c r="P70212" s="230"/>
      <c r="Q70212" s="230"/>
      <c r="R70212" s="230"/>
      <c r="S70212" s="230"/>
    </row>
    <row r="70213" spans="16:19" x14ac:dyDescent="0.2">
      <c r="P70213" s="230"/>
      <c r="Q70213" s="230"/>
      <c r="R70213" s="230"/>
      <c r="S70213" s="230"/>
    </row>
    <row r="70214" spans="16:19" x14ac:dyDescent="0.2">
      <c r="P70214" s="230"/>
      <c r="Q70214" s="230"/>
      <c r="R70214" s="230"/>
      <c r="S70214" s="230"/>
    </row>
    <row r="70215" spans="16:19" x14ac:dyDescent="0.2">
      <c r="P70215" s="230"/>
      <c r="Q70215" s="230"/>
      <c r="R70215" s="230"/>
      <c r="S70215" s="230"/>
    </row>
    <row r="70216" spans="16:19" x14ac:dyDescent="0.2">
      <c r="P70216" s="230"/>
      <c r="Q70216" s="230"/>
      <c r="R70216" s="230"/>
      <c r="S70216" s="230"/>
    </row>
    <row r="70217" spans="16:19" x14ac:dyDescent="0.2">
      <c r="P70217" s="230"/>
      <c r="Q70217" s="230"/>
      <c r="R70217" s="230"/>
      <c r="S70217" s="230"/>
    </row>
    <row r="70218" spans="16:19" x14ac:dyDescent="0.2">
      <c r="P70218" s="230"/>
      <c r="Q70218" s="230"/>
      <c r="R70218" s="230"/>
      <c r="S70218" s="230"/>
    </row>
    <row r="70219" spans="16:19" x14ac:dyDescent="0.2">
      <c r="P70219" s="230"/>
      <c r="Q70219" s="230"/>
      <c r="R70219" s="230"/>
      <c r="S70219" s="230"/>
    </row>
    <row r="70220" spans="16:19" x14ac:dyDescent="0.2">
      <c r="P70220" s="230"/>
      <c r="Q70220" s="230"/>
      <c r="R70220" s="230"/>
      <c r="S70220" s="230"/>
    </row>
    <row r="70221" spans="16:19" x14ac:dyDescent="0.2">
      <c r="P70221" s="230"/>
      <c r="Q70221" s="230"/>
      <c r="R70221" s="230"/>
      <c r="S70221" s="230"/>
    </row>
    <row r="70222" spans="16:19" x14ac:dyDescent="0.2">
      <c r="P70222" s="230"/>
      <c r="Q70222" s="230"/>
      <c r="R70222" s="230"/>
      <c r="S70222" s="230"/>
    </row>
    <row r="70223" spans="16:19" x14ac:dyDescent="0.2">
      <c r="P70223" s="230"/>
      <c r="Q70223" s="230"/>
      <c r="R70223" s="230"/>
      <c r="S70223" s="230"/>
    </row>
    <row r="70224" spans="16:19" x14ac:dyDescent="0.2">
      <c r="P70224" s="230"/>
      <c r="Q70224" s="230"/>
      <c r="R70224" s="230"/>
      <c r="S70224" s="230"/>
    </row>
    <row r="70225" spans="16:19" x14ac:dyDescent="0.2">
      <c r="P70225" s="230"/>
      <c r="Q70225" s="230"/>
      <c r="R70225" s="230"/>
      <c r="S70225" s="230"/>
    </row>
    <row r="70226" spans="16:19" x14ac:dyDescent="0.2">
      <c r="P70226" s="230"/>
      <c r="Q70226" s="230"/>
      <c r="R70226" s="230"/>
      <c r="S70226" s="230"/>
    </row>
    <row r="70227" spans="16:19" x14ac:dyDescent="0.2">
      <c r="P70227" s="230"/>
      <c r="Q70227" s="230"/>
      <c r="R70227" s="230"/>
      <c r="S70227" s="230"/>
    </row>
    <row r="70228" spans="16:19" x14ac:dyDescent="0.2">
      <c r="P70228" s="230"/>
      <c r="Q70228" s="230"/>
      <c r="R70228" s="230"/>
      <c r="S70228" s="230"/>
    </row>
    <row r="70229" spans="16:19" x14ac:dyDescent="0.2">
      <c r="P70229" s="230"/>
      <c r="Q70229" s="230"/>
      <c r="R70229" s="230"/>
      <c r="S70229" s="230"/>
    </row>
    <row r="70230" spans="16:19" x14ac:dyDescent="0.2">
      <c r="P70230" s="230"/>
      <c r="Q70230" s="230"/>
      <c r="R70230" s="230"/>
      <c r="S70230" s="230"/>
    </row>
    <row r="70231" spans="16:19" x14ac:dyDescent="0.2">
      <c r="P70231" s="230"/>
      <c r="Q70231" s="230"/>
      <c r="R70231" s="230"/>
      <c r="S70231" s="230"/>
    </row>
    <row r="70232" spans="16:19" x14ac:dyDescent="0.2">
      <c r="P70232" s="230"/>
      <c r="Q70232" s="230"/>
      <c r="R70232" s="230"/>
      <c r="S70232" s="230"/>
    </row>
    <row r="70233" spans="16:19" x14ac:dyDescent="0.2">
      <c r="P70233" s="230"/>
      <c r="Q70233" s="230"/>
      <c r="R70233" s="230"/>
      <c r="S70233" s="230"/>
    </row>
    <row r="70234" spans="16:19" x14ac:dyDescent="0.2">
      <c r="P70234" s="230"/>
      <c r="Q70234" s="230"/>
      <c r="R70234" s="230"/>
      <c r="S70234" s="230"/>
    </row>
    <row r="70235" spans="16:19" x14ac:dyDescent="0.2">
      <c r="P70235" s="230"/>
      <c r="Q70235" s="230"/>
      <c r="R70235" s="230"/>
      <c r="S70235" s="230"/>
    </row>
    <row r="70236" spans="16:19" x14ac:dyDescent="0.2">
      <c r="P70236" s="230"/>
      <c r="Q70236" s="230"/>
      <c r="R70236" s="230"/>
      <c r="S70236" s="230"/>
    </row>
    <row r="70237" spans="16:19" x14ac:dyDescent="0.2">
      <c r="P70237" s="230"/>
      <c r="Q70237" s="230"/>
      <c r="R70237" s="230"/>
      <c r="S70237" s="230"/>
    </row>
    <row r="70238" spans="16:19" x14ac:dyDescent="0.2">
      <c r="P70238" s="230"/>
      <c r="Q70238" s="230"/>
      <c r="R70238" s="230"/>
      <c r="S70238" s="230"/>
    </row>
    <row r="70239" spans="16:19" x14ac:dyDescent="0.2">
      <c r="P70239" s="230"/>
      <c r="Q70239" s="230"/>
      <c r="R70239" s="230"/>
      <c r="S70239" s="230"/>
    </row>
    <row r="70240" spans="16:19" x14ac:dyDescent="0.2">
      <c r="P70240" s="230"/>
      <c r="Q70240" s="230"/>
      <c r="R70240" s="230"/>
      <c r="S70240" s="230"/>
    </row>
    <row r="70241" spans="16:19" x14ac:dyDescent="0.2">
      <c r="P70241" s="230"/>
      <c r="Q70241" s="230"/>
      <c r="R70241" s="230"/>
      <c r="S70241" s="230"/>
    </row>
    <row r="70242" spans="16:19" x14ac:dyDescent="0.2">
      <c r="P70242" s="230"/>
      <c r="Q70242" s="230"/>
      <c r="R70242" s="230"/>
      <c r="S70242" s="230"/>
    </row>
    <row r="70243" spans="16:19" x14ac:dyDescent="0.2">
      <c r="P70243" s="230"/>
      <c r="Q70243" s="230"/>
      <c r="R70243" s="230"/>
      <c r="S70243" s="230"/>
    </row>
    <row r="70244" spans="16:19" x14ac:dyDescent="0.2">
      <c r="P70244" s="230"/>
      <c r="Q70244" s="230"/>
      <c r="R70244" s="230"/>
      <c r="S70244" s="230"/>
    </row>
    <row r="70245" spans="16:19" x14ac:dyDescent="0.2">
      <c r="P70245" s="230"/>
      <c r="Q70245" s="230"/>
      <c r="R70245" s="230"/>
      <c r="S70245" s="230"/>
    </row>
    <row r="70246" spans="16:19" x14ac:dyDescent="0.2">
      <c r="P70246" s="230"/>
      <c r="Q70246" s="230"/>
      <c r="R70246" s="230"/>
      <c r="S70246" s="230"/>
    </row>
    <row r="70247" spans="16:19" x14ac:dyDescent="0.2">
      <c r="P70247" s="230"/>
      <c r="Q70247" s="230"/>
      <c r="R70247" s="230"/>
      <c r="S70247" s="230"/>
    </row>
    <row r="70248" spans="16:19" x14ac:dyDescent="0.2">
      <c r="P70248" s="230"/>
      <c r="Q70248" s="230"/>
      <c r="R70248" s="230"/>
      <c r="S70248" s="230"/>
    </row>
    <row r="70249" spans="16:19" x14ac:dyDescent="0.2">
      <c r="P70249" s="230"/>
      <c r="Q70249" s="230"/>
      <c r="R70249" s="230"/>
      <c r="S70249" s="230"/>
    </row>
    <row r="70250" spans="16:19" x14ac:dyDescent="0.2">
      <c r="P70250" s="230"/>
      <c r="Q70250" s="230"/>
      <c r="R70250" s="230"/>
      <c r="S70250" s="230"/>
    </row>
    <row r="70251" spans="16:19" x14ac:dyDescent="0.2">
      <c r="P70251" s="230"/>
      <c r="Q70251" s="230"/>
      <c r="R70251" s="230"/>
      <c r="S70251" s="230"/>
    </row>
    <row r="70252" spans="16:19" x14ac:dyDescent="0.2">
      <c r="P70252" s="230"/>
      <c r="Q70252" s="230"/>
      <c r="R70252" s="230"/>
      <c r="S70252" s="230"/>
    </row>
    <row r="70253" spans="16:19" x14ac:dyDescent="0.2">
      <c r="P70253" s="230"/>
      <c r="Q70253" s="230"/>
      <c r="R70253" s="230"/>
      <c r="S70253" s="230"/>
    </row>
    <row r="70254" spans="16:19" x14ac:dyDescent="0.2">
      <c r="P70254" s="230"/>
      <c r="Q70254" s="230"/>
      <c r="R70254" s="230"/>
      <c r="S70254" s="230"/>
    </row>
    <row r="70255" spans="16:19" x14ac:dyDescent="0.2">
      <c r="P70255" s="230"/>
      <c r="Q70255" s="230"/>
      <c r="R70255" s="230"/>
      <c r="S70255" s="230"/>
    </row>
    <row r="70256" spans="16:19" x14ac:dyDescent="0.2">
      <c r="P70256" s="230"/>
      <c r="Q70256" s="230"/>
      <c r="R70256" s="230"/>
      <c r="S70256" s="230"/>
    </row>
    <row r="70257" spans="16:19" x14ac:dyDescent="0.2">
      <c r="P70257" s="230"/>
      <c r="Q70257" s="230"/>
      <c r="R70257" s="230"/>
      <c r="S70257" s="230"/>
    </row>
    <row r="70258" spans="16:19" x14ac:dyDescent="0.2">
      <c r="P70258" s="230"/>
      <c r="Q70258" s="230"/>
      <c r="R70258" s="230"/>
      <c r="S70258" s="230"/>
    </row>
    <row r="70259" spans="16:19" x14ac:dyDescent="0.2">
      <c r="P70259" s="230"/>
      <c r="Q70259" s="230"/>
      <c r="R70259" s="230"/>
      <c r="S70259" s="230"/>
    </row>
    <row r="70260" spans="16:19" x14ac:dyDescent="0.2">
      <c r="P70260" s="230"/>
      <c r="Q70260" s="230"/>
      <c r="R70260" s="230"/>
      <c r="S70260" s="230"/>
    </row>
    <row r="70261" spans="16:19" x14ac:dyDescent="0.2">
      <c r="P70261" s="230"/>
      <c r="Q70261" s="230"/>
      <c r="R70261" s="230"/>
      <c r="S70261" s="230"/>
    </row>
    <row r="70262" spans="16:19" x14ac:dyDescent="0.2">
      <c r="P70262" s="230"/>
      <c r="Q70262" s="230"/>
      <c r="R70262" s="230"/>
      <c r="S70262" s="230"/>
    </row>
    <row r="70263" spans="16:19" x14ac:dyDescent="0.2">
      <c r="P70263" s="230"/>
      <c r="Q70263" s="230"/>
      <c r="R70263" s="230"/>
      <c r="S70263" s="230"/>
    </row>
    <row r="70264" spans="16:19" x14ac:dyDescent="0.2">
      <c r="P70264" s="230"/>
      <c r="Q70264" s="230"/>
      <c r="R70264" s="230"/>
      <c r="S70264" s="230"/>
    </row>
    <row r="70265" spans="16:19" x14ac:dyDescent="0.2">
      <c r="P70265" s="230"/>
      <c r="Q70265" s="230"/>
      <c r="R70265" s="230"/>
      <c r="S70265" s="230"/>
    </row>
    <row r="70266" spans="16:19" x14ac:dyDescent="0.2">
      <c r="P70266" s="230"/>
      <c r="Q70266" s="230"/>
      <c r="R70266" s="230"/>
      <c r="S70266" s="230"/>
    </row>
    <row r="70267" spans="16:19" x14ac:dyDescent="0.2">
      <c r="P70267" s="230"/>
      <c r="Q70267" s="230"/>
      <c r="R70267" s="230"/>
      <c r="S70267" s="230"/>
    </row>
    <row r="70268" spans="16:19" x14ac:dyDescent="0.2">
      <c r="P70268" s="230"/>
      <c r="Q70268" s="230"/>
      <c r="R70268" s="230"/>
      <c r="S70268" s="230"/>
    </row>
    <row r="70269" spans="16:19" x14ac:dyDescent="0.2">
      <c r="P70269" s="230"/>
      <c r="Q70269" s="230"/>
      <c r="R70269" s="230"/>
      <c r="S70269" s="230"/>
    </row>
    <row r="70270" spans="16:19" x14ac:dyDescent="0.2">
      <c r="P70270" s="230"/>
      <c r="Q70270" s="230"/>
      <c r="R70270" s="230"/>
      <c r="S70270" s="230"/>
    </row>
    <row r="70271" spans="16:19" x14ac:dyDescent="0.2">
      <c r="P70271" s="230"/>
      <c r="Q70271" s="230"/>
      <c r="R70271" s="230"/>
      <c r="S70271" s="230"/>
    </row>
    <row r="70272" spans="16:19" x14ac:dyDescent="0.2">
      <c r="P70272" s="230"/>
      <c r="Q70272" s="230"/>
      <c r="R70272" s="230"/>
      <c r="S70272" s="230"/>
    </row>
    <row r="70273" spans="16:19" x14ac:dyDescent="0.2">
      <c r="P70273" s="230"/>
      <c r="Q70273" s="230"/>
      <c r="R70273" s="230"/>
      <c r="S70273" s="230"/>
    </row>
    <row r="70274" spans="16:19" x14ac:dyDescent="0.2">
      <c r="P70274" s="230"/>
      <c r="Q70274" s="230"/>
      <c r="R70274" s="230"/>
      <c r="S70274" s="230"/>
    </row>
    <row r="70275" spans="16:19" x14ac:dyDescent="0.2">
      <c r="P70275" s="230"/>
      <c r="Q70275" s="230"/>
      <c r="R70275" s="230"/>
      <c r="S70275" s="230"/>
    </row>
    <row r="70276" spans="16:19" x14ac:dyDescent="0.2">
      <c r="P70276" s="230"/>
      <c r="Q70276" s="230"/>
      <c r="R70276" s="230"/>
      <c r="S70276" s="230"/>
    </row>
    <row r="70277" spans="16:19" x14ac:dyDescent="0.2">
      <c r="P70277" s="230"/>
      <c r="Q70277" s="230"/>
      <c r="R70277" s="230"/>
      <c r="S70277" s="230"/>
    </row>
    <row r="70278" spans="16:19" x14ac:dyDescent="0.2">
      <c r="P70278" s="230"/>
      <c r="Q70278" s="230"/>
      <c r="R70278" s="230"/>
      <c r="S70278" s="230"/>
    </row>
    <row r="70279" spans="16:19" x14ac:dyDescent="0.2">
      <c r="P70279" s="230"/>
      <c r="Q70279" s="230"/>
      <c r="R70279" s="230"/>
      <c r="S70279" s="230"/>
    </row>
    <row r="70280" spans="16:19" x14ac:dyDescent="0.2">
      <c r="P70280" s="230"/>
      <c r="Q70280" s="230"/>
      <c r="R70280" s="230"/>
      <c r="S70280" s="230"/>
    </row>
    <row r="70281" spans="16:19" x14ac:dyDescent="0.2">
      <c r="P70281" s="230"/>
      <c r="Q70281" s="230"/>
      <c r="R70281" s="230"/>
      <c r="S70281" s="230"/>
    </row>
    <row r="70282" spans="16:19" x14ac:dyDescent="0.2">
      <c r="P70282" s="230"/>
      <c r="Q70282" s="230"/>
      <c r="R70282" s="230"/>
      <c r="S70282" s="230"/>
    </row>
    <row r="70283" spans="16:19" x14ac:dyDescent="0.2">
      <c r="P70283" s="230"/>
      <c r="Q70283" s="230"/>
      <c r="R70283" s="230"/>
      <c r="S70283" s="230"/>
    </row>
    <row r="70284" spans="16:19" x14ac:dyDescent="0.2">
      <c r="P70284" s="230"/>
      <c r="Q70284" s="230"/>
      <c r="R70284" s="230"/>
      <c r="S70284" s="230"/>
    </row>
    <row r="70285" spans="16:19" x14ac:dyDescent="0.2">
      <c r="P70285" s="230"/>
      <c r="Q70285" s="230"/>
      <c r="R70285" s="230"/>
      <c r="S70285" s="230"/>
    </row>
    <row r="70286" spans="16:19" x14ac:dyDescent="0.2">
      <c r="P70286" s="230"/>
      <c r="Q70286" s="230"/>
      <c r="R70286" s="230"/>
      <c r="S70286" s="230"/>
    </row>
    <row r="70287" spans="16:19" x14ac:dyDescent="0.2">
      <c r="P70287" s="230"/>
      <c r="Q70287" s="230"/>
      <c r="R70287" s="230"/>
      <c r="S70287" s="230"/>
    </row>
    <row r="70288" spans="16:19" x14ac:dyDescent="0.2">
      <c r="P70288" s="230"/>
      <c r="Q70288" s="230"/>
      <c r="R70288" s="230"/>
      <c r="S70288" s="230"/>
    </row>
    <row r="70289" spans="16:19" x14ac:dyDescent="0.2">
      <c r="P70289" s="230"/>
      <c r="Q70289" s="230"/>
      <c r="R70289" s="230"/>
      <c r="S70289" s="230"/>
    </row>
    <row r="70290" spans="16:19" x14ac:dyDescent="0.2">
      <c r="P70290" s="230"/>
      <c r="Q70290" s="230"/>
      <c r="R70290" s="230"/>
      <c r="S70290" s="230"/>
    </row>
    <row r="70291" spans="16:19" x14ac:dyDescent="0.2">
      <c r="P70291" s="230"/>
      <c r="Q70291" s="230"/>
      <c r="R70291" s="230"/>
      <c r="S70291" s="230"/>
    </row>
    <row r="70292" spans="16:19" x14ac:dyDescent="0.2">
      <c r="P70292" s="230"/>
      <c r="Q70292" s="230"/>
      <c r="R70292" s="230"/>
      <c r="S70292" s="230"/>
    </row>
    <row r="70293" spans="16:19" x14ac:dyDescent="0.2">
      <c r="P70293" s="230"/>
      <c r="Q70293" s="230"/>
      <c r="R70293" s="230"/>
      <c r="S70293" s="230"/>
    </row>
    <row r="70294" spans="16:19" x14ac:dyDescent="0.2">
      <c r="P70294" s="230"/>
      <c r="Q70294" s="230"/>
      <c r="R70294" s="230"/>
      <c r="S70294" s="230"/>
    </row>
    <row r="70295" spans="16:19" x14ac:dyDescent="0.2">
      <c r="P70295" s="230"/>
      <c r="Q70295" s="230"/>
      <c r="R70295" s="230"/>
      <c r="S70295" s="230"/>
    </row>
    <row r="70296" spans="16:19" x14ac:dyDescent="0.2">
      <c r="P70296" s="230"/>
      <c r="Q70296" s="230"/>
      <c r="R70296" s="230"/>
      <c r="S70296" s="230"/>
    </row>
    <row r="70297" spans="16:19" x14ac:dyDescent="0.2">
      <c r="P70297" s="230"/>
      <c r="Q70297" s="230"/>
      <c r="R70297" s="230"/>
      <c r="S70297" s="230"/>
    </row>
    <row r="70298" spans="16:19" x14ac:dyDescent="0.2">
      <c r="P70298" s="230"/>
      <c r="Q70298" s="230"/>
      <c r="R70298" s="230"/>
      <c r="S70298" s="230"/>
    </row>
    <row r="70299" spans="16:19" x14ac:dyDescent="0.2">
      <c r="P70299" s="230"/>
      <c r="Q70299" s="230"/>
      <c r="R70299" s="230"/>
      <c r="S70299" s="230"/>
    </row>
    <row r="70300" spans="16:19" x14ac:dyDescent="0.2">
      <c r="P70300" s="230"/>
      <c r="Q70300" s="230"/>
      <c r="R70300" s="230"/>
      <c r="S70300" s="230"/>
    </row>
    <row r="70301" spans="16:19" x14ac:dyDescent="0.2">
      <c r="P70301" s="230"/>
      <c r="Q70301" s="230"/>
      <c r="R70301" s="230"/>
      <c r="S70301" s="230"/>
    </row>
    <row r="70302" spans="16:19" x14ac:dyDescent="0.2">
      <c r="P70302" s="230"/>
      <c r="Q70302" s="230"/>
      <c r="R70302" s="230"/>
      <c r="S70302" s="230"/>
    </row>
    <row r="70303" spans="16:19" x14ac:dyDescent="0.2">
      <c r="P70303" s="230"/>
      <c r="Q70303" s="230"/>
      <c r="R70303" s="230"/>
      <c r="S70303" s="230"/>
    </row>
    <row r="70304" spans="16:19" x14ac:dyDescent="0.2">
      <c r="P70304" s="230"/>
      <c r="Q70304" s="230"/>
      <c r="R70304" s="230"/>
      <c r="S70304" s="230"/>
    </row>
    <row r="70305" spans="16:19" x14ac:dyDescent="0.2">
      <c r="P70305" s="230"/>
      <c r="Q70305" s="230"/>
      <c r="R70305" s="230"/>
      <c r="S70305" s="230"/>
    </row>
    <row r="70306" spans="16:19" x14ac:dyDescent="0.2">
      <c r="P70306" s="230"/>
      <c r="Q70306" s="230"/>
      <c r="R70306" s="230"/>
      <c r="S70306" s="230"/>
    </row>
    <row r="70307" spans="16:19" x14ac:dyDescent="0.2">
      <c r="P70307" s="230"/>
      <c r="Q70307" s="230"/>
      <c r="R70307" s="230"/>
      <c r="S70307" s="230"/>
    </row>
    <row r="70308" spans="16:19" x14ac:dyDescent="0.2">
      <c r="P70308" s="230"/>
      <c r="Q70308" s="230"/>
      <c r="R70308" s="230"/>
      <c r="S70308" s="230"/>
    </row>
    <row r="70309" spans="16:19" x14ac:dyDescent="0.2">
      <c r="P70309" s="230"/>
      <c r="Q70309" s="230"/>
      <c r="R70309" s="230"/>
      <c r="S70309" s="230"/>
    </row>
    <row r="70310" spans="16:19" x14ac:dyDescent="0.2">
      <c r="P70310" s="230"/>
      <c r="Q70310" s="230"/>
      <c r="R70310" s="230"/>
      <c r="S70310" s="230"/>
    </row>
    <row r="70311" spans="16:19" x14ac:dyDescent="0.2">
      <c r="P70311" s="230"/>
      <c r="Q70311" s="230"/>
      <c r="R70311" s="230"/>
      <c r="S70311" s="230"/>
    </row>
    <row r="70312" spans="16:19" x14ac:dyDescent="0.2">
      <c r="P70312" s="230"/>
      <c r="Q70312" s="230"/>
      <c r="R70312" s="230"/>
      <c r="S70312" s="230"/>
    </row>
    <row r="70313" spans="16:19" x14ac:dyDescent="0.2">
      <c r="P70313" s="230"/>
      <c r="Q70313" s="230"/>
      <c r="R70313" s="230"/>
      <c r="S70313" s="230"/>
    </row>
    <row r="70314" spans="16:19" x14ac:dyDescent="0.2">
      <c r="P70314" s="230"/>
      <c r="Q70314" s="230"/>
      <c r="R70314" s="230"/>
      <c r="S70314" s="230"/>
    </row>
    <row r="70315" spans="16:19" x14ac:dyDescent="0.2">
      <c r="P70315" s="230"/>
      <c r="Q70315" s="230"/>
      <c r="R70315" s="230"/>
      <c r="S70315" s="230"/>
    </row>
    <row r="70316" spans="16:19" x14ac:dyDescent="0.2">
      <c r="P70316" s="230"/>
      <c r="Q70316" s="230"/>
      <c r="R70316" s="230"/>
      <c r="S70316" s="230"/>
    </row>
    <row r="70317" spans="16:19" x14ac:dyDescent="0.2">
      <c r="P70317" s="230"/>
      <c r="Q70317" s="230"/>
      <c r="R70317" s="230"/>
      <c r="S70317" s="230"/>
    </row>
    <row r="70318" spans="16:19" x14ac:dyDescent="0.2">
      <c r="P70318" s="230"/>
      <c r="Q70318" s="230"/>
      <c r="R70318" s="230"/>
      <c r="S70318" s="230"/>
    </row>
    <row r="70319" spans="16:19" x14ac:dyDescent="0.2">
      <c r="P70319" s="230"/>
      <c r="Q70319" s="230"/>
      <c r="R70319" s="230"/>
      <c r="S70319" s="230"/>
    </row>
    <row r="70320" spans="16:19" x14ac:dyDescent="0.2">
      <c r="P70320" s="230"/>
      <c r="Q70320" s="230"/>
      <c r="R70320" s="230"/>
      <c r="S70320" s="230"/>
    </row>
    <row r="70321" spans="16:19" x14ac:dyDescent="0.2">
      <c r="P70321" s="230"/>
      <c r="Q70321" s="230"/>
      <c r="R70321" s="230"/>
      <c r="S70321" s="230"/>
    </row>
    <row r="70322" spans="16:19" x14ac:dyDescent="0.2">
      <c r="P70322" s="230"/>
      <c r="Q70322" s="230"/>
      <c r="R70322" s="230"/>
      <c r="S70322" s="230"/>
    </row>
    <row r="70323" spans="16:19" x14ac:dyDescent="0.2">
      <c r="P70323" s="230"/>
      <c r="Q70323" s="230"/>
      <c r="R70323" s="230"/>
      <c r="S70323" s="230"/>
    </row>
    <row r="70324" spans="16:19" x14ac:dyDescent="0.2">
      <c r="P70324" s="230"/>
      <c r="Q70324" s="230"/>
      <c r="R70324" s="230"/>
      <c r="S70324" s="230"/>
    </row>
    <row r="70325" spans="16:19" x14ac:dyDescent="0.2">
      <c r="P70325" s="230"/>
      <c r="Q70325" s="230"/>
      <c r="R70325" s="230"/>
      <c r="S70325" s="230"/>
    </row>
    <row r="70326" spans="16:19" x14ac:dyDescent="0.2">
      <c r="P70326" s="230"/>
      <c r="Q70326" s="230"/>
      <c r="R70326" s="230"/>
      <c r="S70326" s="230"/>
    </row>
    <row r="70327" spans="16:19" x14ac:dyDescent="0.2">
      <c r="P70327" s="230"/>
      <c r="Q70327" s="230"/>
      <c r="R70327" s="230"/>
      <c r="S70327" s="230"/>
    </row>
    <row r="70328" spans="16:19" x14ac:dyDescent="0.2">
      <c r="P70328" s="230"/>
      <c r="Q70328" s="230"/>
      <c r="R70328" s="230"/>
      <c r="S70328" s="230"/>
    </row>
    <row r="70329" spans="16:19" x14ac:dyDescent="0.2">
      <c r="P70329" s="230"/>
      <c r="Q70329" s="230"/>
      <c r="R70329" s="230"/>
      <c r="S70329" s="230"/>
    </row>
    <row r="70330" spans="16:19" x14ac:dyDescent="0.2">
      <c r="P70330" s="230"/>
      <c r="Q70330" s="230"/>
      <c r="R70330" s="230"/>
      <c r="S70330" s="230"/>
    </row>
    <row r="70331" spans="16:19" x14ac:dyDescent="0.2">
      <c r="P70331" s="230"/>
      <c r="Q70331" s="230"/>
      <c r="R70331" s="230"/>
      <c r="S70331" s="230"/>
    </row>
    <row r="70332" spans="16:19" x14ac:dyDescent="0.2">
      <c r="P70332" s="230"/>
      <c r="Q70332" s="230"/>
      <c r="R70332" s="230"/>
      <c r="S70332" s="230"/>
    </row>
    <row r="70333" spans="16:19" x14ac:dyDescent="0.2">
      <c r="P70333" s="230"/>
      <c r="Q70333" s="230"/>
      <c r="R70333" s="230"/>
      <c r="S70333" s="230"/>
    </row>
    <row r="70334" spans="16:19" x14ac:dyDescent="0.2">
      <c r="P70334" s="230"/>
      <c r="Q70334" s="230"/>
      <c r="R70334" s="230"/>
      <c r="S70334" s="230"/>
    </row>
    <row r="70335" spans="16:19" x14ac:dyDescent="0.2">
      <c r="P70335" s="230"/>
      <c r="Q70335" s="230"/>
      <c r="R70335" s="230"/>
      <c r="S70335" s="230"/>
    </row>
    <row r="70336" spans="16:19" x14ac:dyDescent="0.2">
      <c r="P70336" s="230"/>
      <c r="Q70336" s="230"/>
      <c r="R70336" s="230"/>
      <c r="S70336" s="230"/>
    </row>
    <row r="70337" spans="16:19" x14ac:dyDescent="0.2">
      <c r="P70337" s="230"/>
      <c r="Q70337" s="230"/>
      <c r="R70337" s="230"/>
      <c r="S70337" s="230"/>
    </row>
    <row r="70338" spans="16:19" x14ac:dyDescent="0.2">
      <c r="P70338" s="230"/>
      <c r="Q70338" s="230"/>
      <c r="R70338" s="230"/>
      <c r="S70338" s="230"/>
    </row>
    <row r="70339" spans="16:19" x14ac:dyDescent="0.2">
      <c r="P70339" s="230"/>
      <c r="Q70339" s="230"/>
      <c r="R70339" s="230"/>
      <c r="S70339" s="230"/>
    </row>
    <row r="70340" spans="16:19" x14ac:dyDescent="0.2">
      <c r="P70340" s="230"/>
      <c r="Q70340" s="230"/>
      <c r="R70340" s="230"/>
      <c r="S70340" s="230"/>
    </row>
    <row r="70341" spans="16:19" x14ac:dyDescent="0.2">
      <c r="P70341" s="230"/>
      <c r="Q70341" s="230"/>
      <c r="R70341" s="230"/>
      <c r="S70341" s="230"/>
    </row>
    <row r="70342" spans="16:19" x14ac:dyDescent="0.2">
      <c r="P70342" s="230"/>
      <c r="Q70342" s="230"/>
      <c r="R70342" s="230"/>
      <c r="S70342" s="230"/>
    </row>
    <row r="70343" spans="16:19" x14ac:dyDescent="0.2">
      <c r="P70343" s="230"/>
      <c r="Q70343" s="230"/>
      <c r="R70343" s="230"/>
      <c r="S70343" s="230"/>
    </row>
    <row r="70344" spans="16:19" x14ac:dyDescent="0.2">
      <c r="P70344" s="230"/>
      <c r="Q70344" s="230"/>
      <c r="R70344" s="230"/>
      <c r="S70344" s="230"/>
    </row>
    <row r="70345" spans="16:19" x14ac:dyDescent="0.2">
      <c r="P70345" s="230"/>
      <c r="Q70345" s="230"/>
      <c r="R70345" s="230"/>
      <c r="S70345" s="230"/>
    </row>
    <row r="70346" spans="16:19" x14ac:dyDescent="0.2">
      <c r="P70346" s="230"/>
      <c r="Q70346" s="230"/>
      <c r="R70346" s="230"/>
      <c r="S70346" s="230"/>
    </row>
    <row r="70347" spans="16:19" x14ac:dyDescent="0.2">
      <c r="P70347" s="230"/>
      <c r="Q70347" s="230"/>
      <c r="R70347" s="230"/>
      <c r="S70347" s="230"/>
    </row>
    <row r="70348" spans="16:19" x14ac:dyDescent="0.2">
      <c r="P70348" s="230"/>
      <c r="Q70348" s="230"/>
      <c r="R70348" s="230"/>
      <c r="S70348" s="230"/>
    </row>
    <row r="70349" spans="16:19" x14ac:dyDescent="0.2">
      <c r="P70349" s="230"/>
      <c r="Q70349" s="230"/>
      <c r="R70349" s="230"/>
      <c r="S70349" s="230"/>
    </row>
    <row r="70350" spans="16:19" x14ac:dyDescent="0.2">
      <c r="P70350" s="230"/>
      <c r="Q70350" s="230"/>
      <c r="R70350" s="230"/>
      <c r="S70350" s="230"/>
    </row>
    <row r="70351" spans="16:19" x14ac:dyDescent="0.2">
      <c r="P70351" s="230"/>
      <c r="Q70351" s="230"/>
      <c r="R70351" s="230"/>
      <c r="S70351" s="230"/>
    </row>
    <row r="70352" spans="16:19" x14ac:dyDescent="0.2">
      <c r="P70352" s="230"/>
      <c r="Q70352" s="230"/>
      <c r="R70352" s="230"/>
      <c r="S70352" s="230"/>
    </row>
    <row r="70353" spans="16:19" x14ac:dyDescent="0.2">
      <c r="P70353" s="230"/>
      <c r="Q70353" s="230"/>
      <c r="R70353" s="230"/>
      <c r="S70353" s="230"/>
    </row>
    <row r="70354" spans="16:19" x14ac:dyDescent="0.2">
      <c r="P70354" s="230"/>
      <c r="Q70354" s="230"/>
      <c r="R70354" s="230"/>
      <c r="S70354" s="230"/>
    </row>
    <row r="70355" spans="16:19" x14ac:dyDescent="0.2">
      <c r="P70355" s="230"/>
      <c r="Q70355" s="230"/>
      <c r="R70355" s="230"/>
      <c r="S70355" s="230"/>
    </row>
    <row r="70356" spans="16:19" x14ac:dyDescent="0.2">
      <c r="P70356" s="230"/>
      <c r="Q70356" s="230"/>
      <c r="R70356" s="230"/>
      <c r="S70356" s="230"/>
    </row>
    <row r="70357" spans="16:19" x14ac:dyDescent="0.2">
      <c r="P70357" s="230"/>
      <c r="Q70357" s="230"/>
      <c r="R70357" s="230"/>
      <c r="S70357" s="230"/>
    </row>
    <row r="70358" spans="16:19" x14ac:dyDescent="0.2">
      <c r="P70358" s="230"/>
      <c r="Q70358" s="230"/>
      <c r="R70358" s="230"/>
      <c r="S70358" s="230"/>
    </row>
    <row r="70359" spans="16:19" x14ac:dyDescent="0.2">
      <c r="P70359" s="230"/>
      <c r="Q70359" s="230"/>
      <c r="R70359" s="230"/>
      <c r="S70359" s="230"/>
    </row>
    <row r="70360" spans="16:19" x14ac:dyDescent="0.2">
      <c r="P70360" s="230"/>
      <c r="Q70360" s="230"/>
      <c r="R70360" s="230"/>
      <c r="S70360" s="230"/>
    </row>
    <row r="70361" spans="16:19" x14ac:dyDescent="0.2">
      <c r="P70361" s="230"/>
      <c r="Q70361" s="230"/>
      <c r="R70361" s="230"/>
      <c r="S70361" s="230"/>
    </row>
    <row r="70362" spans="16:19" x14ac:dyDescent="0.2">
      <c r="P70362" s="230"/>
      <c r="Q70362" s="230"/>
      <c r="R70362" s="230"/>
      <c r="S70362" s="230"/>
    </row>
    <row r="70363" spans="16:19" x14ac:dyDescent="0.2">
      <c r="P70363" s="230"/>
      <c r="Q70363" s="230"/>
      <c r="R70363" s="230"/>
      <c r="S70363" s="230"/>
    </row>
    <row r="70364" spans="16:19" x14ac:dyDescent="0.2">
      <c r="P70364" s="230"/>
      <c r="Q70364" s="230"/>
      <c r="R70364" s="230"/>
      <c r="S70364" s="230"/>
    </row>
    <row r="70365" spans="16:19" x14ac:dyDescent="0.2">
      <c r="P70365" s="230"/>
      <c r="Q70365" s="230"/>
      <c r="R70365" s="230"/>
      <c r="S70365" s="230"/>
    </row>
    <row r="70366" spans="16:19" x14ac:dyDescent="0.2">
      <c r="P70366" s="230"/>
      <c r="Q70366" s="230"/>
      <c r="R70366" s="230"/>
      <c r="S70366" s="230"/>
    </row>
    <row r="70367" spans="16:19" x14ac:dyDescent="0.2">
      <c r="P70367" s="230"/>
      <c r="Q70367" s="230"/>
      <c r="R70367" s="230"/>
      <c r="S70367" s="230"/>
    </row>
    <row r="70368" spans="16:19" x14ac:dyDescent="0.2">
      <c r="P70368" s="230"/>
      <c r="Q70368" s="230"/>
      <c r="R70368" s="230"/>
      <c r="S70368" s="230"/>
    </row>
    <row r="70369" spans="16:19" x14ac:dyDescent="0.2">
      <c r="P70369" s="230"/>
      <c r="Q70369" s="230"/>
      <c r="R70369" s="230"/>
      <c r="S70369" s="230"/>
    </row>
    <row r="70370" spans="16:19" x14ac:dyDescent="0.2">
      <c r="P70370" s="230"/>
      <c r="Q70370" s="230"/>
      <c r="R70370" s="230"/>
      <c r="S70370" s="230"/>
    </row>
    <row r="70371" spans="16:19" x14ac:dyDescent="0.2">
      <c r="P70371" s="230"/>
      <c r="Q70371" s="230"/>
      <c r="R70371" s="230"/>
      <c r="S70371" s="230"/>
    </row>
    <row r="70372" spans="16:19" x14ac:dyDescent="0.2">
      <c r="P70372" s="230"/>
      <c r="Q70372" s="230"/>
      <c r="R70372" s="230"/>
      <c r="S70372" s="230"/>
    </row>
    <row r="70373" spans="16:19" x14ac:dyDescent="0.2">
      <c r="P70373" s="230"/>
      <c r="Q70373" s="230"/>
      <c r="R70373" s="230"/>
      <c r="S70373" s="230"/>
    </row>
    <row r="70374" spans="16:19" x14ac:dyDescent="0.2">
      <c r="P70374" s="230"/>
      <c r="Q70374" s="230"/>
      <c r="R70374" s="230"/>
      <c r="S70374" s="230"/>
    </row>
    <row r="70375" spans="16:19" x14ac:dyDescent="0.2">
      <c r="P70375" s="230"/>
      <c r="Q70375" s="230"/>
      <c r="R70375" s="230"/>
      <c r="S70375" s="230"/>
    </row>
    <row r="70376" spans="16:19" x14ac:dyDescent="0.2">
      <c r="P70376" s="230"/>
      <c r="Q70376" s="230"/>
      <c r="R70376" s="230"/>
      <c r="S70376" s="230"/>
    </row>
    <row r="70377" spans="16:19" x14ac:dyDescent="0.2">
      <c r="P70377" s="230"/>
      <c r="Q70377" s="230"/>
      <c r="R70377" s="230"/>
      <c r="S70377" s="230"/>
    </row>
    <row r="70378" spans="16:19" x14ac:dyDescent="0.2">
      <c r="P70378" s="230"/>
      <c r="Q70378" s="230"/>
      <c r="R70378" s="230"/>
      <c r="S70378" s="230"/>
    </row>
    <row r="70379" spans="16:19" x14ac:dyDescent="0.2">
      <c r="P70379" s="230"/>
      <c r="Q70379" s="230"/>
      <c r="R70379" s="230"/>
      <c r="S70379" s="230"/>
    </row>
    <row r="70380" spans="16:19" x14ac:dyDescent="0.2">
      <c r="P70380" s="230"/>
      <c r="Q70380" s="230"/>
      <c r="R70380" s="230"/>
      <c r="S70380" s="230"/>
    </row>
    <row r="70381" spans="16:19" x14ac:dyDescent="0.2">
      <c r="P70381" s="230"/>
      <c r="Q70381" s="230"/>
      <c r="R70381" s="230"/>
      <c r="S70381" s="230"/>
    </row>
    <row r="70382" spans="16:19" x14ac:dyDescent="0.2">
      <c r="P70382" s="230"/>
      <c r="Q70382" s="230"/>
      <c r="R70382" s="230"/>
      <c r="S70382" s="230"/>
    </row>
    <row r="70383" spans="16:19" x14ac:dyDescent="0.2">
      <c r="P70383" s="230"/>
      <c r="Q70383" s="230"/>
      <c r="R70383" s="230"/>
      <c r="S70383" s="230"/>
    </row>
    <row r="70384" spans="16:19" x14ac:dyDescent="0.2">
      <c r="P70384" s="230"/>
      <c r="Q70384" s="230"/>
      <c r="R70384" s="230"/>
      <c r="S70384" s="230"/>
    </row>
    <row r="70385" spans="16:19" x14ac:dyDescent="0.2">
      <c r="P70385" s="230"/>
      <c r="Q70385" s="230"/>
      <c r="R70385" s="230"/>
      <c r="S70385" s="230"/>
    </row>
    <row r="70386" spans="16:19" x14ac:dyDescent="0.2">
      <c r="P70386" s="230"/>
      <c r="Q70386" s="230"/>
      <c r="R70386" s="230"/>
      <c r="S70386" s="230"/>
    </row>
    <row r="70387" spans="16:19" x14ac:dyDescent="0.2">
      <c r="P70387" s="230"/>
      <c r="Q70387" s="230"/>
      <c r="R70387" s="230"/>
      <c r="S70387" s="230"/>
    </row>
    <row r="70388" spans="16:19" x14ac:dyDescent="0.2">
      <c r="P70388" s="230"/>
      <c r="Q70388" s="230"/>
      <c r="R70388" s="230"/>
      <c r="S70388" s="230"/>
    </row>
    <row r="70389" spans="16:19" x14ac:dyDescent="0.2">
      <c r="P70389" s="230"/>
      <c r="Q70389" s="230"/>
      <c r="R70389" s="230"/>
      <c r="S70389" s="230"/>
    </row>
    <row r="70390" spans="16:19" x14ac:dyDescent="0.2">
      <c r="P70390" s="230"/>
      <c r="Q70390" s="230"/>
      <c r="R70390" s="230"/>
      <c r="S70390" s="230"/>
    </row>
    <row r="70391" spans="16:19" x14ac:dyDescent="0.2">
      <c r="P70391" s="230"/>
      <c r="Q70391" s="230"/>
      <c r="R70391" s="230"/>
      <c r="S70391" s="230"/>
    </row>
    <row r="70392" spans="16:19" x14ac:dyDescent="0.2">
      <c r="P70392" s="230"/>
      <c r="Q70392" s="230"/>
      <c r="R70392" s="230"/>
      <c r="S70392" s="230"/>
    </row>
    <row r="70393" spans="16:19" x14ac:dyDescent="0.2">
      <c r="P70393" s="230"/>
      <c r="Q70393" s="230"/>
      <c r="R70393" s="230"/>
      <c r="S70393" s="230"/>
    </row>
    <row r="70394" spans="16:19" x14ac:dyDescent="0.2">
      <c r="P70394" s="230"/>
      <c r="Q70394" s="230"/>
      <c r="R70394" s="230"/>
      <c r="S70394" s="230"/>
    </row>
    <row r="70395" spans="16:19" x14ac:dyDescent="0.2">
      <c r="P70395" s="230"/>
      <c r="Q70395" s="230"/>
      <c r="R70395" s="230"/>
      <c r="S70395" s="230"/>
    </row>
    <row r="70396" spans="16:19" x14ac:dyDescent="0.2">
      <c r="P70396" s="230"/>
      <c r="Q70396" s="230"/>
      <c r="R70396" s="230"/>
      <c r="S70396" s="230"/>
    </row>
    <row r="70397" spans="16:19" x14ac:dyDescent="0.2">
      <c r="P70397" s="230"/>
      <c r="Q70397" s="230"/>
      <c r="R70397" s="230"/>
      <c r="S70397" s="230"/>
    </row>
    <row r="70398" spans="16:19" x14ac:dyDescent="0.2">
      <c r="P70398" s="230"/>
      <c r="Q70398" s="230"/>
      <c r="R70398" s="230"/>
      <c r="S70398" s="230"/>
    </row>
    <row r="70399" spans="16:19" x14ac:dyDescent="0.2">
      <c r="P70399" s="230"/>
      <c r="Q70399" s="230"/>
      <c r="R70399" s="230"/>
      <c r="S70399" s="230"/>
    </row>
    <row r="70400" spans="16:19" x14ac:dyDescent="0.2">
      <c r="P70400" s="230"/>
      <c r="Q70400" s="230"/>
      <c r="R70400" s="230"/>
      <c r="S70400" s="230"/>
    </row>
    <row r="70401" spans="16:19" x14ac:dyDescent="0.2">
      <c r="P70401" s="230"/>
      <c r="Q70401" s="230"/>
      <c r="R70401" s="230"/>
      <c r="S70401" s="230"/>
    </row>
    <row r="70402" spans="16:19" x14ac:dyDescent="0.2">
      <c r="P70402" s="230"/>
      <c r="Q70402" s="230"/>
      <c r="R70402" s="230"/>
      <c r="S70402" s="230"/>
    </row>
    <row r="70403" spans="16:19" x14ac:dyDescent="0.2">
      <c r="P70403" s="230"/>
      <c r="Q70403" s="230"/>
      <c r="R70403" s="230"/>
      <c r="S70403" s="230"/>
    </row>
    <row r="70404" spans="16:19" x14ac:dyDescent="0.2">
      <c r="P70404" s="230"/>
      <c r="Q70404" s="230"/>
      <c r="R70404" s="230"/>
      <c r="S70404" s="230"/>
    </row>
    <row r="70405" spans="16:19" x14ac:dyDescent="0.2">
      <c r="P70405" s="230"/>
      <c r="Q70405" s="230"/>
      <c r="R70405" s="230"/>
      <c r="S70405" s="230"/>
    </row>
    <row r="70406" spans="16:19" x14ac:dyDescent="0.2">
      <c r="P70406" s="230"/>
      <c r="Q70406" s="230"/>
      <c r="R70406" s="230"/>
      <c r="S70406" s="230"/>
    </row>
    <row r="70407" spans="16:19" x14ac:dyDescent="0.2">
      <c r="P70407" s="230"/>
      <c r="Q70407" s="230"/>
      <c r="R70407" s="230"/>
      <c r="S70407" s="230"/>
    </row>
    <row r="70408" spans="16:19" x14ac:dyDescent="0.2">
      <c r="P70408" s="230"/>
      <c r="Q70408" s="230"/>
      <c r="R70408" s="230"/>
      <c r="S70408" s="230"/>
    </row>
    <row r="70409" spans="16:19" x14ac:dyDescent="0.2">
      <c r="P70409" s="230"/>
      <c r="Q70409" s="230"/>
      <c r="R70409" s="230"/>
      <c r="S70409" s="230"/>
    </row>
    <row r="70410" spans="16:19" x14ac:dyDescent="0.2">
      <c r="P70410" s="230"/>
      <c r="Q70410" s="230"/>
      <c r="R70410" s="230"/>
      <c r="S70410" s="230"/>
    </row>
    <row r="70411" spans="16:19" x14ac:dyDescent="0.2">
      <c r="P70411" s="230"/>
      <c r="Q70411" s="230"/>
      <c r="R70411" s="230"/>
      <c r="S70411" s="230"/>
    </row>
    <row r="70412" spans="16:19" x14ac:dyDescent="0.2">
      <c r="P70412" s="230"/>
      <c r="Q70412" s="230"/>
      <c r="R70412" s="230"/>
      <c r="S70412" s="230"/>
    </row>
    <row r="70413" spans="16:19" x14ac:dyDescent="0.2">
      <c r="P70413" s="230"/>
      <c r="Q70413" s="230"/>
      <c r="R70413" s="230"/>
      <c r="S70413" s="230"/>
    </row>
    <row r="70414" spans="16:19" x14ac:dyDescent="0.2">
      <c r="P70414" s="230"/>
      <c r="Q70414" s="230"/>
      <c r="R70414" s="230"/>
      <c r="S70414" s="230"/>
    </row>
    <row r="70415" spans="16:19" x14ac:dyDescent="0.2">
      <c r="P70415" s="230"/>
      <c r="Q70415" s="230"/>
      <c r="R70415" s="230"/>
      <c r="S70415" s="230"/>
    </row>
    <row r="70416" spans="16:19" x14ac:dyDescent="0.2">
      <c r="P70416" s="230"/>
      <c r="Q70416" s="230"/>
      <c r="R70416" s="230"/>
      <c r="S70416" s="230"/>
    </row>
    <row r="70417" spans="16:19" x14ac:dyDescent="0.2">
      <c r="P70417" s="230"/>
      <c r="Q70417" s="230"/>
      <c r="R70417" s="230"/>
      <c r="S70417" s="230"/>
    </row>
    <row r="70418" spans="16:19" x14ac:dyDescent="0.2">
      <c r="P70418" s="230"/>
      <c r="Q70418" s="230"/>
      <c r="R70418" s="230"/>
      <c r="S70418" s="230"/>
    </row>
    <row r="70419" spans="16:19" x14ac:dyDescent="0.2">
      <c r="P70419" s="230"/>
      <c r="Q70419" s="230"/>
      <c r="R70419" s="230"/>
      <c r="S70419" s="230"/>
    </row>
    <row r="70420" spans="16:19" x14ac:dyDescent="0.2">
      <c r="P70420" s="230"/>
      <c r="Q70420" s="230"/>
      <c r="R70420" s="230"/>
      <c r="S70420" s="230"/>
    </row>
    <row r="70421" spans="16:19" x14ac:dyDescent="0.2">
      <c r="P70421" s="230"/>
      <c r="Q70421" s="230"/>
      <c r="R70421" s="230"/>
      <c r="S70421" s="230"/>
    </row>
    <row r="70422" spans="16:19" x14ac:dyDescent="0.2">
      <c r="P70422" s="230"/>
      <c r="Q70422" s="230"/>
      <c r="R70422" s="230"/>
      <c r="S70422" s="230"/>
    </row>
    <row r="70423" spans="16:19" x14ac:dyDescent="0.2">
      <c r="P70423" s="230"/>
      <c r="Q70423" s="230"/>
      <c r="R70423" s="230"/>
      <c r="S70423" s="230"/>
    </row>
    <row r="70424" spans="16:19" x14ac:dyDescent="0.2">
      <c r="P70424" s="230"/>
      <c r="Q70424" s="230"/>
      <c r="R70424" s="230"/>
      <c r="S70424" s="230"/>
    </row>
    <row r="70425" spans="16:19" x14ac:dyDescent="0.2">
      <c r="P70425" s="230"/>
      <c r="Q70425" s="230"/>
      <c r="R70425" s="230"/>
      <c r="S70425" s="230"/>
    </row>
    <row r="70426" spans="16:19" x14ac:dyDescent="0.2">
      <c r="P70426" s="230"/>
      <c r="Q70426" s="230"/>
      <c r="R70426" s="230"/>
      <c r="S70426" s="230"/>
    </row>
    <row r="70427" spans="16:19" x14ac:dyDescent="0.2">
      <c r="P70427" s="230"/>
      <c r="Q70427" s="230"/>
      <c r="R70427" s="230"/>
      <c r="S70427" s="230"/>
    </row>
    <row r="70428" spans="16:19" x14ac:dyDescent="0.2">
      <c r="P70428" s="230"/>
      <c r="Q70428" s="230"/>
      <c r="R70428" s="230"/>
      <c r="S70428" s="230"/>
    </row>
    <row r="70429" spans="16:19" x14ac:dyDescent="0.2">
      <c r="P70429" s="230"/>
      <c r="Q70429" s="230"/>
      <c r="R70429" s="230"/>
      <c r="S70429" s="230"/>
    </row>
    <row r="70430" spans="16:19" x14ac:dyDescent="0.2">
      <c r="P70430" s="230"/>
      <c r="Q70430" s="230"/>
      <c r="R70430" s="230"/>
      <c r="S70430" s="230"/>
    </row>
    <row r="70431" spans="16:19" x14ac:dyDescent="0.2">
      <c r="P70431" s="230"/>
      <c r="Q70431" s="230"/>
      <c r="R70431" s="230"/>
      <c r="S70431" s="230"/>
    </row>
    <row r="70432" spans="16:19" x14ac:dyDescent="0.2">
      <c r="P70432" s="230"/>
      <c r="Q70432" s="230"/>
      <c r="R70432" s="230"/>
      <c r="S70432" s="230"/>
    </row>
    <row r="70433" spans="16:19" x14ac:dyDescent="0.2">
      <c r="P70433" s="230"/>
      <c r="Q70433" s="230"/>
      <c r="R70433" s="230"/>
      <c r="S70433" s="230"/>
    </row>
    <row r="70434" spans="16:19" x14ac:dyDescent="0.2">
      <c r="P70434" s="230"/>
      <c r="Q70434" s="230"/>
      <c r="R70434" s="230"/>
      <c r="S70434" s="230"/>
    </row>
    <row r="70435" spans="16:19" x14ac:dyDescent="0.2">
      <c r="P70435" s="230"/>
      <c r="Q70435" s="230"/>
      <c r="R70435" s="230"/>
      <c r="S70435" s="230"/>
    </row>
    <row r="70436" spans="16:19" x14ac:dyDescent="0.2">
      <c r="P70436" s="230"/>
      <c r="Q70436" s="230"/>
      <c r="R70436" s="230"/>
      <c r="S70436" s="230"/>
    </row>
    <row r="70437" spans="16:19" x14ac:dyDescent="0.2">
      <c r="P70437" s="230"/>
      <c r="Q70437" s="230"/>
      <c r="R70437" s="230"/>
      <c r="S70437" s="230"/>
    </row>
    <row r="70438" spans="16:19" x14ac:dyDescent="0.2">
      <c r="P70438" s="230"/>
      <c r="Q70438" s="230"/>
      <c r="R70438" s="230"/>
      <c r="S70438" s="230"/>
    </row>
    <row r="70439" spans="16:19" x14ac:dyDescent="0.2">
      <c r="P70439" s="230"/>
      <c r="Q70439" s="230"/>
      <c r="R70439" s="230"/>
      <c r="S70439" s="230"/>
    </row>
    <row r="70440" spans="16:19" x14ac:dyDescent="0.2">
      <c r="P70440" s="230"/>
      <c r="Q70440" s="230"/>
      <c r="R70440" s="230"/>
      <c r="S70440" s="230"/>
    </row>
    <row r="70441" spans="16:19" x14ac:dyDescent="0.2">
      <c r="P70441" s="230"/>
      <c r="Q70441" s="230"/>
      <c r="R70441" s="230"/>
      <c r="S70441" s="230"/>
    </row>
    <row r="70442" spans="16:19" x14ac:dyDescent="0.2">
      <c r="P70442" s="230"/>
      <c r="Q70442" s="230"/>
      <c r="R70442" s="230"/>
      <c r="S70442" s="230"/>
    </row>
    <row r="70443" spans="16:19" x14ac:dyDescent="0.2">
      <c r="P70443" s="230"/>
      <c r="Q70443" s="230"/>
      <c r="R70443" s="230"/>
      <c r="S70443" s="230"/>
    </row>
    <row r="70444" spans="16:19" x14ac:dyDescent="0.2">
      <c r="P70444" s="230"/>
      <c r="Q70444" s="230"/>
      <c r="R70444" s="230"/>
      <c r="S70444" s="230"/>
    </row>
    <row r="70445" spans="16:19" x14ac:dyDescent="0.2">
      <c r="P70445" s="230"/>
      <c r="Q70445" s="230"/>
      <c r="R70445" s="230"/>
      <c r="S70445" s="230"/>
    </row>
    <row r="70446" spans="16:19" x14ac:dyDescent="0.2">
      <c r="P70446" s="230"/>
      <c r="Q70446" s="230"/>
      <c r="R70446" s="230"/>
      <c r="S70446" s="230"/>
    </row>
    <row r="70447" spans="16:19" x14ac:dyDescent="0.2">
      <c r="P70447" s="230"/>
      <c r="Q70447" s="230"/>
      <c r="R70447" s="230"/>
      <c r="S70447" s="230"/>
    </row>
    <row r="70448" spans="16:19" x14ac:dyDescent="0.2">
      <c r="P70448" s="230"/>
      <c r="Q70448" s="230"/>
      <c r="R70448" s="230"/>
      <c r="S70448" s="230"/>
    </row>
    <row r="70449" spans="16:19" x14ac:dyDescent="0.2">
      <c r="P70449" s="230"/>
      <c r="Q70449" s="230"/>
      <c r="R70449" s="230"/>
      <c r="S70449" s="230"/>
    </row>
    <row r="70450" spans="16:19" x14ac:dyDescent="0.2">
      <c r="P70450" s="230"/>
      <c r="Q70450" s="230"/>
      <c r="R70450" s="230"/>
      <c r="S70450" s="230"/>
    </row>
    <row r="70451" spans="16:19" x14ac:dyDescent="0.2">
      <c r="P70451" s="230"/>
      <c r="Q70451" s="230"/>
      <c r="R70451" s="230"/>
      <c r="S70451" s="230"/>
    </row>
    <row r="70452" spans="16:19" x14ac:dyDescent="0.2">
      <c r="P70452" s="230"/>
      <c r="Q70452" s="230"/>
      <c r="R70452" s="230"/>
      <c r="S70452" s="230"/>
    </row>
    <row r="70453" spans="16:19" x14ac:dyDescent="0.2">
      <c r="P70453" s="230"/>
      <c r="Q70453" s="230"/>
      <c r="R70453" s="230"/>
      <c r="S70453" s="230"/>
    </row>
    <row r="70454" spans="16:19" x14ac:dyDescent="0.2">
      <c r="P70454" s="230"/>
      <c r="Q70454" s="230"/>
      <c r="R70454" s="230"/>
      <c r="S70454" s="230"/>
    </row>
    <row r="70455" spans="16:19" x14ac:dyDescent="0.2">
      <c r="P70455" s="230"/>
      <c r="Q70455" s="230"/>
      <c r="R70455" s="230"/>
      <c r="S70455" s="230"/>
    </row>
    <row r="70456" spans="16:19" x14ac:dyDescent="0.2">
      <c r="P70456" s="230"/>
      <c r="Q70456" s="230"/>
      <c r="R70456" s="230"/>
      <c r="S70456" s="230"/>
    </row>
    <row r="70457" spans="16:19" x14ac:dyDescent="0.2">
      <c r="P70457" s="230"/>
      <c r="Q70457" s="230"/>
      <c r="R70457" s="230"/>
      <c r="S70457" s="230"/>
    </row>
    <row r="70458" spans="16:19" x14ac:dyDescent="0.2">
      <c r="P70458" s="230"/>
      <c r="Q70458" s="230"/>
      <c r="R70458" s="230"/>
      <c r="S70458" s="230"/>
    </row>
    <row r="70459" spans="16:19" x14ac:dyDescent="0.2">
      <c r="P70459" s="230"/>
      <c r="Q70459" s="230"/>
      <c r="R70459" s="230"/>
      <c r="S70459" s="230"/>
    </row>
    <row r="70460" spans="16:19" x14ac:dyDescent="0.2">
      <c r="P70460" s="230"/>
      <c r="Q70460" s="230"/>
      <c r="R70460" s="230"/>
      <c r="S70460" s="230"/>
    </row>
    <row r="70461" spans="16:19" x14ac:dyDescent="0.2">
      <c r="P70461" s="230"/>
      <c r="Q70461" s="230"/>
      <c r="R70461" s="230"/>
      <c r="S70461" s="230"/>
    </row>
    <row r="70462" spans="16:19" x14ac:dyDescent="0.2">
      <c r="P70462" s="230"/>
      <c r="Q70462" s="230"/>
      <c r="R70462" s="230"/>
      <c r="S70462" s="230"/>
    </row>
    <row r="70463" spans="16:19" x14ac:dyDescent="0.2">
      <c r="P70463" s="230"/>
      <c r="Q70463" s="230"/>
      <c r="R70463" s="230"/>
      <c r="S70463" s="230"/>
    </row>
    <row r="70464" spans="16:19" x14ac:dyDescent="0.2">
      <c r="P70464" s="230"/>
      <c r="Q70464" s="230"/>
      <c r="R70464" s="230"/>
      <c r="S70464" s="230"/>
    </row>
    <row r="70465" spans="16:19" x14ac:dyDescent="0.2">
      <c r="P70465" s="230"/>
      <c r="Q70465" s="230"/>
      <c r="R70465" s="230"/>
      <c r="S70465" s="230"/>
    </row>
    <row r="70466" spans="16:19" x14ac:dyDescent="0.2">
      <c r="P70466" s="230"/>
      <c r="Q70466" s="230"/>
      <c r="R70466" s="230"/>
      <c r="S70466" s="230"/>
    </row>
    <row r="70467" spans="16:19" x14ac:dyDescent="0.2">
      <c r="P70467" s="230"/>
      <c r="Q70467" s="230"/>
      <c r="R70467" s="230"/>
      <c r="S70467" s="230"/>
    </row>
    <row r="70468" spans="16:19" x14ac:dyDescent="0.2">
      <c r="P70468" s="230"/>
      <c r="Q70468" s="230"/>
      <c r="R70468" s="230"/>
      <c r="S70468" s="230"/>
    </row>
    <row r="70469" spans="16:19" x14ac:dyDescent="0.2">
      <c r="P70469" s="230"/>
      <c r="Q70469" s="230"/>
      <c r="R70469" s="230"/>
      <c r="S70469" s="230"/>
    </row>
    <row r="70470" spans="16:19" x14ac:dyDescent="0.2">
      <c r="P70470" s="230"/>
      <c r="Q70470" s="230"/>
      <c r="R70470" s="230"/>
      <c r="S70470" s="230"/>
    </row>
    <row r="70471" spans="16:19" x14ac:dyDescent="0.2">
      <c r="P70471" s="230"/>
      <c r="Q70471" s="230"/>
      <c r="R70471" s="230"/>
      <c r="S70471" s="230"/>
    </row>
    <row r="70472" spans="16:19" x14ac:dyDescent="0.2">
      <c r="P70472" s="230"/>
      <c r="Q70472" s="230"/>
      <c r="R70472" s="230"/>
      <c r="S70472" s="230"/>
    </row>
    <row r="70473" spans="16:19" x14ac:dyDescent="0.2">
      <c r="P70473" s="230"/>
      <c r="Q70473" s="230"/>
      <c r="R70473" s="230"/>
      <c r="S70473" s="230"/>
    </row>
    <row r="70474" spans="16:19" x14ac:dyDescent="0.2">
      <c r="P70474" s="230"/>
      <c r="Q70474" s="230"/>
      <c r="R70474" s="230"/>
      <c r="S70474" s="230"/>
    </row>
    <row r="70475" spans="16:19" x14ac:dyDescent="0.2">
      <c r="P70475" s="230"/>
      <c r="Q70475" s="230"/>
      <c r="R70475" s="230"/>
      <c r="S70475" s="230"/>
    </row>
    <row r="70476" spans="16:19" x14ac:dyDescent="0.2">
      <c r="P70476" s="230"/>
      <c r="Q70476" s="230"/>
      <c r="R70476" s="230"/>
      <c r="S70476" s="230"/>
    </row>
    <row r="70477" spans="16:19" x14ac:dyDescent="0.2">
      <c r="P70477" s="230"/>
      <c r="Q70477" s="230"/>
      <c r="R70477" s="230"/>
      <c r="S70477" s="230"/>
    </row>
    <row r="70478" spans="16:19" x14ac:dyDescent="0.2">
      <c r="P70478" s="230"/>
      <c r="Q70478" s="230"/>
      <c r="R70478" s="230"/>
      <c r="S70478" s="230"/>
    </row>
    <row r="70479" spans="16:19" x14ac:dyDescent="0.2">
      <c r="P70479" s="230"/>
      <c r="Q70479" s="230"/>
      <c r="R70479" s="230"/>
      <c r="S70479" s="230"/>
    </row>
    <row r="70480" spans="16:19" x14ac:dyDescent="0.2">
      <c r="P70480" s="230"/>
      <c r="Q70480" s="230"/>
      <c r="R70480" s="230"/>
      <c r="S70480" s="230"/>
    </row>
    <row r="70481" spans="16:19" x14ac:dyDescent="0.2">
      <c r="P70481" s="230"/>
      <c r="Q70481" s="230"/>
      <c r="R70481" s="230"/>
      <c r="S70481" s="230"/>
    </row>
    <row r="70482" spans="16:19" x14ac:dyDescent="0.2">
      <c r="P70482" s="230"/>
      <c r="Q70482" s="230"/>
      <c r="R70482" s="230"/>
      <c r="S70482" s="230"/>
    </row>
    <row r="70483" spans="16:19" x14ac:dyDescent="0.2">
      <c r="P70483" s="230"/>
      <c r="Q70483" s="230"/>
      <c r="R70483" s="230"/>
      <c r="S70483" s="230"/>
    </row>
    <row r="70484" spans="16:19" x14ac:dyDescent="0.2">
      <c r="P70484" s="230"/>
      <c r="Q70484" s="230"/>
      <c r="R70484" s="230"/>
      <c r="S70484" s="230"/>
    </row>
    <row r="70485" spans="16:19" x14ac:dyDescent="0.2">
      <c r="P70485" s="230"/>
      <c r="Q70485" s="230"/>
      <c r="R70485" s="230"/>
      <c r="S70485" s="230"/>
    </row>
    <row r="70486" spans="16:19" x14ac:dyDescent="0.2">
      <c r="P70486" s="230"/>
      <c r="Q70486" s="230"/>
      <c r="R70486" s="230"/>
      <c r="S70486" s="230"/>
    </row>
    <row r="70487" spans="16:19" x14ac:dyDescent="0.2">
      <c r="P70487" s="230"/>
      <c r="Q70487" s="230"/>
      <c r="R70487" s="230"/>
      <c r="S70487" s="230"/>
    </row>
    <row r="70488" spans="16:19" x14ac:dyDescent="0.2">
      <c r="P70488" s="230"/>
      <c r="Q70488" s="230"/>
      <c r="R70488" s="230"/>
      <c r="S70488" s="230"/>
    </row>
    <row r="70489" spans="16:19" x14ac:dyDescent="0.2">
      <c r="P70489" s="230"/>
      <c r="Q70489" s="230"/>
      <c r="R70489" s="230"/>
      <c r="S70489" s="230"/>
    </row>
    <row r="70490" spans="16:19" x14ac:dyDescent="0.2">
      <c r="P70490" s="230"/>
      <c r="Q70490" s="230"/>
      <c r="R70490" s="230"/>
      <c r="S70490" s="230"/>
    </row>
    <row r="70491" spans="16:19" x14ac:dyDescent="0.2">
      <c r="P70491" s="230"/>
      <c r="Q70491" s="230"/>
      <c r="R70491" s="230"/>
      <c r="S70491" s="230"/>
    </row>
    <row r="70492" spans="16:19" x14ac:dyDescent="0.2">
      <c r="P70492" s="230"/>
      <c r="Q70492" s="230"/>
      <c r="R70492" s="230"/>
      <c r="S70492" s="230"/>
    </row>
    <row r="70493" spans="16:19" x14ac:dyDescent="0.2">
      <c r="P70493" s="230"/>
      <c r="Q70493" s="230"/>
      <c r="R70493" s="230"/>
      <c r="S70493" s="230"/>
    </row>
    <row r="70494" spans="16:19" x14ac:dyDescent="0.2">
      <c r="P70494" s="230"/>
      <c r="Q70494" s="230"/>
      <c r="R70494" s="230"/>
      <c r="S70494" s="230"/>
    </row>
    <row r="70495" spans="16:19" x14ac:dyDescent="0.2">
      <c r="P70495" s="230"/>
      <c r="Q70495" s="230"/>
      <c r="R70495" s="230"/>
      <c r="S70495" s="230"/>
    </row>
    <row r="70496" spans="16:19" x14ac:dyDescent="0.2">
      <c r="P70496" s="230"/>
      <c r="Q70496" s="230"/>
      <c r="R70496" s="230"/>
      <c r="S70496" s="230"/>
    </row>
    <row r="70497" spans="16:19" x14ac:dyDescent="0.2">
      <c r="P70497" s="230"/>
      <c r="Q70497" s="230"/>
      <c r="R70497" s="230"/>
      <c r="S70497" s="230"/>
    </row>
    <row r="70498" spans="16:19" x14ac:dyDescent="0.2">
      <c r="P70498" s="230"/>
      <c r="Q70498" s="230"/>
      <c r="R70498" s="230"/>
      <c r="S70498" s="230"/>
    </row>
    <row r="70499" spans="16:19" x14ac:dyDescent="0.2">
      <c r="P70499" s="230"/>
      <c r="Q70499" s="230"/>
      <c r="R70499" s="230"/>
      <c r="S70499" s="230"/>
    </row>
    <row r="70500" spans="16:19" x14ac:dyDescent="0.2">
      <c r="P70500" s="230"/>
      <c r="Q70500" s="230"/>
      <c r="R70500" s="230"/>
      <c r="S70500" s="230"/>
    </row>
    <row r="70501" spans="16:19" x14ac:dyDescent="0.2">
      <c r="P70501" s="230"/>
      <c r="Q70501" s="230"/>
      <c r="R70501" s="230"/>
      <c r="S70501" s="230"/>
    </row>
    <row r="70502" spans="16:19" x14ac:dyDescent="0.2">
      <c r="P70502" s="230"/>
      <c r="Q70502" s="230"/>
      <c r="R70502" s="230"/>
      <c r="S70502" s="230"/>
    </row>
    <row r="70503" spans="16:19" x14ac:dyDescent="0.2">
      <c r="P70503" s="230"/>
      <c r="Q70503" s="230"/>
      <c r="R70503" s="230"/>
      <c r="S70503" s="230"/>
    </row>
    <row r="70504" spans="16:19" x14ac:dyDescent="0.2">
      <c r="P70504" s="230"/>
      <c r="Q70504" s="230"/>
      <c r="R70504" s="230"/>
      <c r="S70504" s="230"/>
    </row>
    <row r="70505" spans="16:19" x14ac:dyDescent="0.2">
      <c r="P70505" s="230"/>
      <c r="Q70505" s="230"/>
      <c r="R70505" s="230"/>
      <c r="S70505" s="230"/>
    </row>
    <row r="70506" spans="16:19" x14ac:dyDescent="0.2">
      <c r="P70506" s="230"/>
      <c r="Q70506" s="230"/>
      <c r="R70506" s="230"/>
      <c r="S70506" s="230"/>
    </row>
    <row r="70507" spans="16:19" x14ac:dyDescent="0.2">
      <c r="P70507" s="230"/>
      <c r="Q70507" s="230"/>
      <c r="R70507" s="230"/>
      <c r="S70507" s="230"/>
    </row>
    <row r="70508" spans="16:19" x14ac:dyDescent="0.2">
      <c r="P70508" s="230"/>
      <c r="Q70508" s="230"/>
      <c r="R70508" s="230"/>
      <c r="S70508" s="230"/>
    </row>
    <row r="70509" spans="16:19" x14ac:dyDescent="0.2">
      <c r="P70509" s="230"/>
      <c r="Q70509" s="230"/>
      <c r="R70509" s="230"/>
      <c r="S70509" s="230"/>
    </row>
    <row r="70510" spans="16:19" x14ac:dyDescent="0.2">
      <c r="P70510" s="230"/>
      <c r="Q70510" s="230"/>
      <c r="R70510" s="230"/>
      <c r="S70510" s="230"/>
    </row>
    <row r="70511" spans="16:19" x14ac:dyDescent="0.2">
      <c r="P70511" s="230"/>
      <c r="Q70511" s="230"/>
      <c r="R70511" s="230"/>
      <c r="S70511" s="230"/>
    </row>
    <row r="70512" spans="16:19" x14ac:dyDescent="0.2">
      <c r="P70512" s="230"/>
      <c r="Q70512" s="230"/>
      <c r="R70512" s="230"/>
      <c r="S70512" s="230"/>
    </row>
    <row r="70513" spans="16:19" x14ac:dyDescent="0.2">
      <c r="P70513" s="230"/>
      <c r="Q70513" s="230"/>
      <c r="R70513" s="230"/>
      <c r="S70513" s="230"/>
    </row>
    <row r="70514" spans="16:19" x14ac:dyDescent="0.2">
      <c r="P70514" s="230"/>
      <c r="Q70514" s="230"/>
      <c r="R70514" s="230"/>
      <c r="S70514" s="230"/>
    </row>
    <row r="70515" spans="16:19" x14ac:dyDescent="0.2">
      <c r="P70515" s="230"/>
      <c r="Q70515" s="230"/>
      <c r="R70515" s="230"/>
      <c r="S70515" s="230"/>
    </row>
    <row r="70516" spans="16:19" x14ac:dyDescent="0.2">
      <c r="P70516" s="230"/>
      <c r="Q70516" s="230"/>
      <c r="R70516" s="230"/>
      <c r="S70516" s="230"/>
    </row>
    <row r="70517" spans="16:19" x14ac:dyDescent="0.2">
      <c r="P70517" s="230"/>
      <c r="Q70517" s="230"/>
      <c r="R70517" s="230"/>
      <c r="S70517" s="230"/>
    </row>
    <row r="70518" spans="16:19" x14ac:dyDescent="0.2">
      <c r="P70518" s="230"/>
      <c r="Q70518" s="230"/>
      <c r="R70518" s="230"/>
      <c r="S70518" s="230"/>
    </row>
    <row r="70519" spans="16:19" x14ac:dyDescent="0.2">
      <c r="P70519" s="230"/>
      <c r="Q70519" s="230"/>
      <c r="R70519" s="230"/>
      <c r="S70519" s="230"/>
    </row>
    <row r="70520" spans="16:19" x14ac:dyDescent="0.2">
      <c r="P70520" s="230"/>
      <c r="Q70520" s="230"/>
      <c r="R70520" s="230"/>
      <c r="S70520" s="230"/>
    </row>
    <row r="70521" spans="16:19" x14ac:dyDescent="0.2">
      <c r="P70521" s="230"/>
      <c r="Q70521" s="230"/>
      <c r="R70521" s="230"/>
      <c r="S70521" s="230"/>
    </row>
    <row r="70522" spans="16:19" x14ac:dyDescent="0.2">
      <c r="P70522" s="230"/>
      <c r="Q70522" s="230"/>
      <c r="R70522" s="230"/>
      <c r="S70522" s="230"/>
    </row>
    <row r="70523" spans="16:19" x14ac:dyDescent="0.2">
      <c r="P70523" s="230"/>
      <c r="Q70523" s="230"/>
      <c r="R70523" s="230"/>
      <c r="S70523" s="230"/>
    </row>
    <row r="70524" spans="16:19" x14ac:dyDescent="0.2">
      <c r="P70524" s="230"/>
      <c r="Q70524" s="230"/>
      <c r="R70524" s="230"/>
      <c r="S70524" s="230"/>
    </row>
    <row r="70525" spans="16:19" x14ac:dyDescent="0.2">
      <c r="P70525" s="230"/>
      <c r="Q70525" s="230"/>
      <c r="R70525" s="230"/>
      <c r="S70525" s="230"/>
    </row>
    <row r="70526" spans="16:19" x14ac:dyDescent="0.2">
      <c r="P70526" s="230"/>
      <c r="Q70526" s="230"/>
      <c r="R70526" s="230"/>
      <c r="S70526" s="230"/>
    </row>
    <row r="70527" spans="16:19" x14ac:dyDescent="0.2">
      <c r="P70527" s="230"/>
      <c r="Q70527" s="230"/>
      <c r="R70527" s="230"/>
      <c r="S70527" s="230"/>
    </row>
    <row r="70528" spans="16:19" x14ac:dyDescent="0.2">
      <c r="P70528" s="230"/>
      <c r="Q70528" s="230"/>
      <c r="R70528" s="230"/>
      <c r="S70528" s="230"/>
    </row>
    <row r="70529" spans="16:19" x14ac:dyDescent="0.2">
      <c r="P70529" s="230"/>
      <c r="Q70529" s="230"/>
      <c r="R70529" s="230"/>
      <c r="S70529" s="230"/>
    </row>
    <row r="70530" spans="16:19" x14ac:dyDescent="0.2">
      <c r="P70530" s="230"/>
      <c r="Q70530" s="230"/>
      <c r="R70530" s="230"/>
      <c r="S70530" s="230"/>
    </row>
    <row r="70531" spans="16:19" x14ac:dyDescent="0.2">
      <c r="P70531" s="230"/>
      <c r="Q70531" s="230"/>
      <c r="R70531" s="230"/>
      <c r="S70531" s="230"/>
    </row>
    <row r="70532" spans="16:19" x14ac:dyDescent="0.2">
      <c r="P70532" s="230"/>
      <c r="Q70532" s="230"/>
      <c r="R70532" s="230"/>
      <c r="S70532" s="230"/>
    </row>
    <row r="70533" spans="16:19" x14ac:dyDescent="0.2">
      <c r="P70533" s="230"/>
      <c r="Q70533" s="230"/>
      <c r="R70533" s="230"/>
      <c r="S70533" s="230"/>
    </row>
    <row r="70534" spans="16:19" x14ac:dyDescent="0.2">
      <c r="P70534" s="230"/>
      <c r="Q70534" s="230"/>
      <c r="R70534" s="230"/>
      <c r="S70534" s="230"/>
    </row>
    <row r="70535" spans="16:19" x14ac:dyDescent="0.2">
      <c r="P70535" s="230"/>
      <c r="Q70535" s="230"/>
      <c r="R70535" s="230"/>
      <c r="S70535" s="230"/>
    </row>
    <row r="70536" spans="16:19" x14ac:dyDescent="0.2">
      <c r="P70536" s="230"/>
      <c r="Q70536" s="230"/>
      <c r="R70536" s="230"/>
      <c r="S70536" s="230"/>
    </row>
    <row r="70537" spans="16:19" x14ac:dyDescent="0.2">
      <c r="P70537" s="230"/>
      <c r="Q70537" s="230"/>
      <c r="R70537" s="230"/>
      <c r="S70537" s="230"/>
    </row>
    <row r="70538" spans="16:19" x14ac:dyDescent="0.2">
      <c r="P70538" s="230"/>
      <c r="Q70538" s="230"/>
      <c r="R70538" s="230"/>
      <c r="S70538" s="230"/>
    </row>
    <row r="70539" spans="16:19" x14ac:dyDescent="0.2">
      <c r="P70539" s="230"/>
      <c r="Q70539" s="230"/>
      <c r="R70539" s="230"/>
      <c r="S70539" s="230"/>
    </row>
    <row r="70540" spans="16:19" x14ac:dyDescent="0.2">
      <c r="P70540" s="230"/>
      <c r="Q70540" s="230"/>
      <c r="R70540" s="230"/>
      <c r="S70540" s="230"/>
    </row>
    <row r="70541" spans="16:19" x14ac:dyDescent="0.2">
      <c r="P70541" s="230"/>
      <c r="Q70541" s="230"/>
      <c r="R70541" s="230"/>
      <c r="S70541" s="230"/>
    </row>
    <row r="70542" spans="16:19" x14ac:dyDescent="0.2">
      <c r="P70542" s="230"/>
      <c r="Q70542" s="230"/>
      <c r="R70542" s="230"/>
      <c r="S70542" s="230"/>
    </row>
    <row r="70543" spans="16:19" x14ac:dyDescent="0.2">
      <c r="P70543" s="230"/>
      <c r="Q70543" s="230"/>
      <c r="R70543" s="230"/>
      <c r="S70543" s="230"/>
    </row>
    <row r="70544" spans="16:19" x14ac:dyDescent="0.2">
      <c r="P70544" s="230"/>
      <c r="Q70544" s="230"/>
      <c r="R70544" s="230"/>
      <c r="S70544" s="230"/>
    </row>
    <row r="70545" spans="16:19" x14ac:dyDescent="0.2">
      <c r="P70545" s="230"/>
      <c r="Q70545" s="230"/>
      <c r="R70545" s="230"/>
      <c r="S70545" s="230"/>
    </row>
    <row r="70546" spans="16:19" x14ac:dyDescent="0.2">
      <c r="P70546" s="230"/>
      <c r="Q70546" s="230"/>
      <c r="R70546" s="230"/>
      <c r="S70546" s="230"/>
    </row>
    <row r="70547" spans="16:19" x14ac:dyDescent="0.2">
      <c r="P70547" s="230"/>
      <c r="Q70547" s="230"/>
      <c r="R70547" s="230"/>
      <c r="S70547" s="230"/>
    </row>
    <row r="70548" spans="16:19" x14ac:dyDescent="0.2">
      <c r="P70548" s="230"/>
      <c r="Q70548" s="230"/>
      <c r="R70548" s="230"/>
      <c r="S70548" s="230"/>
    </row>
    <row r="70549" spans="16:19" x14ac:dyDescent="0.2">
      <c r="P70549" s="230"/>
      <c r="Q70549" s="230"/>
      <c r="R70549" s="230"/>
      <c r="S70549" s="230"/>
    </row>
    <row r="70550" spans="16:19" x14ac:dyDescent="0.2">
      <c r="P70550" s="230"/>
      <c r="Q70550" s="230"/>
      <c r="R70550" s="230"/>
      <c r="S70550" s="230"/>
    </row>
    <row r="70551" spans="16:19" x14ac:dyDescent="0.2">
      <c r="P70551" s="230"/>
      <c r="Q70551" s="230"/>
      <c r="R70551" s="230"/>
      <c r="S70551" s="230"/>
    </row>
    <row r="70552" spans="16:19" x14ac:dyDescent="0.2">
      <c r="P70552" s="230"/>
      <c r="Q70552" s="230"/>
      <c r="R70552" s="230"/>
      <c r="S70552" s="230"/>
    </row>
    <row r="70553" spans="16:19" x14ac:dyDescent="0.2">
      <c r="P70553" s="230"/>
      <c r="Q70553" s="230"/>
      <c r="R70553" s="230"/>
      <c r="S70553" s="230"/>
    </row>
    <row r="70554" spans="16:19" x14ac:dyDescent="0.2">
      <c r="P70554" s="230"/>
      <c r="Q70554" s="230"/>
      <c r="R70554" s="230"/>
      <c r="S70554" s="230"/>
    </row>
    <row r="70555" spans="16:19" x14ac:dyDescent="0.2">
      <c r="P70555" s="230"/>
      <c r="Q70555" s="230"/>
      <c r="R70555" s="230"/>
      <c r="S70555" s="230"/>
    </row>
    <row r="70556" spans="16:19" x14ac:dyDescent="0.2">
      <c r="P70556" s="230"/>
      <c r="Q70556" s="230"/>
      <c r="R70556" s="230"/>
      <c r="S70556" s="230"/>
    </row>
    <row r="70557" spans="16:19" x14ac:dyDescent="0.2">
      <c r="P70557" s="230"/>
      <c r="Q70557" s="230"/>
      <c r="R70557" s="230"/>
      <c r="S70557" s="230"/>
    </row>
    <row r="70558" spans="16:19" x14ac:dyDescent="0.2">
      <c r="P70558" s="230"/>
      <c r="Q70558" s="230"/>
      <c r="R70558" s="230"/>
      <c r="S70558" s="230"/>
    </row>
    <row r="70559" spans="16:19" x14ac:dyDescent="0.2">
      <c r="P70559" s="230"/>
      <c r="Q70559" s="230"/>
      <c r="R70559" s="230"/>
      <c r="S70559" s="230"/>
    </row>
    <row r="70560" spans="16:19" x14ac:dyDescent="0.2">
      <c r="P70560" s="230"/>
      <c r="Q70560" s="230"/>
      <c r="R70560" s="230"/>
      <c r="S70560" s="230"/>
    </row>
    <row r="70561" spans="16:19" x14ac:dyDescent="0.2">
      <c r="P70561" s="230"/>
      <c r="Q70561" s="230"/>
      <c r="R70561" s="230"/>
      <c r="S70561" s="230"/>
    </row>
    <row r="70562" spans="16:19" x14ac:dyDescent="0.2">
      <c r="P70562" s="230"/>
      <c r="Q70562" s="230"/>
      <c r="R70562" s="230"/>
      <c r="S70562" s="230"/>
    </row>
    <row r="70563" spans="16:19" x14ac:dyDescent="0.2">
      <c r="P70563" s="230"/>
      <c r="Q70563" s="230"/>
      <c r="R70563" s="230"/>
      <c r="S70563" s="230"/>
    </row>
    <row r="70564" spans="16:19" x14ac:dyDescent="0.2">
      <c r="P70564" s="230"/>
      <c r="Q70564" s="230"/>
      <c r="R70564" s="230"/>
      <c r="S70564" s="230"/>
    </row>
    <row r="70565" spans="16:19" x14ac:dyDescent="0.2">
      <c r="P70565" s="230"/>
      <c r="Q70565" s="230"/>
      <c r="R70565" s="230"/>
      <c r="S70565" s="230"/>
    </row>
    <row r="70566" spans="16:19" x14ac:dyDescent="0.2">
      <c r="P70566" s="230"/>
      <c r="Q70566" s="230"/>
      <c r="R70566" s="230"/>
      <c r="S70566" s="230"/>
    </row>
    <row r="70567" spans="16:19" x14ac:dyDescent="0.2">
      <c r="P70567" s="230"/>
      <c r="Q70567" s="230"/>
      <c r="R70567" s="230"/>
      <c r="S70567" s="230"/>
    </row>
    <row r="70568" spans="16:19" x14ac:dyDescent="0.2">
      <c r="P70568" s="230"/>
      <c r="Q70568" s="230"/>
      <c r="R70568" s="230"/>
      <c r="S70568" s="230"/>
    </row>
    <row r="70569" spans="16:19" x14ac:dyDescent="0.2">
      <c r="P70569" s="230"/>
      <c r="Q70569" s="230"/>
      <c r="R70569" s="230"/>
      <c r="S70569" s="230"/>
    </row>
    <row r="70570" spans="16:19" x14ac:dyDescent="0.2">
      <c r="P70570" s="230"/>
      <c r="Q70570" s="230"/>
      <c r="R70570" s="230"/>
      <c r="S70570" s="230"/>
    </row>
    <row r="70571" spans="16:19" x14ac:dyDescent="0.2">
      <c r="P70571" s="230"/>
      <c r="Q70571" s="230"/>
      <c r="R70571" s="230"/>
      <c r="S70571" s="230"/>
    </row>
    <row r="70572" spans="16:19" x14ac:dyDescent="0.2">
      <c r="P70572" s="230"/>
      <c r="Q70572" s="230"/>
      <c r="R70572" s="230"/>
      <c r="S70572" s="230"/>
    </row>
    <row r="70573" spans="16:19" x14ac:dyDescent="0.2">
      <c r="P70573" s="230"/>
      <c r="Q70573" s="230"/>
      <c r="R70573" s="230"/>
      <c r="S70573" s="230"/>
    </row>
    <row r="70574" spans="16:19" x14ac:dyDescent="0.2">
      <c r="P70574" s="230"/>
      <c r="Q70574" s="230"/>
      <c r="R70574" s="230"/>
      <c r="S70574" s="230"/>
    </row>
    <row r="70575" spans="16:19" x14ac:dyDescent="0.2">
      <c r="P70575" s="230"/>
      <c r="Q70575" s="230"/>
      <c r="R70575" s="230"/>
      <c r="S70575" s="230"/>
    </row>
    <row r="70576" spans="16:19" x14ac:dyDescent="0.2">
      <c r="P70576" s="230"/>
      <c r="Q70576" s="230"/>
      <c r="R70576" s="230"/>
      <c r="S70576" s="230"/>
    </row>
    <row r="70577" spans="16:19" x14ac:dyDescent="0.2">
      <c r="P70577" s="230"/>
      <c r="Q70577" s="230"/>
      <c r="R70577" s="230"/>
      <c r="S70577" s="230"/>
    </row>
    <row r="70578" spans="16:19" x14ac:dyDescent="0.2">
      <c r="P70578" s="230"/>
      <c r="Q70578" s="230"/>
      <c r="R70578" s="230"/>
      <c r="S70578" s="230"/>
    </row>
    <row r="70579" spans="16:19" x14ac:dyDescent="0.2">
      <c r="P70579" s="230"/>
      <c r="Q70579" s="230"/>
      <c r="R70579" s="230"/>
      <c r="S70579" s="230"/>
    </row>
    <row r="70580" spans="16:19" x14ac:dyDescent="0.2">
      <c r="P70580" s="230"/>
      <c r="Q70580" s="230"/>
      <c r="R70580" s="230"/>
      <c r="S70580" s="230"/>
    </row>
    <row r="70581" spans="16:19" x14ac:dyDescent="0.2">
      <c r="P70581" s="230"/>
      <c r="Q70581" s="230"/>
      <c r="R70581" s="230"/>
      <c r="S70581" s="230"/>
    </row>
    <row r="70582" spans="16:19" x14ac:dyDescent="0.2">
      <c r="P70582" s="230"/>
      <c r="Q70582" s="230"/>
      <c r="R70582" s="230"/>
      <c r="S70582" s="230"/>
    </row>
    <row r="70583" spans="16:19" x14ac:dyDescent="0.2">
      <c r="P70583" s="230"/>
      <c r="Q70583" s="230"/>
      <c r="R70583" s="230"/>
      <c r="S70583" s="230"/>
    </row>
    <row r="70584" spans="16:19" x14ac:dyDescent="0.2">
      <c r="P70584" s="230"/>
      <c r="Q70584" s="230"/>
      <c r="R70584" s="230"/>
      <c r="S70584" s="230"/>
    </row>
    <row r="70585" spans="16:19" x14ac:dyDescent="0.2">
      <c r="P70585" s="230"/>
      <c r="Q70585" s="230"/>
      <c r="R70585" s="230"/>
      <c r="S70585" s="230"/>
    </row>
    <row r="70586" spans="16:19" x14ac:dyDescent="0.2">
      <c r="P70586" s="230"/>
      <c r="Q70586" s="230"/>
      <c r="R70586" s="230"/>
      <c r="S70586" s="230"/>
    </row>
    <row r="70587" spans="16:19" x14ac:dyDescent="0.2">
      <c r="P70587" s="230"/>
      <c r="Q70587" s="230"/>
      <c r="R70587" s="230"/>
      <c r="S70587" s="230"/>
    </row>
    <row r="70588" spans="16:19" x14ac:dyDescent="0.2">
      <c r="P70588" s="230"/>
      <c r="Q70588" s="230"/>
      <c r="R70588" s="230"/>
      <c r="S70588" s="230"/>
    </row>
    <row r="70589" spans="16:19" x14ac:dyDescent="0.2">
      <c r="P70589" s="230"/>
      <c r="Q70589" s="230"/>
      <c r="R70589" s="230"/>
      <c r="S70589" s="230"/>
    </row>
    <row r="70590" spans="16:19" x14ac:dyDescent="0.2">
      <c r="P70590" s="230"/>
      <c r="Q70590" s="230"/>
      <c r="R70590" s="230"/>
      <c r="S70590" s="230"/>
    </row>
    <row r="70591" spans="16:19" x14ac:dyDescent="0.2">
      <c r="P70591" s="230"/>
      <c r="Q70591" s="230"/>
      <c r="R70591" s="230"/>
      <c r="S70591" s="230"/>
    </row>
    <row r="70592" spans="16:19" x14ac:dyDescent="0.2">
      <c r="P70592" s="230"/>
      <c r="Q70592" s="230"/>
      <c r="R70592" s="230"/>
      <c r="S70592" s="230"/>
    </row>
    <row r="70593" spans="16:19" x14ac:dyDescent="0.2">
      <c r="P70593" s="230"/>
      <c r="Q70593" s="230"/>
      <c r="R70593" s="230"/>
      <c r="S70593" s="230"/>
    </row>
    <row r="70594" spans="16:19" x14ac:dyDescent="0.2">
      <c r="P70594" s="230"/>
      <c r="Q70594" s="230"/>
      <c r="R70594" s="230"/>
      <c r="S70594" s="230"/>
    </row>
    <row r="70595" spans="16:19" x14ac:dyDescent="0.2">
      <c r="P70595" s="230"/>
      <c r="Q70595" s="230"/>
      <c r="R70595" s="230"/>
      <c r="S70595" s="230"/>
    </row>
    <row r="70596" spans="16:19" x14ac:dyDescent="0.2">
      <c r="P70596" s="230"/>
      <c r="Q70596" s="230"/>
      <c r="R70596" s="230"/>
      <c r="S70596" s="230"/>
    </row>
    <row r="70597" spans="16:19" x14ac:dyDescent="0.2">
      <c r="P70597" s="230"/>
      <c r="Q70597" s="230"/>
      <c r="R70597" s="230"/>
      <c r="S70597" s="230"/>
    </row>
    <row r="70598" spans="16:19" x14ac:dyDescent="0.2">
      <c r="P70598" s="230"/>
      <c r="Q70598" s="230"/>
      <c r="R70598" s="230"/>
      <c r="S70598" s="230"/>
    </row>
    <row r="70599" spans="16:19" x14ac:dyDescent="0.2">
      <c r="P70599" s="230"/>
      <c r="Q70599" s="230"/>
      <c r="R70599" s="230"/>
      <c r="S70599" s="230"/>
    </row>
    <row r="70600" spans="16:19" x14ac:dyDescent="0.2">
      <c r="P70600" s="230"/>
      <c r="Q70600" s="230"/>
      <c r="R70600" s="230"/>
      <c r="S70600" s="230"/>
    </row>
    <row r="70601" spans="16:19" x14ac:dyDescent="0.2">
      <c r="P70601" s="230"/>
      <c r="Q70601" s="230"/>
      <c r="R70601" s="230"/>
      <c r="S70601" s="230"/>
    </row>
    <row r="70602" spans="16:19" x14ac:dyDescent="0.2">
      <c r="P70602" s="230"/>
      <c r="Q70602" s="230"/>
      <c r="R70602" s="230"/>
      <c r="S70602" s="230"/>
    </row>
    <row r="70603" spans="16:19" x14ac:dyDescent="0.2">
      <c r="P70603" s="230"/>
      <c r="Q70603" s="230"/>
      <c r="R70603" s="230"/>
      <c r="S70603" s="230"/>
    </row>
    <row r="70604" spans="16:19" x14ac:dyDescent="0.2">
      <c r="P70604" s="230"/>
      <c r="Q70604" s="230"/>
      <c r="R70604" s="230"/>
      <c r="S70604" s="230"/>
    </row>
    <row r="70605" spans="16:19" x14ac:dyDescent="0.2">
      <c r="P70605" s="230"/>
      <c r="Q70605" s="230"/>
      <c r="R70605" s="230"/>
      <c r="S70605" s="230"/>
    </row>
    <row r="70606" spans="16:19" x14ac:dyDescent="0.2">
      <c r="P70606" s="230"/>
      <c r="Q70606" s="230"/>
      <c r="R70606" s="230"/>
      <c r="S70606" s="230"/>
    </row>
    <row r="70607" spans="16:19" x14ac:dyDescent="0.2">
      <c r="P70607" s="230"/>
      <c r="Q70607" s="230"/>
      <c r="R70607" s="230"/>
      <c r="S70607" s="230"/>
    </row>
    <row r="70608" spans="16:19" x14ac:dyDescent="0.2">
      <c r="P70608" s="230"/>
      <c r="Q70608" s="230"/>
      <c r="R70608" s="230"/>
      <c r="S70608" s="230"/>
    </row>
    <row r="70609" spans="16:19" x14ac:dyDescent="0.2">
      <c r="P70609" s="230"/>
      <c r="Q70609" s="230"/>
      <c r="R70609" s="230"/>
      <c r="S70609" s="230"/>
    </row>
    <row r="70610" spans="16:19" x14ac:dyDescent="0.2">
      <c r="P70610" s="230"/>
      <c r="Q70610" s="230"/>
      <c r="R70610" s="230"/>
      <c r="S70610" s="230"/>
    </row>
    <row r="70611" spans="16:19" x14ac:dyDescent="0.2">
      <c r="P70611" s="230"/>
      <c r="Q70611" s="230"/>
      <c r="R70611" s="230"/>
      <c r="S70611" s="230"/>
    </row>
    <row r="70612" spans="16:19" x14ac:dyDescent="0.2">
      <c r="P70612" s="230"/>
      <c r="Q70612" s="230"/>
      <c r="R70612" s="230"/>
      <c r="S70612" s="230"/>
    </row>
    <row r="70613" spans="16:19" x14ac:dyDescent="0.2">
      <c r="P70613" s="230"/>
      <c r="Q70613" s="230"/>
      <c r="R70613" s="230"/>
      <c r="S70613" s="230"/>
    </row>
    <row r="70614" spans="16:19" x14ac:dyDescent="0.2">
      <c r="P70614" s="230"/>
      <c r="Q70614" s="230"/>
      <c r="R70614" s="230"/>
      <c r="S70614" s="230"/>
    </row>
    <row r="70615" spans="16:19" x14ac:dyDescent="0.2">
      <c r="P70615" s="230"/>
      <c r="Q70615" s="230"/>
      <c r="R70615" s="230"/>
      <c r="S70615" s="230"/>
    </row>
    <row r="70616" spans="16:19" x14ac:dyDescent="0.2">
      <c r="P70616" s="230"/>
      <c r="Q70616" s="230"/>
      <c r="R70616" s="230"/>
      <c r="S70616" s="230"/>
    </row>
    <row r="70617" spans="16:19" x14ac:dyDescent="0.2">
      <c r="P70617" s="230"/>
      <c r="Q70617" s="230"/>
      <c r="R70617" s="230"/>
      <c r="S70617" s="230"/>
    </row>
    <row r="70618" spans="16:19" x14ac:dyDescent="0.2">
      <c r="P70618" s="230"/>
      <c r="Q70618" s="230"/>
      <c r="R70618" s="230"/>
      <c r="S70618" s="230"/>
    </row>
    <row r="70619" spans="16:19" x14ac:dyDescent="0.2">
      <c r="P70619" s="230"/>
      <c r="Q70619" s="230"/>
      <c r="R70619" s="230"/>
      <c r="S70619" s="230"/>
    </row>
    <row r="70620" spans="16:19" x14ac:dyDescent="0.2">
      <c r="P70620" s="230"/>
      <c r="Q70620" s="230"/>
      <c r="R70620" s="230"/>
      <c r="S70620" s="230"/>
    </row>
    <row r="70621" spans="16:19" x14ac:dyDescent="0.2">
      <c r="P70621" s="230"/>
      <c r="Q70621" s="230"/>
      <c r="R70621" s="230"/>
      <c r="S70621" s="230"/>
    </row>
    <row r="70622" spans="16:19" x14ac:dyDescent="0.2">
      <c r="P70622" s="230"/>
      <c r="Q70622" s="230"/>
      <c r="R70622" s="230"/>
      <c r="S70622" s="230"/>
    </row>
    <row r="70623" spans="16:19" x14ac:dyDescent="0.2">
      <c r="P70623" s="230"/>
      <c r="Q70623" s="230"/>
      <c r="R70623" s="230"/>
      <c r="S70623" s="230"/>
    </row>
    <row r="70624" spans="16:19" x14ac:dyDescent="0.2">
      <c r="P70624" s="230"/>
      <c r="Q70624" s="230"/>
      <c r="R70624" s="230"/>
      <c r="S70624" s="230"/>
    </row>
    <row r="70625" spans="16:19" x14ac:dyDescent="0.2">
      <c r="P70625" s="230"/>
      <c r="Q70625" s="230"/>
      <c r="R70625" s="230"/>
      <c r="S70625" s="230"/>
    </row>
    <row r="70626" spans="16:19" x14ac:dyDescent="0.2">
      <c r="P70626" s="230"/>
      <c r="Q70626" s="230"/>
      <c r="R70626" s="230"/>
      <c r="S70626" s="230"/>
    </row>
    <row r="70627" spans="16:19" x14ac:dyDescent="0.2">
      <c r="P70627" s="230"/>
      <c r="Q70627" s="230"/>
      <c r="R70627" s="230"/>
      <c r="S70627" s="230"/>
    </row>
    <row r="70628" spans="16:19" x14ac:dyDescent="0.2">
      <c r="P70628" s="230"/>
      <c r="Q70628" s="230"/>
      <c r="R70628" s="230"/>
      <c r="S70628" s="230"/>
    </row>
    <row r="70629" spans="16:19" x14ac:dyDescent="0.2">
      <c r="P70629" s="230"/>
      <c r="Q70629" s="230"/>
      <c r="R70629" s="230"/>
      <c r="S70629" s="230"/>
    </row>
    <row r="70630" spans="16:19" x14ac:dyDescent="0.2">
      <c r="P70630" s="230"/>
      <c r="Q70630" s="230"/>
      <c r="R70630" s="230"/>
      <c r="S70630" s="230"/>
    </row>
    <row r="70631" spans="16:19" x14ac:dyDescent="0.2">
      <c r="P70631" s="230"/>
      <c r="Q70631" s="230"/>
      <c r="R70631" s="230"/>
      <c r="S70631" s="230"/>
    </row>
    <row r="70632" spans="16:19" x14ac:dyDescent="0.2">
      <c r="P70632" s="230"/>
      <c r="Q70632" s="230"/>
      <c r="R70632" s="230"/>
      <c r="S70632" s="230"/>
    </row>
    <row r="70633" spans="16:19" x14ac:dyDescent="0.2">
      <c r="P70633" s="230"/>
      <c r="Q70633" s="230"/>
      <c r="R70633" s="230"/>
      <c r="S70633" s="230"/>
    </row>
    <row r="70634" spans="16:19" x14ac:dyDescent="0.2">
      <c r="P70634" s="230"/>
      <c r="Q70634" s="230"/>
      <c r="R70634" s="230"/>
      <c r="S70634" s="230"/>
    </row>
    <row r="70635" spans="16:19" x14ac:dyDescent="0.2">
      <c r="P70635" s="230"/>
      <c r="Q70635" s="230"/>
      <c r="R70635" s="230"/>
      <c r="S70635" s="230"/>
    </row>
    <row r="70636" spans="16:19" x14ac:dyDescent="0.2">
      <c r="P70636" s="230"/>
      <c r="Q70636" s="230"/>
      <c r="R70636" s="230"/>
      <c r="S70636" s="230"/>
    </row>
    <row r="70637" spans="16:19" x14ac:dyDescent="0.2">
      <c r="P70637" s="230"/>
      <c r="Q70637" s="230"/>
      <c r="R70637" s="230"/>
      <c r="S70637" s="230"/>
    </row>
    <row r="70638" spans="16:19" x14ac:dyDescent="0.2">
      <c r="P70638" s="230"/>
      <c r="Q70638" s="230"/>
      <c r="R70638" s="230"/>
      <c r="S70638" s="230"/>
    </row>
    <row r="70639" spans="16:19" x14ac:dyDescent="0.2">
      <c r="P70639" s="230"/>
      <c r="Q70639" s="230"/>
      <c r="R70639" s="230"/>
      <c r="S70639" s="230"/>
    </row>
    <row r="70640" spans="16:19" x14ac:dyDescent="0.2">
      <c r="P70640" s="230"/>
      <c r="Q70640" s="230"/>
      <c r="R70640" s="230"/>
      <c r="S70640" s="230"/>
    </row>
    <row r="70641" spans="16:19" x14ac:dyDescent="0.2">
      <c r="P70641" s="230"/>
      <c r="Q70641" s="230"/>
      <c r="R70641" s="230"/>
      <c r="S70641" s="230"/>
    </row>
    <row r="70642" spans="16:19" x14ac:dyDescent="0.2">
      <c r="P70642" s="230"/>
      <c r="Q70642" s="230"/>
      <c r="R70642" s="230"/>
      <c r="S70642" s="230"/>
    </row>
    <row r="70643" spans="16:19" x14ac:dyDescent="0.2">
      <c r="P70643" s="230"/>
      <c r="Q70643" s="230"/>
      <c r="R70643" s="230"/>
      <c r="S70643" s="230"/>
    </row>
    <row r="70644" spans="16:19" x14ac:dyDescent="0.2">
      <c r="P70644" s="230"/>
      <c r="Q70644" s="230"/>
      <c r="R70644" s="230"/>
      <c r="S70644" s="230"/>
    </row>
    <row r="70645" spans="16:19" x14ac:dyDescent="0.2">
      <c r="P70645" s="230"/>
      <c r="Q70645" s="230"/>
      <c r="R70645" s="230"/>
      <c r="S70645" s="230"/>
    </row>
    <row r="70646" spans="16:19" x14ac:dyDescent="0.2">
      <c r="P70646" s="230"/>
      <c r="Q70646" s="230"/>
      <c r="R70646" s="230"/>
      <c r="S70646" s="230"/>
    </row>
    <row r="70647" spans="16:19" x14ac:dyDescent="0.2">
      <c r="P70647" s="230"/>
      <c r="Q70647" s="230"/>
      <c r="R70647" s="230"/>
      <c r="S70647" s="230"/>
    </row>
    <row r="70648" spans="16:19" x14ac:dyDescent="0.2">
      <c r="P70648" s="230"/>
      <c r="Q70648" s="230"/>
      <c r="R70648" s="230"/>
      <c r="S70648" s="230"/>
    </row>
    <row r="70649" spans="16:19" x14ac:dyDescent="0.2">
      <c r="P70649" s="230"/>
      <c r="Q70649" s="230"/>
      <c r="R70649" s="230"/>
      <c r="S70649" s="230"/>
    </row>
    <row r="70650" spans="16:19" x14ac:dyDescent="0.2">
      <c r="P70650" s="230"/>
      <c r="Q70650" s="230"/>
      <c r="R70650" s="230"/>
      <c r="S70650" s="230"/>
    </row>
    <row r="70651" spans="16:19" x14ac:dyDescent="0.2">
      <c r="P70651" s="230"/>
      <c r="Q70651" s="230"/>
      <c r="R70651" s="230"/>
      <c r="S70651" s="230"/>
    </row>
    <row r="70652" spans="16:19" x14ac:dyDescent="0.2">
      <c r="P70652" s="230"/>
      <c r="Q70652" s="230"/>
      <c r="R70652" s="230"/>
      <c r="S70652" s="230"/>
    </row>
    <row r="70653" spans="16:19" x14ac:dyDescent="0.2">
      <c r="P70653" s="230"/>
      <c r="Q70653" s="230"/>
      <c r="R70653" s="230"/>
      <c r="S70653" s="230"/>
    </row>
    <row r="70654" spans="16:19" x14ac:dyDescent="0.2">
      <c r="P70654" s="230"/>
      <c r="Q70654" s="230"/>
      <c r="R70654" s="230"/>
      <c r="S70654" s="230"/>
    </row>
    <row r="70655" spans="16:19" x14ac:dyDescent="0.2">
      <c r="P70655" s="230"/>
      <c r="Q70655" s="230"/>
      <c r="R70655" s="230"/>
      <c r="S70655" s="230"/>
    </row>
    <row r="70656" spans="16:19" x14ac:dyDescent="0.2">
      <c r="P70656" s="230"/>
      <c r="Q70656" s="230"/>
      <c r="R70656" s="230"/>
      <c r="S70656" s="230"/>
    </row>
    <row r="70657" spans="16:19" x14ac:dyDescent="0.2">
      <c r="P70657" s="230"/>
      <c r="Q70657" s="230"/>
      <c r="R70657" s="230"/>
      <c r="S70657" s="230"/>
    </row>
    <row r="70658" spans="16:19" x14ac:dyDescent="0.2">
      <c r="P70658" s="230"/>
      <c r="Q70658" s="230"/>
      <c r="R70658" s="230"/>
      <c r="S70658" s="230"/>
    </row>
    <row r="70659" spans="16:19" x14ac:dyDescent="0.2">
      <c r="P70659" s="230"/>
      <c r="Q70659" s="230"/>
      <c r="R70659" s="230"/>
      <c r="S70659" s="230"/>
    </row>
    <row r="70660" spans="16:19" x14ac:dyDescent="0.2">
      <c r="P70660" s="230"/>
      <c r="Q70660" s="230"/>
      <c r="R70660" s="230"/>
      <c r="S70660" s="230"/>
    </row>
    <row r="70661" spans="16:19" x14ac:dyDescent="0.2">
      <c r="P70661" s="230"/>
      <c r="Q70661" s="230"/>
      <c r="R70661" s="230"/>
      <c r="S70661" s="230"/>
    </row>
    <row r="70662" spans="16:19" x14ac:dyDescent="0.2">
      <c r="P70662" s="230"/>
      <c r="Q70662" s="230"/>
      <c r="R70662" s="230"/>
      <c r="S70662" s="230"/>
    </row>
    <row r="70663" spans="16:19" x14ac:dyDescent="0.2">
      <c r="P70663" s="230"/>
      <c r="Q70663" s="230"/>
      <c r="R70663" s="230"/>
      <c r="S70663" s="230"/>
    </row>
    <row r="70664" spans="16:19" x14ac:dyDescent="0.2">
      <c r="P70664" s="230"/>
      <c r="Q70664" s="230"/>
      <c r="R70664" s="230"/>
      <c r="S70664" s="230"/>
    </row>
    <row r="70665" spans="16:19" x14ac:dyDescent="0.2">
      <c r="P70665" s="230"/>
      <c r="Q70665" s="230"/>
      <c r="R70665" s="230"/>
      <c r="S70665" s="230"/>
    </row>
    <row r="70666" spans="16:19" x14ac:dyDescent="0.2">
      <c r="P70666" s="230"/>
      <c r="Q70666" s="230"/>
      <c r="R70666" s="230"/>
      <c r="S70666" s="230"/>
    </row>
    <row r="70667" spans="16:19" x14ac:dyDescent="0.2">
      <c r="P70667" s="230"/>
      <c r="Q70667" s="230"/>
      <c r="R70667" s="230"/>
      <c r="S70667" s="230"/>
    </row>
    <row r="70668" spans="16:19" x14ac:dyDescent="0.2">
      <c r="P70668" s="230"/>
      <c r="Q70668" s="230"/>
      <c r="R70668" s="230"/>
      <c r="S70668" s="230"/>
    </row>
    <row r="70669" spans="16:19" x14ac:dyDescent="0.2">
      <c r="P70669" s="230"/>
      <c r="Q70669" s="230"/>
      <c r="R70669" s="230"/>
      <c r="S70669" s="230"/>
    </row>
    <row r="70670" spans="16:19" x14ac:dyDescent="0.2">
      <c r="P70670" s="230"/>
      <c r="Q70670" s="230"/>
      <c r="R70670" s="230"/>
      <c r="S70670" s="230"/>
    </row>
    <row r="70671" spans="16:19" x14ac:dyDescent="0.2">
      <c r="P70671" s="230"/>
      <c r="Q70671" s="230"/>
      <c r="R70671" s="230"/>
      <c r="S70671" s="230"/>
    </row>
    <row r="70672" spans="16:19" x14ac:dyDescent="0.2">
      <c r="P70672" s="230"/>
      <c r="Q70672" s="230"/>
      <c r="R70672" s="230"/>
      <c r="S70672" s="230"/>
    </row>
    <row r="70673" spans="16:19" x14ac:dyDescent="0.2">
      <c r="P70673" s="230"/>
      <c r="Q70673" s="230"/>
      <c r="R70673" s="230"/>
      <c r="S70673" s="230"/>
    </row>
    <row r="70674" spans="16:19" x14ac:dyDescent="0.2">
      <c r="P70674" s="230"/>
      <c r="Q70674" s="230"/>
      <c r="R70674" s="230"/>
      <c r="S70674" s="230"/>
    </row>
    <row r="70675" spans="16:19" x14ac:dyDescent="0.2">
      <c r="P70675" s="230"/>
      <c r="Q70675" s="230"/>
      <c r="R70675" s="230"/>
      <c r="S70675" s="230"/>
    </row>
    <row r="70676" spans="16:19" x14ac:dyDescent="0.2">
      <c r="P70676" s="230"/>
      <c r="Q70676" s="230"/>
      <c r="R70676" s="230"/>
      <c r="S70676" s="230"/>
    </row>
    <row r="70677" spans="16:19" x14ac:dyDescent="0.2">
      <c r="P70677" s="230"/>
      <c r="Q70677" s="230"/>
      <c r="R70677" s="230"/>
      <c r="S70677" s="230"/>
    </row>
    <row r="70678" spans="16:19" x14ac:dyDescent="0.2">
      <c r="P70678" s="230"/>
      <c r="Q70678" s="230"/>
      <c r="R70678" s="230"/>
      <c r="S70678" s="230"/>
    </row>
    <row r="70679" spans="16:19" x14ac:dyDescent="0.2">
      <c r="P70679" s="230"/>
      <c r="Q70679" s="230"/>
      <c r="R70679" s="230"/>
      <c r="S70679" s="230"/>
    </row>
    <row r="70680" spans="16:19" x14ac:dyDescent="0.2">
      <c r="P70680" s="230"/>
      <c r="Q70680" s="230"/>
      <c r="R70680" s="230"/>
      <c r="S70680" s="230"/>
    </row>
    <row r="70681" spans="16:19" x14ac:dyDescent="0.2">
      <c r="P70681" s="230"/>
      <c r="Q70681" s="230"/>
      <c r="R70681" s="230"/>
      <c r="S70681" s="230"/>
    </row>
    <row r="70682" spans="16:19" x14ac:dyDescent="0.2">
      <c r="P70682" s="230"/>
      <c r="Q70682" s="230"/>
      <c r="R70682" s="230"/>
      <c r="S70682" s="230"/>
    </row>
    <row r="70683" spans="16:19" x14ac:dyDescent="0.2">
      <c r="P70683" s="230"/>
      <c r="Q70683" s="230"/>
      <c r="R70683" s="230"/>
      <c r="S70683" s="230"/>
    </row>
    <row r="70684" spans="16:19" x14ac:dyDescent="0.2">
      <c r="P70684" s="230"/>
      <c r="Q70684" s="230"/>
      <c r="R70684" s="230"/>
      <c r="S70684" s="230"/>
    </row>
    <row r="70685" spans="16:19" x14ac:dyDescent="0.2">
      <c r="P70685" s="230"/>
      <c r="Q70685" s="230"/>
      <c r="R70685" s="230"/>
      <c r="S70685" s="230"/>
    </row>
    <row r="70686" spans="16:19" x14ac:dyDescent="0.2">
      <c r="P70686" s="230"/>
      <c r="Q70686" s="230"/>
      <c r="R70686" s="230"/>
      <c r="S70686" s="230"/>
    </row>
    <row r="70687" spans="16:19" x14ac:dyDescent="0.2">
      <c r="P70687" s="230"/>
      <c r="Q70687" s="230"/>
      <c r="R70687" s="230"/>
      <c r="S70687" s="230"/>
    </row>
    <row r="70688" spans="16:19" x14ac:dyDescent="0.2">
      <c r="P70688" s="230"/>
      <c r="Q70688" s="230"/>
      <c r="R70688" s="230"/>
      <c r="S70688" s="230"/>
    </row>
    <row r="70689" spans="16:19" x14ac:dyDescent="0.2">
      <c r="P70689" s="230"/>
      <c r="Q70689" s="230"/>
      <c r="R70689" s="230"/>
      <c r="S70689" s="230"/>
    </row>
    <row r="70690" spans="16:19" x14ac:dyDescent="0.2">
      <c r="P70690" s="230"/>
      <c r="Q70690" s="230"/>
      <c r="R70690" s="230"/>
      <c r="S70690" s="230"/>
    </row>
    <row r="70691" spans="16:19" x14ac:dyDescent="0.2">
      <c r="P70691" s="230"/>
      <c r="Q70691" s="230"/>
      <c r="R70691" s="230"/>
      <c r="S70691" s="230"/>
    </row>
    <row r="70692" spans="16:19" x14ac:dyDescent="0.2">
      <c r="P70692" s="230"/>
      <c r="Q70692" s="230"/>
      <c r="R70692" s="230"/>
      <c r="S70692" s="230"/>
    </row>
    <row r="70693" spans="16:19" x14ac:dyDescent="0.2">
      <c r="P70693" s="230"/>
      <c r="Q70693" s="230"/>
      <c r="R70693" s="230"/>
      <c r="S70693" s="230"/>
    </row>
    <row r="70694" spans="16:19" x14ac:dyDescent="0.2">
      <c r="P70694" s="230"/>
      <c r="Q70694" s="230"/>
      <c r="R70694" s="230"/>
      <c r="S70694" s="230"/>
    </row>
    <row r="70695" spans="16:19" x14ac:dyDescent="0.2">
      <c r="P70695" s="230"/>
      <c r="Q70695" s="230"/>
      <c r="R70695" s="230"/>
      <c r="S70695" s="230"/>
    </row>
    <row r="70696" spans="16:19" x14ac:dyDescent="0.2">
      <c r="P70696" s="230"/>
      <c r="Q70696" s="230"/>
      <c r="R70696" s="230"/>
      <c r="S70696" s="230"/>
    </row>
    <row r="70697" spans="16:19" x14ac:dyDescent="0.2">
      <c r="P70697" s="230"/>
      <c r="Q70697" s="230"/>
      <c r="R70697" s="230"/>
      <c r="S70697" s="230"/>
    </row>
    <row r="70698" spans="16:19" x14ac:dyDescent="0.2">
      <c r="P70698" s="230"/>
      <c r="Q70698" s="230"/>
      <c r="R70698" s="230"/>
      <c r="S70698" s="230"/>
    </row>
    <row r="70699" spans="16:19" x14ac:dyDescent="0.2">
      <c r="P70699" s="230"/>
      <c r="Q70699" s="230"/>
      <c r="R70699" s="230"/>
      <c r="S70699" s="230"/>
    </row>
    <row r="70700" spans="16:19" x14ac:dyDescent="0.2">
      <c r="P70700" s="230"/>
      <c r="Q70700" s="230"/>
      <c r="R70700" s="230"/>
      <c r="S70700" s="230"/>
    </row>
    <row r="70701" spans="16:19" x14ac:dyDescent="0.2">
      <c r="P70701" s="230"/>
      <c r="Q70701" s="230"/>
      <c r="R70701" s="230"/>
      <c r="S70701" s="230"/>
    </row>
    <row r="70702" spans="16:19" x14ac:dyDescent="0.2">
      <c r="P70702" s="230"/>
      <c r="Q70702" s="230"/>
      <c r="R70702" s="230"/>
      <c r="S70702" s="230"/>
    </row>
    <row r="70703" spans="16:19" x14ac:dyDescent="0.2">
      <c r="P70703" s="230"/>
      <c r="Q70703" s="230"/>
      <c r="R70703" s="230"/>
      <c r="S70703" s="230"/>
    </row>
    <row r="70704" spans="16:19" x14ac:dyDescent="0.2">
      <c r="P70704" s="230"/>
      <c r="Q70704" s="230"/>
      <c r="R70704" s="230"/>
      <c r="S70704" s="230"/>
    </row>
    <row r="70705" spans="16:19" x14ac:dyDescent="0.2">
      <c r="P70705" s="230"/>
      <c r="Q70705" s="230"/>
      <c r="R70705" s="230"/>
      <c r="S70705" s="230"/>
    </row>
    <row r="70706" spans="16:19" x14ac:dyDescent="0.2">
      <c r="P70706" s="230"/>
      <c r="Q70706" s="230"/>
      <c r="R70706" s="230"/>
      <c r="S70706" s="230"/>
    </row>
    <row r="70707" spans="16:19" x14ac:dyDescent="0.2">
      <c r="P70707" s="230"/>
      <c r="Q70707" s="230"/>
      <c r="R70707" s="230"/>
      <c r="S70707" s="230"/>
    </row>
    <row r="70708" spans="16:19" x14ac:dyDescent="0.2">
      <c r="P70708" s="230"/>
      <c r="Q70708" s="230"/>
      <c r="R70708" s="230"/>
      <c r="S70708" s="230"/>
    </row>
    <row r="70709" spans="16:19" x14ac:dyDescent="0.2">
      <c r="P70709" s="230"/>
      <c r="Q70709" s="230"/>
      <c r="R70709" s="230"/>
      <c r="S70709" s="230"/>
    </row>
    <row r="70710" spans="16:19" x14ac:dyDescent="0.2">
      <c r="P70710" s="230"/>
      <c r="Q70710" s="230"/>
      <c r="R70710" s="230"/>
      <c r="S70710" s="230"/>
    </row>
    <row r="70711" spans="16:19" x14ac:dyDescent="0.2">
      <c r="P70711" s="230"/>
      <c r="Q70711" s="230"/>
      <c r="R70711" s="230"/>
      <c r="S70711" s="230"/>
    </row>
    <row r="70712" spans="16:19" x14ac:dyDescent="0.2">
      <c r="P70712" s="230"/>
      <c r="Q70712" s="230"/>
      <c r="R70712" s="230"/>
      <c r="S70712" s="230"/>
    </row>
    <row r="70713" spans="16:19" x14ac:dyDescent="0.2">
      <c r="P70713" s="230"/>
      <c r="Q70713" s="230"/>
      <c r="R70713" s="230"/>
      <c r="S70713" s="230"/>
    </row>
    <row r="70714" spans="16:19" x14ac:dyDescent="0.2">
      <c r="P70714" s="230"/>
      <c r="Q70714" s="230"/>
      <c r="R70714" s="230"/>
      <c r="S70714" s="230"/>
    </row>
    <row r="70715" spans="16:19" x14ac:dyDescent="0.2">
      <c r="P70715" s="230"/>
      <c r="Q70715" s="230"/>
      <c r="R70715" s="230"/>
      <c r="S70715" s="230"/>
    </row>
    <row r="70716" spans="16:19" x14ac:dyDescent="0.2">
      <c r="P70716" s="230"/>
      <c r="Q70716" s="230"/>
      <c r="R70716" s="230"/>
      <c r="S70716" s="230"/>
    </row>
    <row r="70717" spans="16:19" x14ac:dyDescent="0.2">
      <c r="P70717" s="230"/>
      <c r="Q70717" s="230"/>
      <c r="R70717" s="230"/>
      <c r="S70717" s="230"/>
    </row>
    <row r="70718" spans="16:19" x14ac:dyDescent="0.2">
      <c r="P70718" s="230"/>
      <c r="Q70718" s="230"/>
      <c r="R70718" s="230"/>
      <c r="S70718" s="230"/>
    </row>
    <row r="70719" spans="16:19" x14ac:dyDescent="0.2">
      <c r="P70719" s="230"/>
      <c r="Q70719" s="230"/>
      <c r="R70719" s="230"/>
      <c r="S70719" s="230"/>
    </row>
    <row r="70720" spans="16:19" x14ac:dyDescent="0.2">
      <c r="P70720" s="230"/>
      <c r="Q70720" s="230"/>
      <c r="R70720" s="230"/>
      <c r="S70720" s="230"/>
    </row>
    <row r="70721" spans="16:19" x14ac:dyDescent="0.2">
      <c r="P70721" s="230"/>
      <c r="Q70721" s="230"/>
      <c r="R70721" s="230"/>
      <c r="S70721" s="230"/>
    </row>
    <row r="70722" spans="16:19" x14ac:dyDescent="0.2">
      <c r="P70722" s="230"/>
      <c r="Q70722" s="230"/>
      <c r="R70722" s="230"/>
      <c r="S70722" s="230"/>
    </row>
    <row r="70723" spans="16:19" x14ac:dyDescent="0.2">
      <c r="P70723" s="230"/>
      <c r="Q70723" s="230"/>
      <c r="R70723" s="230"/>
      <c r="S70723" s="230"/>
    </row>
    <row r="70724" spans="16:19" x14ac:dyDescent="0.2">
      <c r="P70724" s="230"/>
      <c r="Q70724" s="230"/>
      <c r="R70724" s="230"/>
      <c r="S70724" s="230"/>
    </row>
    <row r="70725" spans="16:19" x14ac:dyDescent="0.2">
      <c r="P70725" s="230"/>
      <c r="Q70725" s="230"/>
      <c r="R70725" s="230"/>
      <c r="S70725" s="230"/>
    </row>
    <row r="70726" spans="16:19" x14ac:dyDescent="0.2">
      <c r="P70726" s="230"/>
      <c r="Q70726" s="230"/>
      <c r="R70726" s="230"/>
      <c r="S70726" s="230"/>
    </row>
    <row r="70727" spans="16:19" x14ac:dyDescent="0.2">
      <c r="P70727" s="230"/>
      <c r="Q70727" s="230"/>
      <c r="R70727" s="230"/>
      <c r="S70727" s="230"/>
    </row>
    <row r="70728" spans="16:19" x14ac:dyDescent="0.2">
      <c r="P70728" s="230"/>
      <c r="Q70728" s="230"/>
      <c r="R70728" s="230"/>
      <c r="S70728" s="230"/>
    </row>
    <row r="70729" spans="16:19" x14ac:dyDescent="0.2">
      <c r="P70729" s="230"/>
      <c r="Q70729" s="230"/>
      <c r="R70729" s="230"/>
      <c r="S70729" s="230"/>
    </row>
    <row r="70730" spans="16:19" x14ac:dyDescent="0.2">
      <c r="P70730" s="230"/>
      <c r="Q70730" s="230"/>
      <c r="R70730" s="230"/>
      <c r="S70730" s="230"/>
    </row>
    <row r="70731" spans="16:19" x14ac:dyDescent="0.2">
      <c r="P70731" s="230"/>
      <c r="Q70731" s="230"/>
      <c r="R70731" s="230"/>
      <c r="S70731" s="230"/>
    </row>
    <row r="70732" spans="16:19" x14ac:dyDescent="0.2">
      <c r="P70732" s="230"/>
      <c r="Q70732" s="230"/>
      <c r="R70732" s="230"/>
      <c r="S70732" s="230"/>
    </row>
    <row r="70733" spans="16:19" x14ac:dyDescent="0.2">
      <c r="P70733" s="230"/>
      <c r="Q70733" s="230"/>
      <c r="R70733" s="230"/>
      <c r="S70733" s="230"/>
    </row>
    <row r="70734" spans="16:19" x14ac:dyDescent="0.2">
      <c r="P70734" s="230"/>
      <c r="Q70734" s="230"/>
      <c r="R70734" s="230"/>
      <c r="S70734" s="230"/>
    </row>
    <row r="70735" spans="16:19" x14ac:dyDescent="0.2">
      <c r="P70735" s="230"/>
      <c r="Q70735" s="230"/>
      <c r="R70735" s="230"/>
      <c r="S70735" s="230"/>
    </row>
    <row r="70736" spans="16:19" x14ac:dyDescent="0.2">
      <c r="P70736" s="230"/>
      <c r="Q70736" s="230"/>
      <c r="R70736" s="230"/>
      <c r="S70736" s="230"/>
    </row>
    <row r="70737" spans="16:19" x14ac:dyDescent="0.2">
      <c r="P70737" s="230"/>
      <c r="Q70737" s="230"/>
      <c r="R70737" s="230"/>
      <c r="S70737" s="230"/>
    </row>
    <row r="70738" spans="16:19" x14ac:dyDescent="0.2">
      <c r="P70738" s="230"/>
      <c r="Q70738" s="230"/>
      <c r="R70738" s="230"/>
      <c r="S70738" s="230"/>
    </row>
    <row r="70739" spans="16:19" x14ac:dyDescent="0.2">
      <c r="P70739" s="230"/>
      <c r="Q70739" s="230"/>
      <c r="R70739" s="230"/>
      <c r="S70739" s="230"/>
    </row>
    <row r="70740" spans="16:19" x14ac:dyDescent="0.2">
      <c r="P70740" s="230"/>
      <c r="Q70740" s="230"/>
      <c r="R70740" s="230"/>
      <c r="S70740" s="230"/>
    </row>
    <row r="70741" spans="16:19" x14ac:dyDescent="0.2">
      <c r="P70741" s="230"/>
      <c r="Q70741" s="230"/>
      <c r="R70741" s="230"/>
      <c r="S70741" s="230"/>
    </row>
    <row r="70742" spans="16:19" x14ac:dyDescent="0.2">
      <c r="P70742" s="230"/>
      <c r="Q70742" s="230"/>
      <c r="R70742" s="230"/>
      <c r="S70742" s="230"/>
    </row>
    <row r="70743" spans="16:19" x14ac:dyDescent="0.2">
      <c r="P70743" s="230"/>
      <c r="Q70743" s="230"/>
      <c r="R70743" s="230"/>
      <c r="S70743" s="230"/>
    </row>
    <row r="70744" spans="16:19" x14ac:dyDescent="0.2">
      <c r="P70744" s="230"/>
      <c r="Q70744" s="230"/>
      <c r="R70744" s="230"/>
      <c r="S70744" s="230"/>
    </row>
    <row r="70745" spans="16:19" x14ac:dyDescent="0.2">
      <c r="P70745" s="230"/>
      <c r="Q70745" s="230"/>
      <c r="R70745" s="230"/>
      <c r="S70745" s="230"/>
    </row>
    <row r="70746" spans="16:19" x14ac:dyDescent="0.2">
      <c r="P70746" s="230"/>
      <c r="Q70746" s="230"/>
      <c r="R70746" s="230"/>
      <c r="S70746" s="230"/>
    </row>
    <row r="70747" spans="16:19" x14ac:dyDescent="0.2">
      <c r="P70747" s="230"/>
      <c r="Q70747" s="230"/>
      <c r="R70747" s="230"/>
      <c r="S70747" s="230"/>
    </row>
    <row r="70748" spans="16:19" x14ac:dyDescent="0.2">
      <c r="P70748" s="230"/>
      <c r="Q70748" s="230"/>
      <c r="R70748" s="230"/>
      <c r="S70748" s="230"/>
    </row>
    <row r="70749" spans="16:19" x14ac:dyDescent="0.2">
      <c r="P70749" s="230"/>
      <c r="Q70749" s="230"/>
      <c r="R70749" s="230"/>
      <c r="S70749" s="230"/>
    </row>
    <row r="70750" spans="16:19" x14ac:dyDescent="0.2">
      <c r="P70750" s="230"/>
      <c r="Q70750" s="230"/>
      <c r="R70750" s="230"/>
      <c r="S70750" s="230"/>
    </row>
    <row r="70751" spans="16:19" x14ac:dyDescent="0.2">
      <c r="P70751" s="230"/>
      <c r="Q70751" s="230"/>
      <c r="R70751" s="230"/>
      <c r="S70751" s="230"/>
    </row>
    <row r="70752" spans="16:19" x14ac:dyDescent="0.2">
      <c r="P70752" s="230"/>
      <c r="Q70752" s="230"/>
      <c r="R70752" s="230"/>
      <c r="S70752" s="230"/>
    </row>
    <row r="70753" spans="16:19" x14ac:dyDescent="0.2">
      <c r="P70753" s="230"/>
      <c r="Q70753" s="230"/>
      <c r="R70753" s="230"/>
      <c r="S70753" s="230"/>
    </row>
    <row r="70754" spans="16:19" x14ac:dyDescent="0.2">
      <c r="P70754" s="230"/>
      <c r="Q70754" s="230"/>
      <c r="R70754" s="230"/>
      <c r="S70754" s="230"/>
    </row>
    <row r="70755" spans="16:19" x14ac:dyDescent="0.2">
      <c r="P70755" s="230"/>
      <c r="Q70755" s="230"/>
      <c r="R70755" s="230"/>
      <c r="S70755" s="230"/>
    </row>
    <row r="70756" spans="16:19" x14ac:dyDescent="0.2">
      <c r="P70756" s="230"/>
      <c r="Q70756" s="230"/>
      <c r="R70756" s="230"/>
      <c r="S70756" s="230"/>
    </row>
    <row r="70757" spans="16:19" x14ac:dyDescent="0.2">
      <c r="P70757" s="230"/>
      <c r="Q70757" s="230"/>
      <c r="R70757" s="230"/>
      <c r="S70757" s="230"/>
    </row>
    <row r="70758" spans="16:19" x14ac:dyDescent="0.2">
      <c r="P70758" s="230"/>
      <c r="Q70758" s="230"/>
      <c r="R70758" s="230"/>
      <c r="S70758" s="230"/>
    </row>
    <row r="70759" spans="16:19" x14ac:dyDescent="0.2">
      <c r="P70759" s="230"/>
      <c r="Q70759" s="230"/>
      <c r="R70759" s="230"/>
      <c r="S70759" s="230"/>
    </row>
    <row r="70760" spans="16:19" x14ac:dyDescent="0.2">
      <c r="P70760" s="230"/>
      <c r="Q70760" s="230"/>
      <c r="R70760" s="230"/>
      <c r="S70760" s="230"/>
    </row>
    <row r="70761" spans="16:19" x14ac:dyDescent="0.2">
      <c r="P70761" s="230"/>
      <c r="Q70761" s="230"/>
      <c r="R70761" s="230"/>
      <c r="S70761" s="230"/>
    </row>
    <row r="70762" spans="16:19" x14ac:dyDescent="0.2">
      <c r="P70762" s="230"/>
      <c r="Q70762" s="230"/>
      <c r="R70762" s="230"/>
      <c r="S70762" s="230"/>
    </row>
    <row r="70763" spans="16:19" x14ac:dyDescent="0.2">
      <c r="P70763" s="230"/>
      <c r="Q70763" s="230"/>
      <c r="R70763" s="230"/>
      <c r="S70763" s="230"/>
    </row>
    <row r="70764" spans="16:19" x14ac:dyDescent="0.2">
      <c r="P70764" s="230"/>
      <c r="Q70764" s="230"/>
      <c r="R70764" s="230"/>
      <c r="S70764" s="230"/>
    </row>
    <row r="70765" spans="16:19" x14ac:dyDescent="0.2">
      <c r="P70765" s="230"/>
      <c r="Q70765" s="230"/>
      <c r="R70765" s="230"/>
      <c r="S70765" s="230"/>
    </row>
    <row r="70766" spans="16:19" x14ac:dyDescent="0.2">
      <c r="P70766" s="230"/>
      <c r="Q70766" s="230"/>
      <c r="R70766" s="230"/>
      <c r="S70766" s="230"/>
    </row>
    <row r="70767" spans="16:19" x14ac:dyDescent="0.2">
      <c r="P70767" s="230"/>
      <c r="Q70767" s="230"/>
      <c r="R70767" s="230"/>
      <c r="S70767" s="230"/>
    </row>
    <row r="70768" spans="16:19" x14ac:dyDescent="0.2">
      <c r="P70768" s="230"/>
      <c r="Q70768" s="230"/>
      <c r="R70768" s="230"/>
      <c r="S70768" s="230"/>
    </row>
    <row r="70769" spans="16:19" x14ac:dyDescent="0.2">
      <c r="P70769" s="230"/>
      <c r="Q70769" s="230"/>
      <c r="R70769" s="230"/>
      <c r="S70769" s="230"/>
    </row>
    <row r="70770" spans="16:19" x14ac:dyDescent="0.2">
      <c r="P70770" s="230"/>
      <c r="Q70770" s="230"/>
      <c r="R70770" s="230"/>
      <c r="S70770" s="230"/>
    </row>
    <row r="70771" spans="16:19" x14ac:dyDescent="0.2">
      <c r="P70771" s="230"/>
      <c r="Q70771" s="230"/>
      <c r="R70771" s="230"/>
      <c r="S70771" s="230"/>
    </row>
    <row r="70772" spans="16:19" x14ac:dyDescent="0.2">
      <c r="P70772" s="230"/>
      <c r="Q70772" s="230"/>
      <c r="R70772" s="230"/>
      <c r="S70772" s="230"/>
    </row>
    <row r="70773" spans="16:19" x14ac:dyDescent="0.2">
      <c r="P70773" s="230"/>
      <c r="Q70773" s="230"/>
      <c r="R70773" s="230"/>
      <c r="S70773" s="230"/>
    </row>
    <row r="70774" spans="16:19" x14ac:dyDescent="0.2">
      <c r="P70774" s="230"/>
      <c r="Q70774" s="230"/>
      <c r="R70774" s="230"/>
      <c r="S70774" s="230"/>
    </row>
    <row r="70775" spans="16:19" x14ac:dyDescent="0.2">
      <c r="P70775" s="230"/>
      <c r="Q70775" s="230"/>
      <c r="R70775" s="230"/>
      <c r="S70775" s="230"/>
    </row>
    <row r="70776" spans="16:19" x14ac:dyDescent="0.2">
      <c r="P70776" s="230"/>
      <c r="Q70776" s="230"/>
      <c r="R70776" s="230"/>
      <c r="S70776" s="230"/>
    </row>
    <row r="70777" spans="16:19" x14ac:dyDescent="0.2">
      <c r="P70777" s="230"/>
      <c r="Q70777" s="230"/>
      <c r="R70777" s="230"/>
      <c r="S70777" s="230"/>
    </row>
    <row r="70778" spans="16:19" x14ac:dyDescent="0.2">
      <c r="P70778" s="230"/>
      <c r="Q70778" s="230"/>
      <c r="R70778" s="230"/>
      <c r="S70778" s="230"/>
    </row>
    <row r="70779" spans="16:19" x14ac:dyDescent="0.2">
      <c r="P70779" s="230"/>
      <c r="Q70779" s="230"/>
      <c r="R70779" s="230"/>
      <c r="S70779" s="230"/>
    </row>
    <row r="70780" spans="16:19" x14ac:dyDescent="0.2">
      <c r="P70780" s="230"/>
      <c r="Q70780" s="230"/>
      <c r="R70780" s="230"/>
      <c r="S70780" s="230"/>
    </row>
    <row r="70781" spans="16:19" x14ac:dyDescent="0.2">
      <c r="P70781" s="230"/>
      <c r="Q70781" s="230"/>
      <c r="R70781" s="230"/>
      <c r="S70781" s="230"/>
    </row>
    <row r="70782" spans="16:19" x14ac:dyDescent="0.2">
      <c r="P70782" s="230"/>
      <c r="Q70782" s="230"/>
      <c r="R70782" s="230"/>
      <c r="S70782" s="230"/>
    </row>
    <row r="70783" spans="16:19" x14ac:dyDescent="0.2">
      <c r="P70783" s="230"/>
      <c r="Q70783" s="230"/>
      <c r="R70783" s="230"/>
      <c r="S70783" s="230"/>
    </row>
    <row r="70784" spans="16:19" x14ac:dyDescent="0.2">
      <c r="P70784" s="230"/>
      <c r="Q70784" s="230"/>
      <c r="R70784" s="230"/>
      <c r="S70784" s="230"/>
    </row>
    <row r="70785" spans="16:19" x14ac:dyDescent="0.2">
      <c r="P70785" s="230"/>
      <c r="Q70785" s="230"/>
      <c r="R70785" s="230"/>
      <c r="S70785" s="230"/>
    </row>
    <row r="70786" spans="16:19" x14ac:dyDescent="0.2">
      <c r="P70786" s="230"/>
      <c r="Q70786" s="230"/>
      <c r="R70786" s="230"/>
      <c r="S70786" s="230"/>
    </row>
    <row r="70787" spans="16:19" x14ac:dyDescent="0.2">
      <c r="P70787" s="230"/>
      <c r="Q70787" s="230"/>
      <c r="R70787" s="230"/>
      <c r="S70787" s="230"/>
    </row>
    <row r="70788" spans="16:19" x14ac:dyDescent="0.2">
      <c r="P70788" s="230"/>
      <c r="Q70788" s="230"/>
      <c r="R70788" s="230"/>
      <c r="S70788" s="230"/>
    </row>
    <row r="70789" spans="16:19" x14ac:dyDescent="0.2">
      <c r="P70789" s="230"/>
      <c r="Q70789" s="230"/>
      <c r="R70789" s="230"/>
      <c r="S70789" s="230"/>
    </row>
    <row r="70790" spans="16:19" x14ac:dyDescent="0.2">
      <c r="P70790" s="230"/>
      <c r="Q70790" s="230"/>
      <c r="R70790" s="230"/>
      <c r="S70790" s="230"/>
    </row>
    <row r="70791" spans="16:19" x14ac:dyDescent="0.2">
      <c r="P70791" s="230"/>
      <c r="Q70791" s="230"/>
      <c r="R70791" s="230"/>
      <c r="S70791" s="230"/>
    </row>
    <row r="70792" spans="16:19" x14ac:dyDescent="0.2">
      <c r="P70792" s="230"/>
      <c r="Q70792" s="230"/>
      <c r="R70792" s="230"/>
      <c r="S70792" s="230"/>
    </row>
    <row r="70793" spans="16:19" x14ac:dyDescent="0.2">
      <c r="P70793" s="230"/>
      <c r="Q70793" s="230"/>
      <c r="R70793" s="230"/>
      <c r="S70793" s="230"/>
    </row>
    <row r="70794" spans="16:19" x14ac:dyDescent="0.2">
      <c r="P70794" s="230"/>
      <c r="Q70794" s="230"/>
      <c r="R70794" s="230"/>
      <c r="S70794" s="230"/>
    </row>
    <row r="70795" spans="16:19" x14ac:dyDescent="0.2">
      <c r="P70795" s="230"/>
      <c r="Q70795" s="230"/>
      <c r="R70795" s="230"/>
      <c r="S70795" s="230"/>
    </row>
    <row r="70796" spans="16:19" x14ac:dyDescent="0.2">
      <c r="P70796" s="230"/>
      <c r="Q70796" s="230"/>
      <c r="R70796" s="230"/>
      <c r="S70796" s="230"/>
    </row>
    <row r="70797" spans="16:19" x14ac:dyDescent="0.2">
      <c r="P70797" s="230"/>
      <c r="Q70797" s="230"/>
      <c r="R70797" s="230"/>
      <c r="S70797" s="230"/>
    </row>
    <row r="70798" spans="16:19" x14ac:dyDescent="0.2">
      <c r="P70798" s="230"/>
      <c r="Q70798" s="230"/>
      <c r="R70798" s="230"/>
      <c r="S70798" s="230"/>
    </row>
    <row r="70799" spans="16:19" x14ac:dyDescent="0.2">
      <c r="P70799" s="230"/>
      <c r="Q70799" s="230"/>
      <c r="R70799" s="230"/>
      <c r="S70799" s="230"/>
    </row>
    <row r="70800" spans="16:19" x14ac:dyDescent="0.2">
      <c r="P70800" s="230"/>
      <c r="Q70800" s="230"/>
      <c r="R70800" s="230"/>
      <c r="S70800" s="230"/>
    </row>
    <row r="70801" spans="16:19" x14ac:dyDescent="0.2">
      <c r="P70801" s="230"/>
      <c r="Q70801" s="230"/>
      <c r="R70801" s="230"/>
      <c r="S70801" s="230"/>
    </row>
    <row r="70802" spans="16:19" x14ac:dyDescent="0.2">
      <c r="P70802" s="230"/>
      <c r="Q70802" s="230"/>
      <c r="R70802" s="230"/>
      <c r="S70802" s="230"/>
    </row>
    <row r="70803" spans="16:19" x14ac:dyDescent="0.2">
      <c r="P70803" s="230"/>
      <c r="Q70803" s="230"/>
      <c r="R70803" s="230"/>
      <c r="S70803" s="230"/>
    </row>
    <row r="70804" spans="16:19" x14ac:dyDescent="0.2">
      <c r="P70804" s="230"/>
      <c r="Q70804" s="230"/>
      <c r="R70804" s="230"/>
      <c r="S70804" s="230"/>
    </row>
    <row r="70805" spans="16:19" x14ac:dyDescent="0.2">
      <c r="P70805" s="230"/>
      <c r="Q70805" s="230"/>
      <c r="R70805" s="230"/>
      <c r="S70805" s="230"/>
    </row>
    <row r="70806" spans="16:19" x14ac:dyDescent="0.2">
      <c r="P70806" s="230"/>
      <c r="Q70806" s="230"/>
      <c r="R70806" s="230"/>
      <c r="S70806" s="230"/>
    </row>
    <row r="70807" spans="16:19" x14ac:dyDescent="0.2">
      <c r="P70807" s="230"/>
      <c r="Q70807" s="230"/>
      <c r="R70807" s="230"/>
      <c r="S70807" s="230"/>
    </row>
    <row r="70808" spans="16:19" x14ac:dyDescent="0.2">
      <c r="P70808" s="230"/>
      <c r="Q70808" s="230"/>
      <c r="R70808" s="230"/>
      <c r="S70808" s="230"/>
    </row>
    <row r="70809" spans="16:19" x14ac:dyDescent="0.2">
      <c r="P70809" s="230"/>
      <c r="Q70809" s="230"/>
      <c r="R70809" s="230"/>
      <c r="S70809" s="230"/>
    </row>
    <row r="70810" spans="16:19" x14ac:dyDescent="0.2">
      <c r="P70810" s="230"/>
      <c r="Q70810" s="230"/>
      <c r="R70810" s="230"/>
      <c r="S70810" s="230"/>
    </row>
    <row r="70811" spans="16:19" x14ac:dyDescent="0.2">
      <c r="P70811" s="230"/>
      <c r="Q70811" s="230"/>
      <c r="R70811" s="230"/>
      <c r="S70811" s="230"/>
    </row>
    <row r="70812" spans="16:19" x14ac:dyDescent="0.2">
      <c r="P70812" s="230"/>
      <c r="Q70812" s="230"/>
      <c r="R70812" s="230"/>
      <c r="S70812" s="230"/>
    </row>
    <row r="70813" spans="16:19" x14ac:dyDescent="0.2">
      <c r="P70813" s="230"/>
      <c r="Q70813" s="230"/>
      <c r="R70813" s="230"/>
      <c r="S70813" s="230"/>
    </row>
    <row r="70814" spans="16:19" x14ac:dyDescent="0.2">
      <c r="P70814" s="230"/>
      <c r="Q70814" s="230"/>
      <c r="R70814" s="230"/>
      <c r="S70814" s="230"/>
    </row>
    <row r="70815" spans="16:19" x14ac:dyDescent="0.2">
      <c r="P70815" s="230"/>
      <c r="Q70815" s="230"/>
      <c r="R70815" s="230"/>
      <c r="S70815" s="230"/>
    </row>
    <row r="70816" spans="16:19" x14ac:dyDescent="0.2">
      <c r="P70816" s="230"/>
      <c r="Q70816" s="230"/>
      <c r="R70816" s="230"/>
      <c r="S70816" s="230"/>
    </row>
    <row r="70817" spans="16:19" x14ac:dyDescent="0.2">
      <c r="P70817" s="230"/>
      <c r="Q70817" s="230"/>
      <c r="R70817" s="230"/>
      <c r="S70817" s="230"/>
    </row>
    <row r="70818" spans="16:19" x14ac:dyDescent="0.2">
      <c r="P70818" s="230"/>
      <c r="Q70818" s="230"/>
      <c r="R70818" s="230"/>
      <c r="S70818" s="230"/>
    </row>
    <row r="70819" spans="16:19" x14ac:dyDescent="0.2">
      <c r="P70819" s="230"/>
      <c r="Q70819" s="230"/>
      <c r="R70819" s="230"/>
      <c r="S70819" s="230"/>
    </row>
    <row r="70820" spans="16:19" x14ac:dyDescent="0.2">
      <c r="P70820" s="230"/>
      <c r="Q70820" s="230"/>
      <c r="R70820" s="230"/>
      <c r="S70820" s="230"/>
    </row>
    <row r="70821" spans="16:19" x14ac:dyDescent="0.2">
      <c r="P70821" s="230"/>
      <c r="Q70821" s="230"/>
      <c r="R70821" s="230"/>
      <c r="S70821" s="230"/>
    </row>
    <row r="70822" spans="16:19" x14ac:dyDescent="0.2">
      <c r="P70822" s="230"/>
      <c r="Q70822" s="230"/>
      <c r="R70822" s="230"/>
      <c r="S70822" s="230"/>
    </row>
    <row r="70823" spans="16:19" x14ac:dyDescent="0.2">
      <c r="P70823" s="230"/>
      <c r="Q70823" s="230"/>
      <c r="R70823" s="230"/>
      <c r="S70823" s="230"/>
    </row>
    <row r="70824" spans="16:19" x14ac:dyDescent="0.2">
      <c r="P70824" s="230"/>
      <c r="Q70824" s="230"/>
      <c r="R70824" s="230"/>
      <c r="S70824" s="230"/>
    </row>
    <row r="70825" spans="16:19" x14ac:dyDescent="0.2">
      <c r="P70825" s="230"/>
      <c r="Q70825" s="230"/>
      <c r="R70825" s="230"/>
      <c r="S70825" s="230"/>
    </row>
    <row r="70826" spans="16:19" x14ac:dyDescent="0.2">
      <c r="P70826" s="230"/>
      <c r="Q70826" s="230"/>
      <c r="R70826" s="230"/>
      <c r="S70826" s="230"/>
    </row>
    <row r="70827" spans="16:19" x14ac:dyDescent="0.2">
      <c r="P70827" s="230"/>
      <c r="Q70827" s="230"/>
      <c r="R70827" s="230"/>
      <c r="S70827" s="230"/>
    </row>
    <row r="70828" spans="16:19" x14ac:dyDescent="0.2">
      <c r="P70828" s="230"/>
      <c r="Q70828" s="230"/>
      <c r="R70828" s="230"/>
      <c r="S70828" s="230"/>
    </row>
    <row r="70829" spans="16:19" x14ac:dyDescent="0.2">
      <c r="P70829" s="230"/>
      <c r="Q70829" s="230"/>
      <c r="R70829" s="230"/>
      <c r="S70829" s="230"/>
    </row>
    <row r="70830" spans="16:19" x14ac:dyDescent="0.2">
      <c r="P70830" s="230"/>
      <c r="Q70830" s="230"/>
      <c r="R70830" s="230"/>
      <c r="S70830" s="230"/>
    </row>
    <row r="70831" spans="16:19" x14ac:dyDescent="0.2">
      <c r="P70831" s="230"/>
      <c r="Q70831" s="230"/>
      <c r="R70831" s="230"/>
      <c r="S70831" s="230"/>
    </row>
    <row r="70832" spans="16:19" x14ac:dyDescent="0.2">
      <c r="P70832" s="230"/>
      <c r="Q70832" s="230"/>
      <c r="R70832" s="230"/>
      <c r="S70832" s="230"/>
    </row>
    <row r="70833" spans="16:19" x14ac:dyDescent="0.2">
      <c r="P70833" s="230"/>
      <c r="Q70833" s="230"/>
      <c r="R70833" s="230"/>
      <c r="S70833" s="230"/>
    </row>
    <row r="70834" spans="16:19" x14ac:dyDescent="0.2">
      <c r="P70834" s="230"/>
      <c r="Q70834" s="230"/>
      <c r="R70834" s="230"/>
      <c r="S70834" s="230"/>
    </row>
    <row r="70835" spans="16:19" x14ac:dyDescent="0.2">
      <c r="P70835" s="230"/>
      <c r="Q70835" s="230"/>
      <c r="R70835" s="230"/>
      <c r="S70835" s="230"/>
    </row>
    <row r="70836" spans="16:19" x14ac:dyDescent="0.2">
      <c r="P70836" s="230"/>
      <c r="Q70836" s="230"/>
      <c r="R70836" s="230"/>
      <c r="S70836" s="230"/>
    </row>
    <row r="70837" spans="16:19" x14ac:dyDescent="0.2">
      <c r="P70837" s="230"/>
      <c r="Q70837" s="230"/>
      <c r="R70837" s="230"/>
      <c r="S70837" s="230"/>
    </row>
    <row r="70838" spans="16:19" x14ac:dyDescent="0.2">
      <c r="P70838" s="230"/>
      <c r="Q70838" s="230"/>
      <c r="R70838" s="230"/>
      <c r="S70838" s="230"/>
    </row>
    <row r="70839" spans="16:19" x14ac:dyDescent="0.2">
      <c r="P70839" s="230"/>
      <c r="Q70839" s="230"/>
      <c r="R70839" s="230"/>
      <c r="S70839" s="230"/>
    </row>
    <row r="70840" spans="16:19" x14ac:dyDescent="0.2">
      <c r="P70840" s="230"/>
      <c r="Q70840" s="230"/>
      <c r="R70840" s="230"/>
      <c r="S70840" s="230"/>
    </row>
    <row r="70841" spans="16:19" x14ac:dyDescent="0.2">
      <c r="P70841" s="230"/>
      <c r="Q70841" s="230"/>
      <c r="R70841" s="230"/>
      <c r="S70841" s="230"/>
    </row>
    <row r="70842" spans="16:19" x14ac:dyDescent="0.2">
      <c r="P70842" s="230"/>
      <c r="Q70842" s="230"/>
      <c r="R70842" s="230"/>
      <c r="S70842" s="230"/>
    </row>
    <row r="70843" spans="16:19" x14ac:dyDescent="0.2">
      <c r="P70843" s="230"/>
      <c r="Q70843" s="230"/>
      <c r="R70843" s="230"/>
      <c r="S70843" s="230"/>
    </row>
    <row r="70844" spans="16:19" x14ac:dyDescent="0.2">
      <c r="P70844" s="230"/>
      <c r="Q70844" s="230"/>
      <c r="R70844" s="230"/>
      <c r="S70844" s="230"/>
    </row>
    <row r="70845" spans="16:19" x14ac:dyDescent="0.2">
      <c r="P70845" s="230"/>
      <c r="Q70845" s="230"/>
      <c r="R70845" s="230"/>
      <c r="S70845" s="230"/>
    </row>
    <row r="70846" spans="16:19" x14ac:dyDescent="0.2">
      <c r="P70846" s="230"/>
      <c r="Q70846" s="230"/>
      <c r="R70846" s="230"/>
      <c r="S70846" s="230"/>
    </row>
    <row r="70847" spans="16:19" x14ac:dyDescent="0.2">
      <c r="P70847" s="230"/>
      <c r="Q70847" s="230"/>
      <c r="R70847" s="230"/>
      <c r="S70847" s="230"/>
    </row>
    <row r="70848" spans="16:19" x14ac:dyDescent="0.2">
      <c r="P70848" s="230"/>
      <c r="Q70848" s="230"/>
      <c r="R70848" s="230"/>
      <c r="S70848" s="230"/>
    </row>
    <row r="70849" spans="16:19" x14ac:dyDescent="0.2">
      <c r="P70849" s="230"/>
      <c r="Q70849" s="230"/>
      <c r="R70849" s="230"/>
      <c r="S70849" s="230"/>
    </row>
    <row r="70850" spans="16:19" x14ac:dyDescent="0.2">
      <c r="P70850" s="230"/>
      <c r="Q70850" s="230"/>
      <c r="R70850" s="230"/>
      <c r="S70850" s="230"/>
    </row>
    <row r="70851" spans="16:19" x14ac:dyDescent="0.2">
      <c r="P70851" s="230"/>
      <c r="Q70851" s="230"/>
      <c r="R70851" s="230"/>
      <c r="S70851" s="230"/>
    </row>
    <row r="70852" spans="16:19" x14ac:dyDescent="0.2">
      <c r="P70852" s="230"/>
      <c r="Q70852" s="230"/>
      <c r="R70852" s="230"/>
      <c r="S70852" s="230"/>
    </row>
    <row r="70853" spans="16:19" x14ac:dyDescent="0.2">
      <c r="P70853" s="230"/>
      <c r="Q70853" s="230"/>
      <c r="R70853" s="230"/>
      <c r="S70853" s="230"/>
    </row>
    <row r="70854" spans="16:19" x14ac:dyDescent="0.2">
      <c r="P70854" s="230"/>
      <c r="Q70854" s="230"/>
      <c r="R70854" s="230"/>
      <c r="S70854" s="230"/>
    </row>
    <row r="70855" spans="16:19" x14ac:dyDescent="0.2">
      <c r="P70855" s="230"/>
      <c r="Q70855" s="230"/>
      <c r="R70855" s="230"/>
      <c r="S70855" s="230"/>
    </row>
    <row r="70856" spans="16:19" x14ac:dyDescent="0.2">
      <c r="P70856" s="230"/>
      <c r="Q70856" s="230"/>
      <c r="R70856" s="230"/>
      <c r="S70856" s="230"/>
    </row>
    <row r="70857" spans="16:19" x14ac:dyDescent="0.2">
      <c r="P70857" s="230"/>
      <c r="Q70857" s="230"/>
      <c r="R70857" s="230"/>
      <c r="S70857" s="230"/>
    </row>
    <row r="70858" spans="16:19" x14ac:dyDescent="0.2">
      <c r="P70858" s="230"/>
      <c r="Q70858" s="230"/>
      <c r="R70858" s="230"/>
      <c r="S70858" s="230"/>
    </row>
    <row r="70859" spans="16:19" x14ac:dyDescent="0.2">
      <c r="P70859" s="230"/>
      <c r="Q70859" s="230"/>
      <c r="R70859" s="230"/>
      <c r="S70859" s="230"/>
    </row>
    <row r="70860" spans="16:19" x14ac:dyDescent="0.2">
      <c r="P70860" s="230"/>
      <c r="Q70860" s="230"/>
      <c r="R70860" s="230"/>
      <c r="S70860" s="230"/>
    </row>
    <row r="70861" spans="16:19" x14ac:dyDescent="0.2">
      <c r="P70861" s="230"/>
      <c r="Q70861" s="230"/>
      <c r="R70861" s="230"/>
      <c r="S70861" s="230"/>
    </row>
    <row r="70862" spans="16:19" x14ac:dyDescent="0.2">
      <c r="P70862" s="230"/>
      <c r="Q70862" s="230"/>
      <c r="R70862" s="230"/>
      <c r="S70862" s="230"/>
    </row>
    <row r="70863" spans="16:19" x14ac:dyDescent="0.2">
      <c r="P70863" s="230"/>
      <c r="Q70863" s="230"/>
      <c r="R70863" s="230"/>
      <c r="S70863" s="230"/>
    </row>
    <row r="70864" spans="16:19" x14ac:dyDescent="0.2">
      <c r="P70864" s="230"/>
      <c r="Q70864" s="230"/>
      <c r="R70864" s="230"/>
      <c r="S70864" s="230"/>
    </row>
    <row r="70865" spans="16:19" x14ac:dyDescent="0.2">
      <c r="P70865" s="230"/>
      <c r="Q70865" s="230"/>
      <c r="R70865" s="230"/>
      <c r="S70865" s="230"/>
    </row>
    <row r="70866" spans="16:19" x14ac:dyDescent="0.2">
      <c r="P70866" s="230"/>
      <c r="Q70866" s="230"/>
      <c r="R70866" s="230"/>
      <c r="S70866" s="230"/>
    </row>
    <row r="70867" spans="16:19" x14ac:dyDescent="0.2">
      <c r="P70867" s="230"/>
      <c r="Q70867" s="230"/>
      <c r="R70867" s="230"/>
      <c r="S70867" s="230"/>
    </row>
    <row r="70868" spans="16:19" x14ac:dyDescent="0.2">
      <c r="P70868" s="230"/>
      <c r="Q70868" s="230"/>
      <c r="R70868" s="230"/>
      <c r="S70868" s="230"/>
    </row>
    <row r="70869" spans="16:19" x14ac:dyDescent="0.2">
      <c r="P70869" s="230"/>
      <c r="Q70869" s="230"/>
      <c r="R70869" s="230"/>
      <c r="S70869" s="230"/>
    </row>
    <row r="70870" spans="16:19" x14ac:dyDescent="0.2">
      <c r="P70870" s="230"/>
      <c r="Q70870" s="230"/>
      <c r="R70870" s="230"/>
      <c r="S70870" s="230"/>
    </row>
    <row r="70871" spans="16:19" x14ac:dyDescent="0.2">
      <c r="P70871" s="230"/>
      <c r="Q70871" s="230"/>
      <c r="R70871" s="230"/>
      <c r="S70871" s="230"/>
    </row>
    <row r="70872" spans="16:19" x14ac:dyDescent="0.2">
      <c r="P70872" s="230"/>
      <c r="Q70872" s="230"/>
      <c r="R70872" s="230"/>
      <c r="S70872" s="230"/>
    </row>
    <row r="70873" spans="16:19" x14ac:dyDescent="0.2">
      <c r="P70873" s="230"/>
      <c r="Q70873" s="230"/>
      <c r="R70873" s="230"/>
      <c r="S70873" s="230"/>
    </row>
    <row r="70874" spans="16:19" x14ac:dyDescent="0.2">
      <c r="P70874" s="230"/>
      <c r="Q70874" s="230"/>
      <c r="R70874" s="230"/>
      <c r="S70874" s="230"/>
    </row>
    <row r="70875" spans="16:19" x14ac:dyDescent="0.2">
      <c r="P70875" s="230"/>
      <c r="Q70875" s="230"/>
      <c r="R70875" s="230"/>
      <c r="S70875" s="230"/>
    </row>
    <row r="70876" spans="16:19" x14ac:dyDescent="0.2">
      <c r="P70876" s="230"/>
      <c r="Q70876" s="230"/>
      <c r="R70876" s="230"/>
      <c r="S70876" s="230"/>
    </row>
    <row r="70877" spans="16:19" x14ac:dyDescent="0.2">
      <c r="P70877" s="230"/>
      <c r="Q70877" s="230"/>
      <c r="R70877" s="230"/>
      <c r="S70877" s="230"/>
    </row>
    <row r="70878" spans="16:19" x14ac:dyDescent="0.2">
      <c r="P70878" s="230"/>
      <c r="Q70878" s="230"/>
      <c r="R70878" s="230"/>
      <c r="S70878" s="230"/>
    </row>
    <row r="70879" spans="16:19" x14ac:dyDescent="0.2">
      <c r="P70879" s="230"/>
      <c r="Q70879" s="230"/>
      <c r="R70879" s="230"/>
      <c r="S70879" s="230"/>
    </row>
    <row r="70880" spans="16:19" x14ac:dyDescent="0.2">
      <c r="P70880" s="230"/>
      <c r="Q70880" s="230"/>
      <c r="R70880" s="230"/>
      <c r="S70880" s="230"/>
    </row>
    <row r="70881" spans="16:19" x14ac:dyDescent="0.2">
      <c r="P70881" s="230"/>
      <c r="Q70881" s="230"/>
      <c r="R70881" s="230"/>
      <c r="S70881" s="230"/>
    </row>
    <row r="70882" spans="16:19" x14ac:dyDescent="0.2">
      <c r="P70882" s="230"/>
      <c r="Q70882" s="230"/>
      <c r="R70882" s="230"/>
      <c r="S70882" s="230"/>
    </row>
    <row r="70883" spans="16:19" x14ac:dyDescent="0.2">
      <c r="P70883" s="230"/>
      <c r="Q70883" s="230"/>
      <c r="R70883" s="230"/>
      <c r="S70883" s="230"/>
    </row>
    <row r="70884" spans="16:19" x14ac:dyDescent="0.2">
      <c r="P70884" s="230"/>
      <c r="Q70884" s="230"/>
      <c r="R70884" s="230"/>
      <c r="S70884" s="230"/>
    </row>
    <row r="70885" spans="16:19" x14ac:dyDescent="0.2">
      <c r="P70885" s="230"/>
      <c r="Q70885" s="230"/>
      <c r="R70885" s="230"/>
      <c r="S70885" s="230"/>
    </row>
    <row r="70886" spans="16:19" x14ac:dyDescent="0.2">
      <c r="P70886" s="230"/>
      <c r="Q70886" s="230"/>
      <c r="R70886" s="230"/>
      <c r="S70886" s="230"/>
    </row>
    <row r="70887" spans="16:19" x14ac:dyDescent="0.2">
      <c r="P70887" s="230"/>
      <c r="Q70887" s="230"/>
      <c r="R70887" s="230"/>
      <c r="S70887" s="230"/>
    </row>
    <row r="70888" spans="16:19" x14ac:dyDescent="0.2">
      <c r="P70888" s="230"/>
      <c r="Q70888" s="230"/>
      <c r="R70888" s="230"/>
      <c r="S70888" s="230"/>
    </row>
    <row r="70889" spans="16:19" x14ac:dyDescent="0.2">
      <c r="P70889" s="230"/>
      <c r="Q70889" s="230"/>
      <c r="R70889" s="230"/>
      <c r="S70889" s="230"/>
    </row>
    <row r="70890" spans="16:19" x14ac:dyDescent="0.2">
      <c r="P70890" s="230"/>
      <c r="Q70890" s="230"/>
      <c r="R70890" s="230"/>
      <c r="S70890" s="230"/>
    </row>
    <row r="70891" spans="16:19" x14ac:dyDescent="0.2">
      <c r="P70891" s="230"/>
      <c r="Q70891" s="230"/>
      <c r="R70891" s="230"/>
      <c r="S70891" s="230"/>
    </row>
    <row r="70892" spans="16:19" x14ac:dyDescent="0.2">
      <c r="P70892" s="230"/>
      <c r="Q70892" s="230"/>
      <c r="R70892" s="230"/>
      <c r="S70892" s="230"/>
    </row>
    <row r="70893" spans="16:19" x14ac:dyDescent="0.2">
      <c r="P70893" s="230"/>
      <c r="Q70893" s="230"/>
      <c r="R70893" s="230"/>
      <c r="S70893" s="230"/>
    </row>
    <row r="70894" spans="16:19" x14ac:dyDescent="0.2">
      <c r="P70894" s="230"/>
      <c r="Q70894" s="230"/>
      <c r="R70894" s="230"/>
      <c r="S70894" s="230"/>
    </row>
    <row r="70895" spans="16:19" x14ac:dyDescent="0.2">
      <c r="P70895" s="230"/>
      <c r="Q70895" s="230"/>
      <c r="R70895" s="230"/>
      <c r="S70895" s="230"/>
    </row>
    <row r="70896" spans="16:19" x14ac:dyDescent="0.2">
      <c r="P70896" s="230"/>
      <c r="Q70896" s="230"/>
      <c r="R70896" s="230"/>
      <c r="S70896" s="230"/>
    </row>
    <row r="70897" spans="16:19" x14ac:dyDescent="0.2">
      <c r="P70897" s="230"/>
      <c r="Q70897" s="230"/>
      <c r="R70897" s="230"/>
      <c r="S70897" s="230"/>
    </row>
    <row r="70898" spans="16:19" x14ac:dyDescent="0.2">
      <c r="P70898" s="230"/>
      <c r="Q70898" s="230"/>
      <c r="R70898" s="230"/>
      <c r="S70898" s="230"/>
    </row>
    <row r="70899" spans="16:19" x14ac:dyDescent="0.2">
      <c r="P70899" s="230"/>
      <c r="Q70899" s="230"/>
      <c r="R70899" s="230"/>
      <c r="S70899" s="230"/>
    </row>
    <row r="70900" spans="16:19" x14ac:dyDescent="0.2">
      <c r="P70900" s="230"/>
      <c r="Q70900" s="230"/>
      <c r="R70900" s="230"/>
      <c r="S70900" s="230"/>
    </row>
    <row r="70901" spans="16:19" x14ac:dyDescent="0.2">
      <c r="P70901" s="230"/>
      <c r="Q70901" s="230"/>
      <c r="R70901" s="230"/>
      <c r="S70901" s="230"/>
    </row>
    <row r="70902" spans="16:19" x14ac:dyDescent="0.2">
      <c r="P70902" s="230"/>
      <c r="Q70902" s="230"/>
      <c r="R70902" s="230"/>
      <c r="S70902" s="230"/>
    </row>
    <row r="70903" spans="16:19" x14ac:dyDescent="0.2">
      <c r="P70903" s="230"/>
      <c r="Q70903" s="230"/>
      <c r="R70903" s="230"/>
      <c r="S70903" s="230"/>
    </row>
    <row r="70904" spans="16:19" x14ac:dyDescent="0.2">
      <c r="P70904" s="230"/>
      <c r="Q70904" s="230"/>
      <c r="R70904" s="230"/>
      <c r="S70904" s="230"/>
    </row>
    <row r="70905" spans="16:19" x14ac:dyDescent="0.2">
      <c r="P70905" s="230"/>
      <c r="Q70905" s="230"/>
      <c r="R70905" s="230"/>
      <c r="S70905" s="230"/>
    </row>
    <row r="70906" spans="16:19" x14ac:dyDescent="0.2">
      <c r="P70906" s="230"/>
      <c r="Q70906" s="230"/>
      <c r="R70906" s="230"/>
      <c r="S70906" s="230"/>
    </row>
    <row r="70907" spans="16:19" x14ac:dyDescent="0.2">
      <c r="P70907" s="230"/>
      <c r="Q70907" s="230"/>
      <c r="R70907" s="230"/>
      <c r="S70907" s="230"/>
    </row>
    <row r="70908" spans="16:19" x14ac:dyDescent="0.2">
      <c r="P70908" s="230"/>
      <c r="Q70908" s="230"/>
      <c r="R70908" s="230"/>
      <c r="S70908" s="230"/>
    </row>
    <row r="70909" spans="16:19" x14ac:dyDescent="0.2">
      <c r="P70909" s="230"/>
      <c r="Q70909" s="230"/>
      <c r="R70909" s="230"/>
      <c r="S70909" s="230"/>
    </row>
    <row r="70910" spans="16:19" x14ac:dyDescent="0.2">
      <c r="P70910" s="230"/>
      <c r="Q70910" s="230"/>
      <c r="R70910" s="230"/>
      <c r="S70910" s="230"/>
    </row>
    <row r="70911" spans="16:19" x14ac:dyDescent="0.2">
      <c r="P70911" s="230"/>
      <c r="Q70911" s="230"/>
      <c r="R70911" s="230"/>
      <c r="S70911" s="230"/>
    </row>
    <row r="70912" spans="16:19" x14ac:dyDescent="0.2">
      <c r="P70912" s="230"/>
      <c r="Q70912" s="230"/>
      <c r="R70912" s="230"/>
      <c r="S70912" s="230"/>
    </row>
    <row r="70913" spans="16:19" x14ac:dyDescent="0.2">
      <c r="P70913" s="230"/>
      <c r="Q70913" s="230"/>
      <c r="R70913" s="230"/>
      <c r="S70913" s="230"/>
    </row>
    <row r="70914" spans="16:19" x14ac:dyDescent="0.2">
      <c r="P70914" s="230"/>
      <c r="Q70914" s="230"/>
      <c r="R70914" s="230"/>
      <c r="S70914" s="230"/>
    </row>
    <row r="70915" spans="16:19" x14ac:dyDescent="0.2">
      <c r="P70915" s="230"/>
      <c r="Q70915" s="230"/>
      <c r="R70915" s="230"/>
      <c r="S70915" s="230"/>
    </row>
    <row r="70916" spans="16:19" x14ac:dyDescent="0.2">
      <c r="P70916" s="230"/>
      <c r="Q70916" s="230"/>
      <c r="R70916" s="230"/>
      <c r="S70916" s="230"/>
    </row>
    <row r="70917" spans="16:19" x14ac:dyDescent="0.2">
      <c r="P70917" s="230"/>
      <c r="Q70917" s="230"/>
      <c r="R70917" s="230"/>
      <c r="S70917" s="230"/>
    </row>
    <row r="70918" spans="16:19" x14ac:dyDescent="0.2">
      <c r="P70918" s="230"/>
      <c r="Q70918" s="230"/>
      <c r="R70918" s="230"/>
      <c r="S70918" s="230"/>
    </row>
    <row r="70919" spans="16:19" x14ac:dyDescent="0.2">
      <c r="P70919" s="230"/>
      <c r="Q70919" s="230"/>
      <c r="R70919" s="230"/>
      <c r="S70919" s="230"/>
    </row>
    <row r="70920" spans="16:19" x14ac:dyDescent="0.2">
      <c r="P70920" s="230"/>
      <c r="Q70920" s="230"/>
      <c r="R70920" s="230"/>
      <c r="S70920" s="230"/>
    </row>
    <row r="70921" spans="16:19" x14ac:dyDescent="0.2">
      <c r="P70921" s="230"/>
      <c r="Q70921" s="230"/>
      <c r="R70921" s="230"/>
      <c r="S70921" s="230"/>
    </row>
    <row r="70922" spans="16:19" x14ac:dyDescent="0.2">
      <c r="P70922" s="230"/>
      <c r="Q70922" s="230"/>
      <c r="R70922" s="230"/>
      <c r="S70922" s="230"/>
    </row>
    <row r="70923" spans="16:19" x14ac:dyDescent="0.2">
      <c r="P70923" s="230"/>
      <c r="Q70923" s="230"/>
      <c r="R70923" s="230"/>
      <c r="S70923" s="230"/>
    </row>
    <row r="70924" spans="16:19" x14ac:dyDescent="0.2">
      <c r="P70924" s="230"/>
      <c r="Q70924" s="230"/>
      <c r="R70924" s="230"/>
      <c r="S70924" s="230"/>
    </row>
    <row r="70925" spans="16:19" x14ac:dyDescent="0.2">
      <c r="P70925" s="230"/>
      <c r="Q70925" s="230"/>
      <c r="R70925" s="230"/>
      <c r="S70925" s="230"/>
    </row>
    <row r="70926" spans="16:19" x14ac:dyDescent="0.2">
      <c r="P70926" s="230"/>
      <c r="Q70926" s="230"/>
      <c r="R70926" s="230"/>
      <c r="S70926" s="230"/>
    </row>
    <row r="70927" spans="16:19" x14ac:dyDescent="0.2">
      <c r="P70927" s="230"/>
      <c r="Q70927" s="230"/>
      <c r="R70927" s="230"/>
      <c r="S70927" s="230"/>
    </row>
    <row r="70928" spans="16:19" x14ac:dyDescent="0.2">
      <c r="P70928" s="230"/>
      <c r="Q70928" s="230"/>
      <c r="R70928" s="230"/>
      <c r="S70928" s="230"/>
    </row>
    <row r="70929" spans="16:19" x14ac:dyDescent="0.2">
      <c r="P70929" s="230"/>
      <c r="Q70929" s="230"/>
      <c r="R70929" s="230"/>
      <c r="S70929" s="230"/>
    </row>
    <row r="70930" spans="16:19" x14ac:dyDescent="0.2">
      <c r="P70930" s="230"/>
      <c r="Q70930" s="230"/>
      <c r="R70930" s="230"/>
      <c r="S70930" s="230"/>
    </row>
    <row r="70931" spans="16:19" x14ac:dyDescent="0.2">
      <c r="P70931" s="230"/>
      <c r="Q70931" s="230"/>
      <c r="R70931" s="230"/>
      <c r="S70931" s="230"/>
    </row>
    <row r="70932" spans="16:19" x14ac:dyDescent="0.2">
      <c r="P70932" s="230"/>
      <c r="Q70932" s="230"/>
      <c r="R70932" s="230"/>
      <c r="S70932" s="230"/>
    </row>
    <row r="70933" spans="16:19" x14ac:dyDescent="0.2">
      <c r="P70933" s="230"/>
      <c r="Q70933" s="230"/>
      <c r="R70933" s="230"/>
      <c r="S70933" s="230"/>
    </row>
    <row r="70934" spans="16:19" x14ac:dyDescent="0.2">
      <c r="P70934" s="230"/>
      <c r="Q70934" s="230"/>
      <c r="R70934" s="230"/>
      <c r="S70934" s="230"/>
    </row>
    <row r="70935" spans="16:19" x14ac:dyDescent="0.2">
      <c r="P70935" s="230"/>
      <c r="Q70935" s="230"/>
      <c r="R70935" s="230"/>
      <c r="S70935" s="230"/>
    </row>
    <row r="70936" spans="16:19" x14ac:dyDescent="0.2">
      <c r="P70936" s="230"/>
      <c r="Q70936" s="230"/>
      <c r="R70936" s="230"/>
      <c r="S70936" s="230"/>
    </row>
    <row r="70937" spans="16:19" x14ac:dyDescent="0.2">
      <c r="P70937" s="230"/>
      <c r="Q70937" s="230"/>
      <c r="R70937" s="230"/>
      <c r="S70937" s="230"/>
    </row>
    <row r="70938" spans="16:19" x14ac:dyDescent="0.2">
      <c r="P70938" s="230"/>
      <c r="Q70938" s="230"/>
      <c r="R70938" s="230"/>
      <c r="S70938" s="230"/>
    </row>
    <row r="70939" spans="16:19" x14ac:dyDescent="0.2">
      <c r="P70939" s="230"/>
      <c r="Q70939" s="230"/>
      <c r="R70939" s="230"/>
      <c r="S70939" s="230"/>
    </row>
    <row r="70940" spans="16:19" x14ac:dyDescent="0.2">
      <c r="P70940" s="230"/>
      <c r="Q70940" s="230"/>
      <c r="R70940" s="230"/>
      <c r="S70940" s="230"/>
    </row>
    <row r="70941" spans="16:19" x14ac:dyDescent="0.2">
      <c r="P70941" s="230"/>
      <c r="Q70941" s="230"/>
      <c r="R70941" s="230"/>
      <c r="S70941" s="230"/>
    </row>
    <row r="70942" spans="16:19" x14ac:dyDescent="0.2">
      <c r="P70942" s="230"/>
      <c r="Q70942" s="230"/>
      <c r="R70942" s="230"/>
      <c r="S70942" s="230"/>
    </row>
    <row r="70943" spans="16:19" x14ac:dyDescent="0.2">
      <c r="P70943" s="230"/>
      <c r="Q70943" s="230"/>
      <c r="R70943" s="230"/>
      <c r="S70943" s="230"/>
    </row>
    <row r="70944" spans="16:19" x14ac:dyDescent="0.2">
      <c r="P70944" s="230"/>
      <c r="Q70944" s="230"/>
      <c r="R70944" s="230"/>
      <c r="S70944" s="230"/>
    </row>
    <row r="70945" spans="16:19" x14ac:dyDescent="0.2">
      <c r="P70945" s="230"/>
      <c r="Q70945" s="230"/>
      <c r="R70945" s="230"/>
      <c r="S70945" s="230"/>
    </row>
    <row r="70946" spans="16:19" x14ac:dyDescent="0.2">
      <c r="P70946" s="230"/>
      <c r="Q70946" s="230"/>
      <c r="R70946" s="230"/>
      <c r="S70946" s="230"/>
    </row>
    <row r="70947" spans="16:19" x14ac:dyDescent="0.2">
      <c r="P70947" s="230"/>
      <c r="Q70947" s="230"/>
      <c r="R70947" s="230"/>
      <c r="S70947" s="230"/>
    </row>
    <row r="70948" spans="16:19" x14ac:dyDescent="0.2">
      <c r="P70948" s="230"/>
      <c r="Q70948" s="230"/>
      <c r="R70948" s="230"/>
      <c r="S70948" s="230"/>
    </row>
    <row r="70949" spans="16:19" x14ac:dyDescent="0.2">
      <c r="P70949" s="230"/>
      <c r="Q70949" s="230"/>
      <c r="R70949" s="230"/>
      <c r="S70949" s="230"/>
    </row>
    <row r="70950" spans="16:19" x14ac:dyDescent="0.2">
      <c r="P70950" s="230"/>
      <c r="Q70950" s="230"/>
      <c r="R70950" s="230"/>
      <c r="S70950" s="230"/>
    </row>
    <row r="70951" spans="16:19" x14ac:dyDescent="0.2">
      <c r="P70951" s="230"/>
      <c r="Q70951" s="230"/>
      <c r="R70951" s="230"/>
      <c r="S70951" s="230"/>
    </row>
    <row r="70952" spans="16:19" x14ac:dyDescent="0.2">
      <c r="P70952" s="230"/>
      <c r="Q70952" s="230"/>
      <c r="R70952" s="230"/>
      <c r="S70952" s="230"/>
    </row>
    <row r="70953" spans="16:19" x14ac:dyDescent="0.2">
      <c r="P70953" s="230"/>
      <c r="Q70953" s="230"/>
      <c r="R70953" s="230"/>
      <c r="S70953" s="230"/>
    </row>
    <row r="70954" spans="16:19" x14ac:dyDescent="0.2">
      <c r="P70954" s="230"/>
      <c r="Q70954" s="230"/>
      <c r="R70954" s="230"/>
      <c r="S70954" s="230"/>
    </row>
    <row r="70955" spans="16:19" x14ac:dyDescent="0.2">
      <c r="P70955" s="230"/>
      <c r="Q70955" s="230"/>
      <c r="R70955" s="230"/>
      <c r="S70955" s="230"/>
    </row>
    <row r="70956" spans="16:19" x14ac:dyDescent="0.2">
      <c r="P70956" s="230"/>
      <c r="Q70956" s="230"/>
      <c r="R70956" s="230"/>
      <c r="S70956" s="230"/>
    </row>
    <row r="70957" spans="16:19" x14ac:dyDescent="0.2">
      <c r="P70957" s="230"/>
      <c r="Q70957" s="230"/>
      <c r="R70957" s="230"/>
      <c r="S70957" s="230"/>
    </row>
    <row r="70958" spans="16:19" x14ac:dyDescent="0.2">
      <c r="P70958" s="230"/>
      <c r="Q70958" s="230"/>
      <c r="R70958" s="230"/>
      <c r="S70958" s="230"/>
    </row>
    <row r="70959" spans="16:19" x14ac:dyDescent="0.2">
      <c r="P70959" s="230"/>
      <c r="Q70959" s="230"/>
      <c r="R70959" s="230"/>
      <c r="S70959" s="230"/>
    </row>
    <row r="70960" spans="16:19" x14ac:dyDescent="0.2">
      <c r="P70960" s="230"/>
      <c r="Q70960" s="230"/>
      <c r="R70960" s="230"/>
      <c r="S70960" s="230"/>
    </row>
    <row r="70961" spans="16:19" x14ac:dyDescent="0.2">
      <c r="P70961" s="230"/>
      <c r="Q70961" s="230"/>
      <c r="R70961" s="230"/>
      <c r="S70961" s="230"/>
    </row>
    <row r="70962" spans="16:19" x14ac:dyDescent="0.2">
      <c r="P70962" s="230"/>
      <c r="Q70962" s="230"/>
      <c r="R70962" s="230"/>
      <c r="S70962" s="230"/>
    </row>
    <row r="70963" spans="16:19" x14ac:dyDescent="0.2">
      <c r="P70963" s="230"/>
      <c r="Q70963" s="230"/>
      <c r="R70963" s="230"/>
      <c r="S70963" s="230"/>
    </row>
    <row r="70964" spans="16:19" x14ac:dyDescent="0.2">
      <c r="P70964" s="230"/>
      <c r="Q70964" s="230"/>
      <c r="R70964" s="230"/>
      <c r="S70964" s="230"/>
    </row>
    <row r="70965" spans="16:19" x14ac:dyDescent="0.2">
      <c r="P70965" s="230"/>
      <c r="Q70965" s="230"/>
      <c r="R70965" s="230"/>
      <c r="S70965" s="230"/>
    </row>
    <row r="70966" spans="16:19" x14ac:dyDescent="0.2">
      <c r="P70966" s="230"/>
      <c r="Q70966" s="230"/>
      <c r="R70966" s="230"/>
      <c r="S70966" s="230"/>
    </row>
    <row r="70967" spans="16:19" x14ac:dyDescent="0.2">
      <c r="P70967" s="230"/>
      <c r="Q70967" s="230"/>
      <c r="R70967" s="230"/>
      <c r="S70967" s="230"/>
    </row>
    <row r="70968" spans="16:19" x14ac:dyDescent="0.2">
      <c r="P70968" s="230"/>
      <c r="Q70968" s="230"/>
      <c r="R70968" s="230"/>
      <c r="S70968" s="230"/>
    </row>
    <row r="70969" spans="16:19" x14ac:dyDescent="0.2">
      <c r="P70969" s="230"/>
      <c r="Q70969" s="230"/>
      <c r="R70969" s="230"/>
      <c r="S70969" s="230"/>
    </row>
    <row r="70970" spans="16:19" x14ac:dyDescent="0.2">
      <c r="P70970" s="230"/>
      <c r="Q70970" s="230"/>
      <c r="R70970" s="230"/>
      <c r="S70970" s="230"/>
    </row>
    <row r="70971" spans="16:19" x14ac:dyDescent="0.2">
      <c r="P70971" s="230"/>
      <c r="Q70971" s="230"/>
      <c r="R70971" s="230"/>
      <c r="S70971" s="230"/>
    </row>
    <row r="70972" spans="16:19" x14ac:dyDescent="0.2">
      <c r="P70972" s="230"/>
      <c r="Q70972" s="230"/>
      <c r="R70972" s="230"/>
      <c r="S70972" s="230"/>
    </row>
    <row r="70973" spans="16:19" x14ac:dyDescent="0.2">
      <c r="P70973" s="230"/>
      <c r="Q70973" s="230"/>
      <c r="R70973" s="230"/>
      <c r="S70973" s="230"/>
    </row>
    <row r="70974" spans="16:19" x14ac:dyDescent="0.2">
      <c r="P70974" s="230"/>
      <c r="Q70974" s="230"/>
      <c r="R70974" s="230"/>
      <c r="S70974" s="230"/>
    </row>
    <row r="70975" spans="16:19" x14ac:dyDescent="0.2">
      <c r="P70975" s="230"/>
      <c r="Q70975" s="230"/>
      <c r="R70975" s="230"/>
      <c r="S70975" s="230"/>
    </row>
    <row r="70976" spans="16:19" x14ac:dyDescent="0.2">
      <c r="P70976" s="230"/>
      <c r="Q70976" s="230"/>
      <c r="R70976" s="230"/>
      <c r="S70976" s="230"/>
    </row>
    <row r="70977" spans="16:19" x14ac:dyDescent="0.2">
      <c r="P70977" s="230"/>
      <c r="Q70977" s="230"/>
      <c r="R70977" s="230"/>
      <c r="S70977" s="230"/>
    </row>
    <row r="70978" spans="16:19" x14ac:dyDescent="0.2">
      <c r="P70978" s="230"/>
      <c r="Q70978" s="230"/>
      <c r="R70978" s="230"/>
      <c r="S70978" s="230"/>
    </row>
    <row r="70979" spans="16:19" x14ac:dyDescent="0.2">
      <c r="P70979" s="230"/>
      <c r="Q70979" s="230"/>
      <c r="R70979" s="230"/>
      <c r="S70979" s="230"/>
    </row>
    <row r="70980" spans="16:19" x14ac:dyDescent="0.2">
      <c r="P70980" s="230"/>
      <c r="Q70980" s="230"/>
      <c r="R70980" s="230"/>
      <c r="S70980" s="230"/>
    </row>
    <row r="70981" spans="16:19" x14ac:dyDescent="0.2">
      <c r="P70981" s="230"/>
      <c r="Q70981" s="230"/>
      <c r="R70981" s="230"/>
      <c r="S70981" s="230"/>
    </row>
    <row r="70982" spans="16:19" x14ac:dyDescent="0.2">
      <c r="P70982" s="230"/>
      <c r="Q70982" s="230"/>
      <c r="R70982" s="230"/>
      <c r="S70982" s="230"/>
    </row>
    <row r="70983" spans="16:19" x14ac:dyDescent="0.2">
      <c r="P70983" s="230"/>
      <c r="Q70983" s="230"/>
      <c r="R70983" s="230"/>
      <c r="S70983" s="230"/>
    </row>
    <row r="70984" spans="16:19" x14ac:dyDescent="0.2">
      <c r="P70984" s="230"/>
      <c r="Q70984" s="230"/>
      <c r="R70984" s="230"/>
      <c r="S70984" s="230"/>
    </row>
    <row r="70985" spans="16:19" x14ac:dyDescent="0.2">
      <c r="P70985" s="230"/>
      <c r="Q70985" s="230"/>
      <c r="R70985" s="230"/>
      <c r="S70985" s="230"/>
    </row>
    <row r="70986" spans="16:19" x14ac:dyDescent="0.2">
      <c r="P70986" s="230"/>
      <c r="Q70986" s="230"/>
      <c r="R70986" s="230"/>
      <c r="S70986" s="230"/>
    </row>
    <row r="70987" spans="16:19" x14ac:dyDescent="0.2">
      <c r="P70987" s="230"/>
      <c r="Q70987" s="230"/>
      <c r="R70987" s="230"/>
      <c r="S70987" s="230"/>
    </row>
    <row r="70988" spans="16:19" x14ac:dyDescent="0.2">
      <c r="P70988" s="230"/>
      <c r="Q70988" s="230"/>
      <c r="R70988" s="230"/>
      <c r="S70988" s="230"/>
    </row>
    <row r="70989" spans="16:19" x14ac:dyDescent="0.2">
      <c r="P70989" s="230"/>
      <c r="Q70989" s="230"/>
      <c r="R70989" s="230"/>
      <c r="S70989" s="230"/>
    </row>
    <row r="70990" spans="16:19" x14ac:dyDescent="0.2">
      <c r="P70990" s="230"/>
      <c r="Q70990" s="230"/>
      <c r="R70990" s="230"/>
      <c r="S70990" s="230"/>
    </row>
    <row r="70991" spans="16:19" x14ac:dyDescent="0.2">
      <c r="P70991" s="230"/>
      <c r="Q70991" s="230"/>
      <c r="R70991" s="230"/>
      <c r="S70991" s="230"/>
    </row>
    <row r="70992" spans="16:19" x14ac:dyDescent="0.2">
      <c r="P70992" s="230"/>
      <c r="Q70992" s="230"/>
      <c r="R70992" s="230"/>
      <c r="S70992" s="230"/>
    </row>
    <row r="70993" spans="16:19" x14ac:dyDescent="0.2">
      <c r="P70993" s="230"/>
      <c r="Q70993" s="230"/>
      <c r="R70993" s="230"/>
      <c r="S70993" s="230"/>
    </row>
    <row r="70994" spans="16:19" x14ac:dyDescent="0.2">
      <c r="P70994" s="230"/>
      <c r="Q70994" s="230"/>
      <c r="R70994" s="230"/>
      <c r="S70994" s="230"/>
    </row>
    <row r="70995" spans="16:19" x14ac:dyDescent="0.2">
      <c r="P70995" s="230"/>
      <c r="Q70995" s="230"/>
      <c r="R70995" s="230"/>
      <c r="S70995" s="230"/>
    </row>
    <row r="70996" spans="16:19" x14ac:dyDescent="0.2">
      <c r="P70996" s="230"/>
      <c r="Q70996" s="230"/>
      <c r="R70996" s="230"/>
      <c r="S70996" s="230"/>
    </row>
    <row r="70997" spans="16:19" x14ac:dyDescent="0.2">
      <c r="P70997" s="230"/>
      <c r="Q70997" s="230"/>
      <c r="R70997" s="230"/>
      <c r="S70997" s="230"/>
    </row>
    <row r="70998" spans="16:19" x14ac:dyDescent="0.2">
      <c r="P70998" s="230"/>
      <c r="Q70998" s="230"/>
      <c r="R70998" s="230"/>
      <c r="S70998" s="230"/>
    </row>
    <row r="70999" spans="16:19" x14ac:dyDescent="0.2">
      <c r="P70999" s="230"/>
      <c r="Q70999" s="230"/>
      <c r="R70999" s="230"/>
      <c r="S70999" s="230"/>
    </row>
    <row r="71000" spans="16:19" x14ac:dyDescent="0.2">
      <c r="P71000" s="230"/>
      <c r="Q71000" s="230"/>
      <c r="R71000" s="230"/>
      <c r="S71000" s="230"/>
    </row>
    <row r="71001" spans="16:19" x14ac:dyDescent="0.2">
      <c r="P71001" s="230"/>
      <c r="Q71001" s="230"/>
      <c r="R71001" s="230"/>
      <c r="S71001" s="230"/>
    </row>
    <row r="71002" spans="16:19" x14ac:dyDescent="0.2">
      <c r="P71002" s="230"/>
      <c r="Q71002" s="230"/>
      <c r="R71002" s="230"/>
      <c r="S71002" s="230"/>
    </row>
    <row r="71003" spans="16:19" x14ac:dyDescent="0.2">
      <c r="P71003" s="230"/>
      <c r="Q71003" s="230"/>
      <c r="R71003" s="230"/>
      <c r="S71003" s="230"/>
    </row>
    <row r="71004" spans="16:19" x14ac:dyDescent="0.2">
      <c r="P71004" s="230"/>
      <c r="Q71004" s="230"/>
      <c r="R71004" s="230"/>
      <c r="S71004" s="230"/>
    </row>
    <row r="71005" spans="16:19" x14ac:dyDescent="0.2">
      <c r="P71005" s="230"/>
      <c r="Q71005" s="230"/>
      <c r="R71005" s="230"/>
      <c r="S71005" s="230"/>
    </row>
    <row r="71006" spans="16:19" x14ac:dyDescent="0.2">
      <c r="P71006" s="230"/>
      <c r="Q71006" s="230"/>
      <c r="R71006" s="230"/>
      <c r="S71006" s="230"/>
    </row>
    <row r="71007" spans="16:19" x14ac:dyDescent="0.2">
      <c r="P71007" s="230"/>
      <c r="Q71007" s="230"/>
      <c r="R71007" s="230"/>
      <c r="S71007" s="230"/>
    </row>
    <row r="71008" spans="16:19" x14ac:dyDescent="0.2">
      <c r="P71008" s="230"/>
      <c r="Q71008" s="230"/>
      <c r="R71008" s="230"/>
      <c r="S71008" s="230"/>
    </row>
    <row r="71009" spans="16:19" x14ac:dyDescent="0.2">
      <c r="P71009" s="230"/>
      <c r="Q71009" s="230"/>
      <c r="R71009" s="230"/>
      <c r="S71009" s="230"/>
    </row>
    <row r="71010" spans="16:19" x14ac:dyDescent="0.2">
      <c r="P71010" s="230"/>
      <c r="Q71010" s="230"/>
      <c r="R71010" s="230"/>
      <c r="S71010" s="230"/>
    </row>
    <row r="71011" spans="16:19" x14ac:dyDescent="0.2">
      <c r="P71011" s="230"/>
      <c r="Q71011" s="230"/>
      <c r="R71011" s="230"/>
      <c r="S71011" s="230"/>
    </row>
    <row r="71012" spans="16:19" x14ac:dyDescent="0.2">
      <c r="P71012" s="230"/>
      <c r="Q71012" s="230"/>
      <c r="R71012" s="230"/>
      <c r="S71012" s="230"/>
    </row>
    <row r="71013" spans="16:19" x14ac:dyDescent="0.2">
      <c r="P71013" s="230"/>
      <c r="Q71013" s="230"/>
      <c r="R71013" s="230"/>
      <c r="S71013" s="230"/>
    </row>
    <row r="71014" spans="16:19" x14ac:dyDescent="0.2">
      <c r="P71014" s="230"/>
      <c r="Q71014" s="230"/>
      <c r="R71014" s="230"/>
      <c r="S71014" s="230"/>
    </row>
    <row r="71015" spans="16:19" x14ac:dyDescent="0.2">
      <c r="P71015" s="230"/>
      <c r="Q71015" s="230"/>
      <c r="R71015" s="230"/>
      <c r="S71015" s="230"/>
    </row>
    <row r="71016" spans="16:19" x14ac:dyDescent="0.2">
      <c r="P71016" s="230"/>
      <c r="Q71016" s="230"/>
      <c r="R71016" s="230"/>
      <c r="S71016" s="230"/>
    </row>
    <row r="71017" spans="16:19" x14ac:dyDescent="0.2">
      <c r="P71017" s="230"/>
      <c r="Q71017" s="230"/>
      <c r="R71017" s="230"/>
      <c r="S71017" s="230"/>
    </row>
    <row r="71018" spans="16:19" x14ac:dyDescent="0.2">
      <c r="P71018" s="230"/>
      <c r="Q71018" s="230"/>
      <c r="R71018" s="230"/>
      <c r="S71018" s="230"/>
    </row>
    <row r="71019" spans="16:19" x14ac:dyDescent="0.2">
      <c r="P71019" s="230"/>
      <c r="Q71019" s="230"/>
      <c r="R71019" s="230"/>
      <c r="S71019" s="230"/>
    </row>
    <row r="71020" spans="16:19" x14ac:dyDescent="0.2">
      <c r="P71020" s="230"/>
      <c r="Q71020" s="230"/>
      <c r="R71020" s="230"/>
      <c r="S71020" s="230"/>
    </row>
    <row r="71021" spans="16:19" x14ac:dyDescent="0.2">
      <c r="P71021" s="230"/>
      <c r="Q71021" s="230"/>
      <c r="R71021" s="230"/>
      <c r="S71021" s="230"/>
    </row>
    <row r="71022" spans="16:19" x14ac:dyDescent="0.2">
      <c r="P71022" s="230"/>
      <c r="Q71022" s="230"/>
      <c r="R71022" s="230"/>
      <c r="S71022" s="230"/>
    </row>
    <row r="71023" spans="16:19" x14ac:dyDescent="0.2">
      <c r="P71023" s="230"/>
      <c r="Q71023" s="230"/>
      <c r="R71023" s="230"/>
      <c r="S71023" s="230"/>
    </row>
    <row r="71024" spans="16:19" x14ac:dyDescent="0.2">
      <c r="P71024" s="230"/>
      <c r="Q71024" s="230"/>
      <c r="R71024" s="230"/>
      <c r="S71024" s="230"/>
    </row>
    <row r="71025" spans="16:19" x14ac:dyDescent="0.2">
      <c r="P71025" s="230"/>
      <c r="Q71025" s="230"/>
      <c r="R71025" s="230"/>
      <c r="S71025" s="230"/>
    </row>
    <row r="71026" spans="16:19" x14ac:dyDescent="0.2">
      <c r="P71026" s="230"/>
      <c r="Q71026" s="230"/>
      <c r="R71026" s="230"/>
      <c r="S71026" s="230"/>
    </row>
    <row r="71027" spans="16:19" x14ac:dyDescent="0.2">
      <c r="P71027" s="230"/>
      <c r="Q71027" s="230"/>
      <c r="R71027" s="230"/>
      <c r="S71027" s="230"/>
    </row>
    <row r="71028" spans="16:19" x14ac:dyDescent="0.2">
      <c r="P71028" s="230"/>
      <c r="Q71028" s="230"/>
      <c r="R71028" s="230"/>
      <c r="S71028" s="230"/>
    </row>
    <row r="71029" spans="16:19" x14ac:dyDescent="0.2">
      <c r="P71029" s="230"/>
      <c r="Q71029" s="230"/>
      <c r="R71029" s="230"/>
      <c r="S71029" s="230"/>
    </row>
    <row r="71030" spans="16:19" x14ac:dyDescent="0.2">
      <c r="P71030" s="230"/>
      <c r="Q71030" s="230"/>
      <c r="R71030" s="230"/>
      <c r="S71030" s="230"/>
    </row>
    <row r="71031" spans="16:19" x14ac:dyDescent="0.2">
      <c r="P71031" s="230"/>
      <c r="Q71031" s="230"/>
      <c r="R71031" s="230"/>
      <c r="S71031" s="230"/>
    </row>
    <row r="71032" spans="16:19" x14ac:dyDescent="0.2">
      <c r="P71032" s="230"/>
      <c r="Q71032" s="230"/>
      <c r="R71032" s="230"/>
      <c r="S71032" s="230"/>
    </row>
    <row r="71033" spans="16:19" x14ac:dyDescent="0.2">
      <c r="P71033" s="230"/>
      <c r="Q71033" s="230"/>
      <c r="R71033" s="230"/>
      <c r="S71033" s="230"/>
    </row>
    <row r="71034" spans="16:19" x14ac:dyDescent="0.2">
      <c r="P71034" s="230"/>
      <c r="Q71034" s="230"/>
      <c r="R71034" s="230"/>
      <c r="S71034" s="230"/>
    </row>
    <row r="71035" spans="16:19" x14ac:dyDescent="0.2">
      <c r="P71035" s="230"/>
      <c r="Q71035" s="230"/>
      <c r="R71035" s="230"/>
      <c r="S71035" s="230"/>
    </row>
    <row r="71036" spans="16:19" x14ac:dyDescent="0.2">
      <c r="P71036" s="230"/>
      <c r="Q71036" s="230"/>
      <c r="R71036" s="230"/>
      <c r="S71036" s="230"/>
    </row>
    <row r="71037" spans="16:19" x14ac:dyDescent="0.2">
      <c r="P71037" s="230"/>
      <c r="Q71037" s="230"/>
      <c r="R71037" s="230"/>
      <c r="S71037" s="230"/>
    </row>
    <row r="71038" spans="16:19" x14ac:dyDescent="0.2">
      <c r="P71038" s="230"/>
      <c r="Q71038" s="230"/>
      <c r="R71038" s="230"/>
      <c r="S71038" s="230"/>
    </row>
    <row r="71039" spans="16:19" x14ac:dyDescent="0.2">
      <c r="P71039" s="230"/>
      <c r="Q71039" s="230"/>
      <c r="R71039" s="230"/>
      <c r="S71039" s="230"/>
    </row>
    <row r="71040" spans="16:19" x14ac:dyDescent="0.2">
      <c r="P71040" s="230"/>
      <c r="Q71040" s="230"/>
      <c r="R71040" s="230"/>
      <c r="S71040" s="230"/>
    </row>
    <row r="71041" spans="16:19" x14ac:dyDescent="0.2">
      <c r="P71041" s="230"/>
      <c r="Q71041" s="230"/>
      <c r="R71041" s="230"/>
      <c r="S71041" s="230"/>
    </row>
    <row r="71042" spans="16:19" x14ac:dyDescent="0.2">
      <c r="P71042" s="230"/>
      <c r="Q71042" s="230"/>
      <c r="R71042" s="230"/>
      <c r="S71042" s="230"/>
    </row>
    <row r="71043" spans="16:19" x14ac:dyDescent="0.2">
      <c r="P71043" s="230"/>
      <c r="Q71043" s="230"/>
      <c r="R71043" s="230"/>
      <c r="S71043" s="230"/>
    </row>
    <row r="71044" spans="16:19" x14ac:dyDescent="0.2">
      <c r="P71044" s="230"/>
      <c r="Q71044" s="230"/>
      <c r="R71044" s="230"/>
      <c r="S71044" s="230"/>
    </row>
    <row r="71045" spans="16:19" x14ac:dyDescent="0.2">
      <c r="P71045" s="230"/>
      <c r="Q71045" s="230"/>
      <c r="R71045" s="230"/>
      <c r="S71045" s="230"/>
    </row>
    <row r="71046" spans="16:19" x14ac:dyDescent="0.2">
      <c r="P71046" s="230"/>
      <c r="Q71046" s="230"/>
      <c r="R71046" s="230"/>
      <c r="S71046" s="230"/>
    </row>
    <row r="71047" spans="16:19" x14ac:dyDescent="0.2">
      <c r="P71047" s="230"/>
      <c r="Q71047" s="230"/>
      <c r="R71047" s="230"/>
      <c r="S71047" s="230"/>
    </row>
    <row r="71048" spans="16:19" x14ac:dyDescent="0.2">
      <c r="P71048" s="230"/>
      <c r="Q71048" s="230"/>
      <c r="R71048" s="230"/>
      <c r="S71048" s="230"/>
    </row>
    <row r="71049" spans="16:19" x14ac:dyDescent="0.2">
      <c r="P71049" s="230"/>
      <c r="Q71049" s="230"/>
      <c r="R71049" s="230"/>
      <c r="S71049" s="230"/>
    </row>
    <row r="71050" spans="16:19" x14ac:dyDescent="0.2">
      <c r="P71050" s="230"/>
      <c r="Q71050" s="230"/>
      <c r="R71050" s="230"/>
      <c r="S71050" s="230"/>
    </row>
    <row r="71051" spans="16:19" x14ac:dyDescent="0.2">
      <c r="P71051" s="230"/>
      <c r="Q71051" s="230"/>
      <c r="R71051" s="230"/>
      <c r="S71051" s="230"/>
    </row>
    <row r="71052" spans="16:19" x14ac:dyDescent="0.2">
      <c r="P71052" s="230"/>
      <c r="Q71052" s="230"/>
      <c r="R71052" s="230"/>
      <c r="S71052" s="230"/>
    </row>
    <row r="71053" spans="16:19" x14ac:dyDescent="0.2">
      <c r="P71053" s="230"/>
      <c r="Q71053" s="230"/>
      <c r="R71053" s="230"/>
      <c r="S71053" s="230"/>
    </row>
    <row r="71054" spans="16:19" x14ac:dyDescent="0.2">
      <c r="P71054" s="230"/>
      <c r="Q71054" s="230"/>
      <c r="R71054" s="230"/>
      <c r="S71054" s="230"/>
    </row>
    <row r="71055" spans="16:19" x14ac:dyDescent="0.2">
      <c r="P71055" s="230"/>
      <c r="Q71055" s="230"/>
      <c r="R71055" s="230"/>
      <c r="S71055" s="230"/>
    </row>
    <row r="71056" spans="16:19" x14ac:dyDescent="0.2">
      <c r="P71056" s="230"/>
      <c r="Q71056" s="230"/>
      <c r="R71056" s="230"/>
      <c r="S71056" s="230"/>
    </row>
    <row r="71057" spans="16:19" x14ac:dyDescent="0.2">
      <c r="P71057" s="230"/>
      <c r="Q71057" s="230"/>
      <c r="R71057" s="230"/>
      <c r="S71057" s="230"/>
    </row>
    <row r="71058" spans="16:19" x14ac:dyDescent="0.2">
      <c r="P71058" s="230"/>
      <c r="Q71058" s="230"/>
      <c r="R71058" s="230"/>
      <c r="S71058" s="230"/>
    </row>
    <row r="71059" spans="16:19" x14ac:dyDescent="0.2">
      <c r="P71059" s="230"/>
      <c r="Q71059" s="230"/>
      <c r="R71059" s="230"/>
      <c r="S71059" s="230"/>
    </row>
    <row r="71060" spans="16:19" x14ac:dyDescent="0.2">
      <c r="P71060" s="230"/>
      <c r="Q71060" s="230"/>
      <c r="R71060" s="230"/>
      <c r="S71060" s="230"/>
    </row>
    <row r="71061" spans="16:19" x14ac:dyDescent="0.2">
      <c r="P71061" s="230"/>
      <c r="Q71061" s="230"/>
      <c r="R71061" s="230"/>
      <c r="S71061" s="230"/>
    </row>
    <row r="71062" spans="16:19" x14ac:dyDescent="0.2">
      <c r="P71062" s="230"/>
      <c r="Q71062" s="230"/>
      <c r="R71062" s="230"/>
      <c r="S71062" s="230"/>
    </row>
    <row r="71063" spans="16:19" x14ac:dyDescent="0.2">
      <c r="P71063" s="230"/>
      <c r="Q71063" s="230"/>
      <c r="R71063" s="230"/>
      <c r="S71063" s="230"/>
    </row>
    <row r="71064" spans="16:19" x14ac:dyDescent="0.2">
      <c r="P71064" s="230"/>
      <c r="Q71064" s="230"/>
      <c r="R71064" s="230"/>
      <c r="S71064" s="230"/>
    </row>
    <row r="71065" spans="16:19" x14ac:dyDescent="0.2">
      <c r="P71065" s="230"/>
      <c r="Q71065" s="230"/>
      <c r="R71065" s="230"/>
      <c r="S71065" s="230"/>
    </row>
    <row r="71066" spans="16:19" x14ac:dyDescent="0.2">
      <c r="P71066" s="230"/>
      <c r="Q71066" s="230"/>
      <c r="R71066" s="230"/>
      <c r="S71066" s="230"/>
    </row>
    <row r="71067" spans="16:19" x14ac:dyDescent="0.2">
      <c r="P71067" s="230"/>
      <c r="Q71067" s="230"/>
      <c r="R71067" s="230"/>
      <c r="S71067" s="230"/>
    </row>
    <row r="71068" spans="16:19" x14ac:dyDescent="0.2">
      <c r="P71068" s="230"/>
      <c r="Q71068" s="230"/>
      <c r="R71068" s="230"/>
      <c r="S71068" s="230"/>
    </row>
    <row r="71069" spans="16:19" x14ac:dyDescent="0.2">
      <c r="P71069" s="230"/>
      <c r="Q71069" s="230"/>
      <c r="R71069" s="230"/>
      <c r="S71069" s="230"/>
    </row>
    <row r="71070" spans="16:19" x14ac:dyDescent="0.2">
      <c r="P71070" s="230"/>
      <c r="Q71070" s="230"/>
      <c r="R71070" s="230"/>
      <c r="S71070" s="230"/>
    </row>
    <row r="71071" spans="16:19" x14ac:dyDescent="0.2">
      <c r="P71071" s="230"/>
      <c r="Q71071" s="230"/>
      <c r="R71071" s="230"/>
      <c r="S71071" s="230"/>
    </row>
    <row r="71072" spans="16:19" x14ac:dyDescent="0.2">
      <c r="P71072" s="230"/>
      <c r="Q71072" s="230"/>
      <c r="R71072" s="230"/>
      <c r="S71072" s="230"/>
    </row>
    <row r="71073" spans="16:19" x14ac:dyDescent="0.2">
      <c r="P71073" s="230"/>
      <c r="Q71073" s="230"/>
      <c r="R71073" s="230"/>
      <c r="S71073" s="230"/>
    </row>
    <row r="71074" spans="16:19" x14ac:dyDescent="0.2">
      <c r="P71074" s="230"/>
      <c r="Q71074" s="230"/>
      <c r="R71074" s="230"/>
      <c r="S71074" s="230"/>
    </row>
    <row r="71075" spans="16:19" x14ac:dyDescent="0.2">
      <c r="P71075" s="230"/>
      <c r="Q71075" s="230"/>
      <c r="R71075" s="230"/>
      <c r="S71075" s="230"/>
    </row>
    <row r="71076" spans="16:19" x14ac:dyDescent="0.2">
      <c r="P71076" s="230"/>
      <c r="Q71076" s="230"/>
      <c r="R71076" s="230"/>
      <c r="S71076" s="230"/>
    </row>
    <row r="71077" spans="16:19" x14ac:dyDescent="0.2">
      <c r="P71077" s="230"/>
      <c r="Q71077" s="230"/>
      <c r="R71077" s="230"/>
      <c r="S71077" s="230"/>
    </row>
    <row r="71078" spans="16:19" x14ac:dyDescent="0.2">
      <c r="P71078" s="230"/>
      <c r="Q71078" s="230"/>
      <c r="R71078" s="230"/>
      <c r="S71078" s="230"/>
    </row>
    <row r="71079" spans="16:19" x14ac:dyDescent="0.2">
      <c r="P71079" s="230"/>
      <c r="Q71079" s="230"/>
      <c r="R71079" s="230"/>
      <c r="S71079" s="230"/>
    </row>
    <row r="71080" spans="16:19" x14ac:dyDescent="0.2">
      <c r="P71080" s="230"/>
      <c r="Q71080" s="230"/>
      <c r="R71080" s="230"/>
      <c r="S71080" s="230"/>
    </row>
    <row r="71081" spans="16:19" x14ac:dyDescent="0.2">
      <c r="P71081" s="230"/>
      <c r="Q71081" s="230"/>
      <c r="R71081" s="230"/>
      <c r="S71081" s="230"/>
    </row>
    <row r="71082" spans="16:19" x14ac:dyDescent="0.2">
      <c r="P71082" s="230"/>
      <c r="Q71082" s="230"/>
      <c r="R71082" s="230"/>
      <c r="S71082" s="230"/>
    </row>
    <row r="71083" spans="16:19" x14ac:dyDescent="0.2">
      <c r="P71083" s="230"/>
      <c r="Q71083" s="230"/>
      <c r="R71083" s="230"/>
      <c r="S71083" s="230"/>
    </row>
    <row r="71084" spans="16:19" x14ac:dyDescent="0.2">
      <c r="P71084" s="230"/>
      <c r="Q71084" s="230"/>
      <c r="R71084" s="230"/>
      <c r="S71084" s="230"/>
    </row>
    <row r="71085" spans="16:19" x14ac:dyDescent="0.2">
      <c r="P71085" s="230"/>
      <c r="Q71085" s="230"/>
      <c r="R71085" s="230"/>
      <c r="S71085" s="230"/>
    </row>
    <row r="71086" spans="16:19" x14ac:dyDescent="0.2">
      <c r="P71086" s="230"/>
      <c r="Q71086" s="230"/>
      <c r="R71086" s="230"/>
      <c r="S71086" s="230"/>
    </row>
    <row r="71087" spans="16:19" x14ac:dyDescent="0.2">
      <c r="P71087" s="230"/>
      <c r="Q71087" s="230"/>
      <c r="R71087" s="230"/>
      <c r="S71087" s="230"/>
    </row>
    <row r="71088" spans="16:19" x14ac:dyDescent="0.2">
      <c r="P71088" s="230"/>
      <c r="Q71088" s="230"/>
      <c r="R71088" s="230"/>
      <c r="S71088" s="230"/>
    </row>
    <row r="71089" spans="16:19" x14ac:dyDescent="0.2">
      <c r="P71089" s="230"/>
      <c r="Q71089" s="230"/>
      <c r="R71089" s="230"/>
      <c r="S71089" s="230"/>
    </row>
    <row r="71090" spans="16:19" x14ac:dyDescent="0.2">
      <c r="P71090" s="230"/>
      <c r="Q71090" s="230"/>
      <c r="R71090" s="230"/>
      <c r="S71090" s="230"/>
    </row>
    <row r="71091" spans="16:19" x14ac:dyDescent="0.2">
      <c r="P71091" s="230"/>
      <c r="Q71091" s="230"/>
      <c r="R71091" s="230"/>
      <c r="S71091" s="230"/>
    </row>
    <row r="71092" spans="16:19" x14ac:dyDescent="0.2">
      <c r="P71092" s="230"/>
      <c r="Q71092" s="230"/>
      <c r="R71092" s="230"/>
      <c r="S71092" s="230"/>
    </row>
    <row r="71093" spans="16:19" x14ac:dyDescent="0.2">
      <c r="P71093" s="230"/>
      <c r="Q71093" s="230"/>
      <c r="R71093" s="230"/>
      <c r="S71093" s="230"/>
    </row>
    <row r="71094" spans="16:19" x14ac:dyDescent="0.2">
      <c r="P71094" s="230"/>
      <c r="Q71094" s="230"/>
      <c r="R71094" s="230"/>
      <c r="S71094" s="230"/>
    </row>
    <row r="71095" spans="16:19" x14ac:dyDescent="0.2">
      <c r="P71095" s="230"/>
      <c r="Q71095" s="230"/>
      <c r="R71095" s="230"/>
      <c r="S71095" s="230"/>
    </row>
    <row r="71096" spans="16:19" x14ac:dyDescent="0.2">
      <c r="P71096" s="230"/>
      <c r="Q71096" s="230"/>
      <c r="R71096" s="230"/>
      <c r="S71096" s="230"/>
    </row>
    <row r="71097" spans="16:19" x14ac:dyDescent="0.2">
      <c r="P71097" s="230"/>
      <c r="Q71097" s="230"/>
      <c r="R71097" s="230"/>
      <c r="S71097" s="230"/>
    </row>
    <row r="71098" spans="16:19" x14ac:dyDescent="0.2">
      <c r="P71098" s="230"/>
      <c r="Q71098" s="230"/>
      <c r="R71098" s="230"/>
      <c r="S71098" s="230"/>
    </row>
    <row r="71099" spans="16:19" x14ac:dyDescent="0.2">
      <c r="P71099" s="230"/>
      <c r="Q71099" s="230"/>
      <c r="R71099" s="230"/>
      <c r="S71099" s="230"/>
    </row>
    <row r="71100" spans="16:19" x14ac:dyDescent="0.2">
      <c r="P71100" s="230"/>
      <c r="Q71100" s="230"/>
      <c r="R71100" s="230"/>
      <c r="S71100" s="230"/>
    </row>
    <row r="71101" spans="16:19" x14ac:dyDescent="0.2">
      <c r="P71101" s="230"/>
      <c r="Q71101" s="230"/>
      <c r="R71101" s="230"/>
      <c r="S71101" s="230"/>
    </row>
    <row r="71102" spans="16:19" x14ac:dyDescent="0.2">
      <c r="P71102" s="230"/>
      <c r="Q71102" s="230"/>
      <c r="R71102" s="230"/>
      <c r="S71102" s="230"/>
    </row>
    <row r="71103" spans="16:19" x14ac:dyDescent="0.2">
      <c r="P71103" s="230"/>
      <c r="Q71103" s="230"/>
      <c r="R71103" s="230"/>
      <c r="S71103" s="230"/>
    </row>
    <row r="71104" spans="16:19" x14ac:dyDescent="0.2">
      <c r="P71104" s="230"/>
      <c r="Q71104" s="230"/>
      <c r="R71104" s="230"/>
      <c r="S71104" s="230"/>
    </row>
    <row r="71105" spans="16:19" x14ac:dyDescent="0.2">
      <c r="P71105" s="230"/>
      <c r="Q71105" s="230"/>
      <c r="R71105" s="230"/>
      <c r="S71105" s="230"/>
    </row>
    <row r="71106" spans="16:19" x14ac:dyDescent="0.2">
      <c r="P71106" s="230"/>
      <c r="Q71106" s="230"/>
      <c r="R71106" s="230"/>
      <c r="S71106" s="230"/>
    </row>
    <row r="71107" spans="16:19" x14ac:dyDescent="0.2">
      <c r="P71107" s="230"/>
      <c r="Q71107" s="230"/>
      <c r="R71107" s="230"/>
      <c r="S71107" s="230"/>
    </row>
    <row r="71108" spans="16:19" x14ac:dyDescent="0.2">
      <c r="P71108" s="230"/>
      <c r="Q71108" s="230"/>
      <c r="R71108" s="230"/>
      <c r="S71108" s="230"/>
    </row>
    <row r="71109" spans="16:19" x14ac:dyDescent="0.2">
      <c r="P71109" s="230"/>
      <c r="Q71109" s="230"/>
      <c r="R71109" s="230"/>
      <c r="S71109" s="230"/>
    </row>
    <row r="71110" spans="16:19" x14ac:dyDescent="0.2">
      <c r="P71110" s="230"/>
      <c r="Q71110" s="230"/>
      <c r="R71110" s="230"/>
      <c r="S71110" s="230"/>
    </row>
    <row r="71111" spans="16:19" x14ac:dyDescent="0.2">
      <c r="P71111" s="230"/>
      <c r="Q71111" s="230"/>
      <c r="R71111" s="230"/>
      <c r="S71111" s="230"/>
    </row>
    <row r="71112" spans="16:19" x14ac:dyDescent="0.2">
      <c r="P71112" s="230"/>
      <c r="Q71112" s="230"/>
      <c r="R71112" s="230"/>
      <c r="S71112" s="230"/>
    </row>
    <row r="71113" spans="16:19" x14ac:dyDescent="0.2">
      <c r="P71113" s="230"/>
      <c r="Q71113" s="230"/>
      <c r="R71113" s="230"/>
      <c r="S71113" s="230"/>
    </row>
    <row r="71114" spans="16:19" x14ac:dyDescent="0.2">
      <c r="P71114" s="230"/>
      <c r="Q71114" s="230"/>
      <c r="R71114" s="230"/>
      <c r="S71114" s="230"/>
    </row>
    <row r="71115" spans="16:19" x14ac:dyDescent="0.2">
      <c r="P71115" s="230"/>
      <c r="Q71115" s="230"/>
      <c r="R71115" s="230"/>
      <c r="S71115" s="230"/>
    </row>
    <row r="71116" spans="16:19" x14ac:dyDescent="0.2">
      <c r="P71116" s="230"/>
      <c r="Q71116" s="230"/>
      <c r="R71116" s="230"/>
      <c r="S71116" s="230"/>
    </row>
    <row r="71117" spans="16:19" x14ac:dyDescent="0.2">
      <c r="P71117" s="230"/>
      <c r="Q71117" s="230"/>
      <c r="R71117" s="230"/>
      <c r="S71117" s="230"/>
    </row>
    <row r="71118" spans="16:19" x14ac:dyDescent="0.2">
      <c r="P71118" s="230"/>
      <c r="Q71118" s="230"/>
      <c r="R71118" s="230"/>
      <c r="S71118" s="230"/>
    </row>
    <row r="71119" spans="16:19" x14ac:dyDescent="0.2">
      <c r="P71119" s="230"/>
      <c r="Q71119" s="230"/>
      <c r="R71119" s="230"/>
      <c r="S71119" s="230"/>
    </row>
    <row r="71120" spans="16:19" x14ac:dyDescent="0.2">
      <c r="P71120" s="230"/>
      <c r="Q71120" s="230"/>
      <c r="R71120" s="230"/>
      <c r="S71120" s="230"/>
    </row>
    <row r="71121" spans="16:19" x14ac:dyDescent="0.2">
      <c r="P71121" s="230"/>
      <c r="Q71121" s="230"/>
      <c r="R71121" s="230"/>
      <c r="S71121" s="230"/>
    </row>
    <row r="71122" spans="16:19" x14ac:dyDescent="0.2">
      <c r="P71122" s="230"/>
      <c r="Q71122" s="230"/>
      <c r="R71122" s="230"/>
      <c r="S71122" s="230"/>
    </row>
    <row r="71123" spans="16:19" x14ac:dyDescent="0.2">
      <c r="P71123" s="230"/>
      <c r="Q71123" s="230"/>
      <c r="R71123" s="230"/>
      <c r="S71123" s="230"/>
    </row>
    <row r="71124" spans="16:19" x14ac:dyDescent="0.2">
      <c r="P71124" s="230"/>
      <c r="Q71124" s="230"/>
      <c r="R71124" s="230"/>
      <c r="S71124" s="230"/>
    </row>
    <row r="71125" spans="16:19" x14ac:dyDescent="0.2">
      <c r="P71125" s="230"/>
      <c r="Q71125" s="230"/>
      <c r="R71125" s="230"/>
      <c r="S71125" s="230"/>
    </row>
    <row r="71126" spans="16:19" x14ac:dyDescent="0.2">
      <c r="P71126" s="230"/>
      <c r="Q71126" s="230"/>
      <c r="R71126" s="230"/>
      <c r="S71126" s="230"/>
    </row>
    <row r="71127" spans="16:19" x14ac:dyDescent="0.2">
      <c r="P71127" s="230"/>
      <c r="Q71127" s="230"/>
      <c r="R71127" s="230"/>
      <c r="S71127" s="230"/>
    </row>
    <row r="71128" spans="16:19" x14ac:dyDescent="0.2">
      <c r="P71128" s="230"/>
      <c r="Q71128" s="230"/>
      <c r="R71128" s="230"/>
      <c r="S71128" s="230"/>
    </row>
    <row r="71129" spans="16:19" x14ac:dyDescent="0.2">
      <c r="P71129" s="230"/>
      <c r="Q71129" s="230"/>
      <c r="R71129" s="230"/>
      <c r="S71129" s="230"/>
    </row>
    <row r="71130" spans="16:19" x14ac:dyDescent="0.2">
      <c r="P71130" s="230"/>
      <c r="Q71130" s="230"/>
      <c r="R71130" s="230"/>
      <c r="S71130" s="230"/>
    </row>
    <row r="71131" spans="16:19" x14ac:dyDescent="0.2">
      <c r="P71131" s="230"/>
      <c r="Q71131" s="230"/>
      <c r="R71131" s="230"/>
      <c r="S71131" s="230"/>
    </row>
    <row r="71132" spans="16:19" x14ac:dyDescent="0.2">
      <c r="P71132" s="230"/>
      <c r="Q71132" s="230"/>
      <c r="R71132" s="230"/>
      <c r="S71132" s="230"/>
    </row>
    <row r="71133" spans="16:19" x14ac:dyDescent="0.2">
      <c r="P71133" s="230"/>
      <c r="Q71133" s="230"/>
      <c r="R71133" s="230"/>
      <c r="S71133" s="230"/>
    </row>
    <row r="71134" spans="16:19" x14ac:dyDescent="0.2">
      <c r="P71134" s="230"/>
      <c r="Q71134" s="230"/>
      <c r="R71134" s="230"/>
      <c r="S71134" s="230"/>
    </row>
    <row r="71135" spans="16:19" x14ac:dyDescent="0.2">
      <c r="P71135" s="230"/>
      <c r="Q71135" s="230"/>
      <c r="R71135" s="230"/>
      <c r="S71135" s="230"/>
    </row>
    <row r="71136" spans="16:19" x14ac:dyDescent="0.2">
      <c r="P71136" s="230"/>
      <c r="Q71136" s="230"/>
      <c r="R71136" s="230"/>
      <c r="S71136" s="230"/>
    </row>
    <row r="71137" spans="16:19" x14ac:dyDescent="0.2">
      <c r="P71137" s="230"/>
      <c r="Q71137" s="230"/>
      <c r="R71137" s="230"/>
      <c r="S71137" s="230"/>
    </row>
    <row r="71138" spans="16:19" x14ac:dyDescent="0.2">
      <c r="P71138" s="230"/>
      <c r="Q71138" s="230"/>
      <c r="R71138" s="230"/>
      <c r="S71138" s="230"/>
    </row>
    <row r="71139" spans="16:19" x14ac:dyDescent="0.2">
      <c r="P71139" s="230"/>
      <c r="Q71139" s="230"/>
      <c r="R71139" s="230"/>
      <c r="S71139" s="230"/>
    </row>
    <row r="71140" spans="16:19" x14ac:dyDescent="0.2">
      <c r="P71140" s="230"/>
      <c r="Q71140" s="230"/>
      <c r="R71140" s="230"/>
      <c r="S71140" s="230"/>
    </row>
    <row r="71141" spans="16:19" x14ac:dyDescent="0.2">
      <c r="P71141" s="230"/>
      <c r="Q71141" s="230"/>
      <c r="R71141" s="230"/>
      <c r="S71141" s="230"/>
    </row>
    <row r="71142" spans="16:19" x14ac:dyDescent="0.2">
      <c r="P71142" s="230"/>
      <c r="Q71142" s="230"/>
      <c r="R71142" s="230"/>
      <c r="S71142" s="230"/>
    </row>
    <row r="71143" spans="16:19" x14ac:dyDescent="0.2">
      <c r="P71143" s="230"/>
      <c r="Q71143" s="230"/>
      <c r="R71143" s="230"/>
      <c r="S71143" s="230"/>
    </row>
    <row r="71144" spans="16:19" x14ac:dyDescent="0.2">
      <c r="P71144" s="230"/>
      <c r="Q71144" s="230"/>
      <c r="R71144" s="230"/>
      <c r="S71144" s="230"/>
    </row>
    <row r="71145" spans="16:19" x14ac:dyDescent="0.2">
      <c r="P71145" s="230"/>
      <c r="Q71145" s="230"/>
      <c r="R71145" s="230"/>
      <c r="S71145" s="230"/>
    </row>
    <row r="71146" spans="16:19" x14ac:dyDescent="0.2">
      <c r="P71146" s="230"/>
      <c r="Q71146" s="230"/>
      <c r="R71146" s="230"/>
      <c r="S71146" s="230"/>
    </row>
    <row r="71147" spans="16:19" x14ac:dyDescent="0.2">
      <c r="P71147" s="230"/>
      <c r="Q71147" s="230"/>
      <c r="R71147" s="230"/>
      <c r="S71147" s="230"/>
    </row>
    <row r="71148" spans="16:19" x14ac:dyDescent="0.2">
      <c r="P71148" s="230"/>
      <c r="Q71148" s="230"/>
      <c r="R71148" s="230"/>
      <c r="S71148" s="230"/>
    </row>
    <row r="71149" spans="16:19" x14ac:dyDescent="0.2">
      <c r="P71149" s="230"/>
      <c r="Q71149" s="230"/>
      <c r="R71149" s="230"/>
      <c r="S71149" s="230"/>
    </row>
    <row r="71150" spans="16:19" x14ac:dyDescent="0.2">
      <c r="P71150" s="230"/>
      <c r="Q71150" s="230"/>
      <c r="R71150" s="230"/>
      <c r="S71150" s="230"/>
    </row>
    <row r="71151" spans="16:19" x14ac:dyDescent="0.2">
      <c r="P71151" s="230"/>
      <c r="Q71151" s="230"/>
      <c r="R71151" s="230"/>
      <c r="S71151" s="230"/>
    </row>
    <row r="71152" spans="16:19" x14ac:dyDescent="0.2">
      <c r="P71152" s="230"/>
      <c r="Q71152" s="230"/>
      <c r="R71152" s="230"/>
      <c r="S71152" s="230"/>
    </row>
    <row r="71153" spans="16:19" x14ac:dyDescent="0.2">
      <c r="P71153" s="230"/>
      <c r="Q71153" s="230"/>
      <c r="R71153" s="230"/>
      <c r="S71153" s="230"/>
    </row>
    <row r="71154" spans="16:19" x14ac:dyDescent="0.2">
      <c r="P71154" s="230"/>
      <c r="Q71154" s="230"/>
      <c r="R71154" s="230"/>
      <c r="S71154" s="230"/>
    </row>
    <row r="71155" spans="16:19" x14ac:dyDescent="0.2">
      <c r="P71155" s="230"/>
      <c r="Q71155" s="230"/>
      <c r="R71155" s="230"/>
      <c r="S71155" s="230"/>
    </row>
    <row r="71156" spans="16:19" x14ac:dyDescent="0.2">
      <c r="P71156" s="230"/>
      <c r="Q71156" s="230"/>
      <c r="R71156" s="230"/>
      <c r="S71156" s="230"/>
    </row>
    <row r="71157" spans="16:19" x14ac:dyDescent="0.2">
      <c r="P71157" s="230"/>
      <c r="Q71157" s="230"/>
      <c r="R71157" s="230"/>
      <c r="S71157" s="230"/>
    </row>
    <row r="71158" spans="16:19" x14ac:dyDescent="0.2">
      <c r="P71158" s="230"/>
      <c r="Q71158" s="230"/>
      <c r="R71158" s="230"/>
      <c r="S71158" s="230"/>
    </row>
    <row r="71159" spans="16:19" x14ac:dyDescent="0.2">
      <c r="P71159" s="230"/>
      <c r="Q71159" s="230"/>
      <c r="R71159" s="230"/>
      <c r="S71159" s="230"/>
    </row>
    <row r="71160" spans="16:19" x14ac:dyDescent="0.2">
      <c r="P71160" s="230"/>
      <c r="Q71160" s="230"/>
      <c r="R71160" s="230"/>
      <c r="S71160" s="230"/>
    </row>
    <row r="71161" spans="16:19" x14ac:dyDescent="0.2">
      <c r="P71161" s="230"/>
      <c r="Q71161" s="230"/>
      <c r="R71161" s="230"/>
      <c r="S71161" s="230"/>
    </row>
    <row r="71162" spans="16:19" x14ac:dyDescent="0.2">
      <c r="P71162" s="230"/>
      <c r="Q71162" s="230"/>
      <c r="R71162" s="230"/>
      <c r="S71162" s="230"/>
    </row>
    <row r="71163" spans="16:19" x14ac:dyDescent="0.2">
      <c r="P71163" s="230"/>
      <c r="Q71163" s="230"/>
      <c r="R71163" s="230"/>
      <c r="S71163" s="230"/>
    </row>
    <row r="71164" spans="16:19" x14ac:dyDescent="0.2">
      <c r="P71164" s="230"/>
      <c r="Q71164" s="230"/>
      <c r="R71164" s="230"/>
      <c r="S71164" s="230"/>
    </row>
    <row r="71165" spans="16:19" x14ac:dyDescent="0.2">
      <c r="P71165" s="230"/>
      <c r="Q71165" s="230"/>
      <c r="R71165" s="230"/>
      <c r="S71165" s="230"/>
    </row>
    <row r="71166" spans="16:19" x14ac:dyDescent="0.2">
      <c r="P71166" s="230"/>
      <c r="Q71166" s="230"/>
      <c r="R71166" s="230"/>
      <c r="S71166" s="230"/>
    </row>
    <row r="71167" spans="16:19" x14ac:dyDescent="0.2">
      <c r="P71167" s="230"/>
      <c r="Q71167" s="230"/>
      <c r="R71167" s="230"/>
      <c r="S71167" s="230"/>
    </row>
    <row r="71168" spans="16:19" x14ac:dyDescent="0.2">
      <c r="P71168" s="230"/>
      <c r="Q71168" s="230"/>
      <c r="R71168" s="230"/>
      <c r="S71168" s="230"/>
    </row>
    <row r="71169" spans="16:19" x14ac:dyDescent="0.2">
      <c r="P71169" s="230"/>
      <c r="Q71169" s="230"/>
      <c r="R71169" s="230"/>
      <c r="S71169" s="230"/>
    </row>
    <row r="71170" spans="16:19" x14ac:dyDescent="0.2">
      <c r="P71170" s="230"/>
      <c r="Q71170" s="230"/>
      <c r="R71170" s="230"/>
      <c r="S71170" s="230"/>
    </row>
    <row r="71171" spans="16:19" x14ac:dyDescent="0.2">
      <c r="P71171" s="230"/>
      <c r="Q71171" s="230"/>
      <c r="R71171" s="230"/>
      <c r="S71171" s="230"/>
    </row>
    <row r="71172" spans="16:19" x14ac:dyDescent="0.2">
      <c r="P71172" s="230"/>
      <c r="Q71172" s="230"/>
      <c r="R71172" s="230"/>
      <c r="S71172" s="230"/>
    </row>
    <row r="71173" spans="16:19" x14ac:dyDescent="0.2">
      <c r="P71173" s="230"/>
      <c r="Q71173" s="230"/>
      <c r="R71173" s="230"/>
      <c r="S71173" s="230"/>
    </row>
    <row r="71174" spans="16:19" x14ac:dyDescent="0.2">
      <c r="P71174" s="230"/>
      <c r="Q71174" s="230"/>
      <c r="R71174" s="230"/>
      <c r="S71174" s="230"/>
    </row>
    <row r="71175" spans="16:19" x14ac:dyDescent="0.2">
      <c r="P71175" s="230"/>
      <c r="Q71175" s="230"/>
      <c r="R71175" s="230"/>
      <c r="S71175" s="230"/>
    </row>
    <row r="71176" spans="16:19" x14ac:dyDescent="0.2">
      <c r="P71176" s="230"/>
      <c r="Q71176" s="230"/>
      <c r="R71176" s="230"/>
      <c r="S71176" s="230"/>
    </row>
    <row r="71177" spans="16:19" x14ac:dyDescent="0.2">
      <c r="P71177" s="230"/>
      <c r="Q71177" s="230"/>
      <c r="R71177" s="230"/>
      <c r="S71177" s="230"/>
    </row>
    <row r="71178" spans="16:19" x14ac:dyDescent="0.2">
      <c r="P71178" s="230"/>
      <c r="Q71178" s="230"/>
      <c r="R71178" s="230"/>
      <c r="S71178" s="230"/>
    </row>
    <row r="71179" spans="16:19" x14ac:dyDescent="0.2">
      <c r="P71179" s="230"/>
      <c r="Q71179" s="230"/>
      <c r="R71179" s="230"/>
      <c r="S71179" s="230"/>
    </row>
    <row r="71180" spans="16:19" x14ac:dyDescent="0.2">
      <c r="P71180" s="230"/>
      <c r="Q71180" s="230"/>
      <c r="R71180" s="230"/>
      <c r="S71180" s="230"/>
    </row>
    <row r="71181" spans="16:19" x14ac:dyDescent="0.2">
      <c r="P71181" s="230"/>
      <c r="Q71181" s="230"/>
      <c r="R71181" s="230"/>
      <c r="S71181" s="230"/>
    </row>
    <row r="71182" spans="16:19" x14ac:dyDescent="0.2">
      <c r="P71182" s="230"/>
      <c r="Q71182" s="230"/>
      <c r="R71182" s="230"/>
      <c r="S71182" s="230"/>
    </row>
    <row r="71183" spans="16:19" x14ac:dyDescent="0.2">
      <c r="P71183" s="230"/>
      <c r="Q71183" s="230"/>
      <c r="R71183" s="230"/>
      <c r="S71183" s="230"/>
    </row>
    <row r="71184" spans="16:19" x14ac:dyDescent="0.2">
      <c r="P71184" s="230"/>
      <c r="Q71184" s="230"/>
      <c r="R71184" s="230"/>
      <c r="S71184" s="230"/>
    </row>
    <row r="71185" spans="16:19" x14ac:dyDescent="0.2">
      <c r="P71185" s="230"/>
      <c r="Q71185" s="230"/>
      <c r="R71185" s="230"/>
      <c r="S71185" s="230"/>
    </row>
    <row r="71186" spans="16:19" x14ac:dyDescent="0.2">
      <c r="P71186" s="230"/>
      <c r="Q71186" s="230"/>
      <c r="R71186" s="230"/>
      <c r="S71186" s="230"/>
    </row>
    <row r="71187" spans="16:19" x14ac:dyDescent="0.2">
      <c r="P71187" s="230"/>
      <c r="Q71187" s="230"/>
      <c r="R71187" s="230"/>
      <c r="S71187" s="230"/>
    </row>
    <row r="71188" spans="16:19" x14ac:dyDescent="0.2">
      <c r="P71188" s="230"/>
      <c r="Q71188" s="230"/>
      <c r="R71188" s="230"/>
      <c r="S71188" s="230"/>
    </row>
    <row r="71189" spans="16:19" x14ac:dyDescent="0.2">
      <c r="P71189" s="230"/>
      <c r="Q71189" s="230"/>
      <c r="R71189" s="230"/>
      <c r="S71189" s="230"/>
    </row>
    <row r="71190" spans="16:19" x14ac:dyDescent="0.2">
      <c r="P71190" s="230"/>
      <c r="Q71190" s="230"/>
      <c r="R71190" s="230"/>
      <c r="S71190" s="230"/>
    </row>
    <row r="71191" spans="16:19" x14ac:dyDescent="0.2">
      <c r="P71191" s="230"/>
      <c r="Q71191" s="230"/>
      <c r="R71191" s="230"/>
      <c r="S71191" s="230"/>
    </row>
    <row r="71192" spans="16:19" x14ac:dyDescent="0.2">
      <c r="P71192" s="230"/>
      <c r="Q71192" s="230"/>
      <c r="R71192" s="230"/>
      <c r="S71192" s="230"/>
    </row>
    <row r="71193" spans="16:19" x14ac:dyDescent="0.2">
      <c r="P71193" s="230"/>
      <c r="Q71193" s="230"/>
      <c r="R71193" s="230"/>
      <c r="S71193" s="230"/>
    </row>
    <row r="71194" spans="16:19" x14ac:dyDescent="0.2">
      <c r="P71194" s="230"/>
      <c r="Q71194" s="230"/>
      <c r="R71194" s="230"/>
      <c r="S71194" s="230"/>
    </row>
    <row r="71195" spans="16:19" x14ac:dyDescent="0.2">
      <c r="P71195" s="230"/>
      <c r="Q71195" s="230"/>
      <c r="R71195" s="230"/>
      <c r="S71195" s="230"/>
    </row>
    <row r="71196" spans="16:19" x14ac:dyDescent="0.2">
      <c r="P71196" s="230"/>
      <c r="Q71196" s="230"/>
      <c r="R71196" s="230"/>
      <c r="S71196" s="230"/>
    </row>
    <row r="71197" spans="16:19" x14ac:dyDescent="0.2">
      <c r="P71197" s="230"/>
      <c r="Q71197" s="230"/>
      <c r="R71197" s="230"/>
      <c r="S71197" s="230"/>
    </row>
    <row r="71198" spans="16:19" x14ac:dyDescent="0.2">
      <c r="P71198" s="230"/>
      <c r="Q71198" s="230"/>
      <c r="R71198" s="230"/>
      <c r="S71198" s="230"/>
    </row>
    <row r="71199" spans="16:19" x14ac:dyDescent="0.2">
      <c r="P71199" s="230"/>
      <c r="Q71199" s="230"/>
      <c r="R71199" s="230"/>
      <c r="S71199" s="230"/>
    </row>
    <row r="71200" spans="16:19" x14ac:dyDescent="0.2">
      <c r="P71200" s="230"/>
      <c r="Q71200" s="230"/>
      <c r="R71200" s="230"/>
      <c r="S71200" s="230"/>
    </row>
    <row r="71201" spans="16:19" x14ac:dyDescent="0.2">
      <c r="P71201" s="230"/>
      <c r="Q71201" s="230"/>
      <c r="R71201" s="230"/>
      <c r="S71201" s="230"/>
    </row>
    <row r="71202" spans="16:19" x14ac:dyDescent="0.2">
      <c r="P71202" s="230"/>
      <c r="Q71202" s="230"/>
      <c r="R71202" s="230"/>
      <c r="S71202" s="230"/>
    </row>
    <row r="71203" spans="16:19" x14ac:dyDescent="0.2">
      <c r="P71203" s="230"/>
      <c r="Q71203" s="230"/>
      <c r="R71203" s="230"/>
      <c r="S71203" s="230"/>
    </row>
    <row r="71204" spans="16:19" x14ac:dyDescent="0.2">
      <c r="P71204" s="230"/>
      <c r="Q71204" s="230"/>
      <c r="R71204" s="230"/>
      <c r="S71204" s="230"/>
    </row>
    <row r="71205" spans="16:19" x14ac:dyDescent="0.2">
      <c r="P71205" s="230"/>
      <c r="Q71205" s="230"/>
      <c r="R71205" s="230"/>
      <c r="S71205" s="230"/>
    </row>
    <row r="71206" spans="16:19" x14ac:dyDescent="0.2">
      <c r="P71206" s="230"/>
      <c r="Q71206" s="230"/>
      <c r="R71206" s="230"/>
      <c r="S71206" s="230"/>
    </row>
    <row r="71207" spans="16:19" x14ac:dyDescent="0.2">
      <c r="P71207" s="230"/>
      <c r="Q71207" s="230"/>
      <c r="R71207" s="230"/>
      <c r="S71207" s="230"/>
    </row>
    <row r="71208" spans="16:19" x14ac:dyDescent="0.2">
      <c r="P71208" s="230"/>
      <c r="Q71208" s="230"/>
      <c r="R71208" s="230"/>
      <c r="S71208" s="230"/>
    </row>
    <row r="71209" spans="16:19" x14ac:dyDescent="0.2">
      <c r="P71209" s="230"/>
      <c r="Q71209" s="230"/>
      <c r="R71209" s="230"/>
      <c r="S71209" s="230"/>
    </row>
    <row r="71210" spans="16:19" x14ac:dyDescent="0.2">
      <c r="P71210" s="230"/>
      <c r="Q71210" s="230"/>
      <c r="R71210" s="230"/>
      <c r="S71210" s="230"/>
    </row>
    <row r="71211" spans="16:19" x14ac:dyDescent="0.2">
      <c r="P71211" s="230"/>
      <c r="Q71211" s="230"/>
      <c r="R71211" s="230"/>
      <c r="S71211" s="230"/>
    </row>
    <row r="71212" spans="16:19" x14ac:dyDescent="0.2">
      <c r="P71212" s="230"/>
      <c r="Q71212" s="230"/>
      <c r="R71212" s="230"/>
      <c r="S71212" s="230"/>
    </row>
    <row r="71213" spans="16:19" x14ac:dyDescent="0.2">
      <c r="P71213" s="230"/>
      <c r="Q71213" s="230"/>
      <c r="R71213" s="230"/>
      <c r="S71213" s="230"/>
    </row>
    <row r="71214" spans="16:19" x14ac:dyDescent="0.2">
      <c r="P71214" s="230"/>
      <c r="Q71214" s="230"/>
      <c r="R71214" s="230"/>
      <c r="S71214" s="230"/>
    </row>
    <row r="71215" spans="16:19" x14ac:dyDescent="0.2">
      <c r="P71215" s="230"/>
      <c r="Q71215" s="230"/>
      <c r="R71215" s="230"/>
      <c r="S71215" s="230"/>
    </row>
    <row r="71216" spans="16:19" x14ac:dyDescent="0.2">
      <c r="P71216" s="230"/>
      <c r="Q71216" s="230"/>
      <c r="R71216" s="230"/>
      <c r="S71216" s="230"/>
    </row>
    <row r="71217" spans="16:19" x14ac:dyDescent="0.2">
      <c r="P71217" s="230"/>
      <c r="Q71217" s="230"/>
      <c r="R71217" s="230"/>
      <c r="S71217" s="230"/>
    </row>
    <row r="71218" spans="16:19" x14ac:dyDescent="0.2">
      <c r="P71218" s="230"/>
      <c r="Q71218" s="230"/>
      <c r="R71218" s="230"/>
      <c r="S71218" s="230"/>
    </row>
    <row r="71219" spans="16:19" x14ac:dyDescent="0.2">
      <c r="P71219" s="230"/>
      <c r="Q71219" s="230"/>
      <c r="R71219" s="230"/>
      <c r="S71219" s="230"/>
    </row>
    <row r="71220" spans="16:19" x14ac:dyDescent="0.2">
      <c r="P71220" s="230"/>
      <c r="Q71220" s="230"/>
      <c r="R71220" s="230"/>
      <c r="S71220" s="230"/>
    </row>
    <row r="71221" spans="16:19" x14ac:dyDescent="0.2">
      <c r="P71221" s="230"/>
      <c r="Q71221" s="230"/>
      <c r="R71221" s="230"/>
      <c r="S71221" s="230"/>
    </row>
    <row r="71222" spans="16:19" x14ac:dyDescent="0.2">
      <c r="P71222" s="230"/>
      <c r="Q71222" s="230"/>
      <c r="R71222" s="230"/>
      <c r="S71222" s="230"/>
    </row>
    <row r="71223" spans="16:19" x14ac:dyDescent="0.2">
      <c r="P71223" s="230"/>
      <c r="Q71223" s="230"/>
      <c r="R71223" s="230"/>
      <c r="S71223" s="230"/>
    </row>
    <row r="71224" spans="16:19" x14ac:dyDescent="0.2">
      <c r="P71224" s="230"/>
      <c r="Q71224" s="230"/>
      <c r="R71224" s="230"/>
      <c r="S71224" s="230"/>
    </row>
    <row r="71225" spans="16:19" x14ac:dyDescent="0.2">
      <c r="P71225" s="230"/>
      <c r="Q71225" s="230"/>
      <c r="R71225" s="230"/>
      <c r="S71225" s="230"/>
    </row>
    <row r="71226" spans="16:19" x14ac:dyDescent="0.2">
      <c r="P71226" s="230"/>
      <c r="Q71226" s="230"/>
      <c r="R71226" s="230"/>
      <c r="S71226" s="230"/>
    </row>
    <row r="71227" spans="16:19" x14ac:dyDescent="0.2">
      <c r="P71227" s="230"/>
      <c r="Q71227" s="230"/>
      <c r="R71227" s="230"/>
      <c r="S71227" s="230"/>
    </row>
    <row r="71228" spans="16:19" x14ac:dyDescent="0.2">
      <c r="P71228" s="230"/>
      <c r="Q71228" s="230"/>
      <c r="R71228" s="230"/>
      <c r="S71228" s="230"/>
    </row>
    <row r="71229" spans="16:19" x14ac:dyDescent="0.2">
      <c r="P71229" s="230"/>
      <c r="Q71229" s="230"/>
      <c r="R71229" s="230"/>
      <c r="S71229" s="230"/>
    </row>
    <row r="71230" spans="16:19" x14ac:dyDescent="0.2">
      <c r="P71230" s="230"/>
      <c r="Q71230" s="230"/>
      <c r="R71230" s="230"/>
      <c r="S71230" s="230"/>
    </row>
    <row r="71231" spans="16:19" x14ac:dyDescent="0.2">
      <c r="P71231" s="230"/>
      <c r="Q71231" s="230"/>
      <c r="R71231" s="230"/>
      <c r="S71231" s="230"/>
    </row>
    <row r="71232" spans="16:19" x14ac:dyDescent="0.2">
      <c r="P71232" s="230"/>
      <c r="Q71232" s="230"/>
      <c r="R71232" s="230"/>
      <c r="S71232" s="230"/>
    </row>
    <row r="71233" spans="16:19" x14ac:dyDescent="0.2">
      <c r="P71233" s="230"/>
      <c r="Q71233" s="230"/>
      <c r="R71233" s="230"/>
      <c r="S71233" s="230"/>
    </row>
    <row r="71234" spans="16:19" x14ac:dyDescent="0.2">
      <c r="P71234" s="230"/>
      <c r="Q71234" s="230"/>
      <c r="R71234" s="230"/>
      <c r="S71234" s="230"/>
    </row>
    <row r="71235" spans="16:19" x14ac:dyDescent="0.2">
      <c r="P71235" s="230"/>
      <c r="Q71235" s="230"/>
      <c r="R71235" s="230"/>
      <c r="S71235" s="230"/>
    </row>
    <row r="71236" spans="16:19" x14ac:dyDescent="0.2">
      <c r="P71236" s="230"/>
      <c r="Q71236" s="230"/>
      <c r="R71236" s="230"/>
      <c r="S71236" s="230"/>
    </row>
    <row r="71237" spans="16:19" x14ac:dyDescent="0.2">
      <c r="P71237" s="230"/>
      <c r="Q71237" s="230"/>
      <c r="R71237" s="230"/>
      <c r="S71237" s="230"/>
    </row>
    <row r="71238" spans="16:19" x14ac:dyDescent="0.2">
      <c r="P71238" s="230"/>
      <c r="Q71238" s="230"/>
      <c r="R71238" s="230"/>
      <c r="S71238" s="230"/>
    </row>
    <row r="71239" spans="16:19" x14ac:dyDescent="0.2">
      <c r="P71239" s="230"/>
      <c r="Q71239" s="230"/>
      <c r="R71239" s="230"/>
      <c r="S71239" s="230"/>
    </row>
    <row r="71240" spans="16:19" x14ac:dyDescent="0.2">
      <c r="P71240" s="230"/>
      <c r="Q71240" s="230"/>
      <c r="R71240" s="230"/>
      <c r="S71240" s="230"/>
    </row>
    <row r="71241" spans="16:19" x14ac:dyDescent="0.2">
      <c r="P71241" s="230"/>
      <c r="Q71241" s="230"/>
      <c r="R71241" s="230"/>
      <c r="S71241" s="230"/>
    </row>
    <row r="71242" spans="16:19" x14ac:dyDescent="0.2">
      <c r="P71242" s="230"/>
      <c r="Q71242" s="230"/>
      <c r="R71242" s="230"/>
      <c r="S71242" s="230"/>
    </row>
    <row r="71243" spans="16:19" x14ac:dyDescent="0.2">
      <c r="P71243" s="230"/>
      <c r="Q71243" s="230"/>
      <c r="R71243" s="230"/>
      <c r="S71243" s="230"/>
    </row>
    <row r="71244" spans="16:19" x14ac:dyDescent="0.2">
      <c r="P71244" s="230"/>
      <c r="Q71244" s="230"/>
      <c r="R71244" s="230"/>
      <c r="S71244" s="230"/>
    </row>
    <row r="71245" spans="16:19" x14ac:dyDescent="0.2">
      <c r="P71245" s="230"/>
      <c r="Q71245" s="230"/>
      <c r="R71245" s="230"/>
      <c r="S71245" s="230"/>
    </row>
    <row r="71246" spans="16:19" x14ac:dyDescent="0.2">
      <c r="P71246" s="230"/>
      <c r="Q71246" s="230"/>
      <c r="R71246" s="230"/>
      <c r="S71246" s="230"/>
    </row>
    <row r="71247" spans="16:19" x14ac:dyDescent="0.2">
      <c r="P71247" s="230"/>
      <c r="Q71247" s="230"/>
      <c r="R71247" s="230"/>
      <c r="S71247" s="230"/>
    </row>
    <row r="71248" spans="16:19" x14ac:dyDescent="0.2">
      <c r="P71248" s="230"/>
      <c r="Q71248" s="230"/>
      <c r="R71248" s="230"/>
      <c r="S71248" s="230"/>
    </row>
    <row r="71249" spans="16:19" x14ac:dyDescent="0.2">
      <c r="P71249" s="230"/>
      <c r="Q71249" s="230"/>
      <c r="R71249" s="230"/>
      <c r="S71249" s="230"/>
    </row>
    <row r="71250" spans="16:19" x14ac:dyDescent="0.2">
      <c r="P71250" s="230"/>
      <c r="Q71250" s="230"/>
      <c r="R71250" s="230"/>
      <c r="S71250" s="230"/>
    </row>
    <row r="71251" spans="16:19" x14ac:dyDescent="0.2">
      <c r="P71251" s="230"/>
      <c r="Q71251" s="230"/>
      <c r="R71251" s="230"/>
      <c r="S71251" s="230"/>
    </row>
    <row r="71252" spans="16:19" x14ac:dyDescent="0.2">
      <c r="P71252" s="230"/>
      <c r="Q71252" s="230"/>
      <c r="R71252" s="230"/>
      <c r="S71252" s="230"/>
    </row>
    <row r="71253" spans="16:19" x14ac:dyDescent="0.2">
      <c r="P71253" s="230"/>
      <c r="Q71253" s="230"/>
      <c r="R71253" s="230"/>
      <c r="S71253" s="230"/>
    </row>
    <row r="71254" spans="16:19" x14ac:dyDescent="0.2">
      <c r="P71254" s="230"/>
      <c r="Q71254" s="230"/>
      <c r="R71254" s="230"/>
      <c r="S71254" s="230"/>
    </row>
    <row r="71255" spans="16:19" x14ac:dyDescent="0.2">
      <c r="P71255" s="230"/>
      <c r="Q71255" s="230"/>
      <c r="R71255" s="230"/>
      <c r="S71255" s="230"/>
    </row>
    <row r="71256" spans="16:19" x14ac:dyDescent="0.2">
      <c r="P71256" s="230"/>
      <c r="Q71256" s="230"/>
      <c r="R71256" s="230"/>
      <c r="S71256" s="230"/>
    </row>
    <row r="71257" spans="16:19" x14ac:dyDescent="0.2">
      <c r="P71257" s="230"/>
      <c r="Q71257" s="230"/>
      <c r="R71257" s="230"/>
      <c r="S71257" s="230"/>
    </row>
    <row r="71258" spans="16:19" x14ac:dyDescent="0.2">
      <c r="P71258" s="230"/>
      <c r="Q71258" s="230"/>
      <c r="R71258" s="230"/>
      <c r="S71258" s="230"/>
    </row>
    <row r="71259" spans="16:19" x14ac:dyDescent="0.2">
      <c r="P71259" s="230"/>
      <c r="Q71259" s="230"/>
      <c r="R71259" s="230"/>
      <c r="S71259" s="230"/>
    </row>
    <row r="71260" spans="16:19" x14ac:dyDescent="0.2">
      <c r="P71260" s="230"/>
      <c r="Q71260" s="230"/>
      <c r="R71260" s="230"/>
      <c r="S71260" s="230"/>
    </row>
    <row r="71261" spans="16:19" x14ac:dyDescent="0.2">
      <c r="P71261" s="230"/>
      <c r="Q71261" s="230"/>
      <c r="R71261" s="230"/>
      <c r="S71261" s="230"/>
    </row>
    <row r="71262" spans="16:19" x14ac:dyDescent="0.2">
      <c r="P71262" s="230"/>
      <c r="Q71262" s="230"/>
      <c r="R71262" s="230"/>
      <c r="S71262" s="230"/>
    </row>
    <row r="71263" spans="16:19" x14ac:dyDescent="0.2">
      <c r="P71263" s="230"/>
      <c r="Q71263" s="230"/>
      <c r="R71263" s="230"/>
      <c r="S71263" s="230"/>
    </row>
    <row r="71264" spans="16:19" x14ac:dyDescent="0.2">
      <c r="P71264" s="230"/>
      <c r="Q71264" s="230"/>
      <c r="R71264" s="230"/>
      <c r="S71264" s="230"/>
    </row>
    <row r="71265" spans="16:19" x14ac:dyDescent="0.2">
      <c r="P71265" s="230"/>
      <c r="Q71265" s="230"/>
      <c r="R71265" s="230"/>
      <c r="S71265" s="230"/>
    </row>
    <row r="71266" spans="16:19" x14ac:dyDescent="0.2">
      <c r="P71266" s="230"/>
      <c r="Q71266" s="230"/>
      <c r="R71266" s="230"/>
      <c r="S71266" s="230"/>
    </row>
    <row r="71267" spans="16:19" x14ac:dyDescent="0.2">
      <c r="P71267" s="230"/>
      <c r="Q71267" s="230"/>
      <c r="R71267" s="230"/>
      <c r="S71267" s="230"/>
    </row>
    <row r="71268" spans="16:19" x14ac:dyDescent="0.2">
      <c r="P71268" s="230"/>
      <c r="Q71268" s="230"/>
      <c r="R71268" s="230"/>
      <c r="S71268" s="230"/>
    </row>
    <row r="71269" spans="16:19" x14ac:dyDescent="0.2">
      <c r="P71269" s="230"/>
      <c r="Q71269" s="230"/>
      <c r="R71269" s="230"/>
      <c r="S71269" s="230"/>
    </row>
    <row r="71270" spans="16:19" x14ac:dyDescent="0.2">
      <c r="P71270" s="230"/>
      <c r="Q71270" s="230"/>
      <c r="R71270" s="230"/>
      <c r="S71270" s="230"/>
    </row>
    <row r="71271" spans="16:19" x14ac:dyDescent="0.2">
      <c r="P71271" s="230"/>
      <c r="Q71271" s="230"/>
      <c r="R71271" s="230"/>
      <c r="S71271" s="230"/>
    </row>
    <row r="71272" spans="16:19" x14ac:dyDescent="0.2">
      <c r="P71272" s="230"/>
      <c r="Q71272" s="230"/>
      <c r="R71272" s="230"/>
      <c r="S71272" s="230"/>
    </row>
    <row r="71273" spans="16:19" x14ac:dyDescent="0.2">
      <c r="P71273" s="230"/>
      <c r="Q71273" s="230"/>
      <c r="R71273" s="230"/>
      <c r="S71273" s="230"/>
    </row>
    <row r="71274" spans="16:19" x14ac:dyDescent="0.2">
      <c r="P71274" s="230"/>
      <c r="Q71274" s="230"/>
      <c r="R71274" s="230"/>
      <c r="S71274" s="230"/>
    </row>
    <row r="71275" spans="16:19" x14ac:dyDescent="0.2">
      <c r="P71275" s="230"/>
      <c r="Q71275" s="230"/>
      <c r="R71275" s="230"/>
      <c r="S71275" s="230"/>
    </row>
    <row r="71276" spans="16:19" x14ac:dyDescent="0.2">
      <c r="P71276" s="230"/>
      <c r="Q71276" s="230"/>
      <c r="R71276" s="230"/>
      <c r="S71276" s="230"/>
    </row>
    <row r="71277" spans="16:19" x14ac:dyDescent="0.2">
      <c r="P71277" s="230"/>
      <c r="Q71277" s="230"/>
      <c r="R71277" s="230"/>
      <c r="S71277" s="230"/>
    </row>
    <row r="71278" spans="16:19" x14ac:dyDescent="0.2">
      <c r="P71278" s="230"/>
      <c r="Q71278" s="230"/>
      <c r="R71278" s="230"/>
      <c r="S71278" s="230"/>
    </row>
    <row r="71279" spans="16:19" x14ac:dyDescent="0.2">
      <c r="P71279" s="230"/>
      <c r="Q71279" s="230"/>
      <c r="R71279" s="230"/>
      <c r="S71279" s="230"/>
    </row>
    <row r="71280" spans="16:19" x14ac:dyDescent="0.2">
      <c r="P71280" s="230"/>
      <c r="Q71280" s="230"/>
      <c r="R71280" s="230"/>
      <c r="S71280" s="230"/>
    </row>
    <row r="71281" spans="16:19" x14ac:dyDescent="0.2">
      <c r="P71281" s="230"/>
      <c r="Q71281" s="230"/>
      <c r="R71281" s="230"/>
      <c r="S71281" s="230"/>
    </row>
    <row r="71282" spans="16:19" x14ac:dyDescent="0.2">
      <c r="P71282" s="230"/>
      <c r="Q71282" s="230"/>
      <c r="R71282" s="230"/>
      <c r="S71282" s="230"/>
    </row>
    <row r="71283" spans="16:19" x14ac:dyDescent="0.2">
      <c r="P71283" s="230"/>
      <c r="Q71283" s="230"/>
      <c r="R71283" s="230"/>
      <c r="S71283" s="230"/>
    </row>
    <row r="71284" spans="16:19" x14ac:dyDescent="0.2">
      <c r="P71284" s="230"/>
      <c r="Q71284" s="230"/>
      <c r="R71284" s="230"/>
      <c r="S71284" s="230"/>
    </row>
    <row r="71285" spans="16:19" x14ac:dyDescent="0.2">
      <c r="P71285" s="230"/>
      <c r="Q71285" s="230"/>
      <c r="R71285" s="230"/>
      <c r="S71285" s="230"/>
    </row>
    <row r="71286" spans="16:19" x14ac:dyDescent="0.2">
      <c r="P71286" s="230"/>
      <c r="Q71286" s="230"/>
      <c r="R71286" s="230"/>
      <c r="S71286" s="230"/>
    </row>
    <row r="71287" spans="16:19" x14ac:dyDescent="0.2">
      <c r="P71287" s="230"/>
      <c r="Q71287" s="230"/>
      <c r="R71287" s="230"/>
      <c r="S71287" s="230"/>
    </row>
    <row r="71288" spans="16:19" x14ac:dyDescent="0.2">
      <c r="P71288" s="230"/>
      <c r="Q71288" s="230"/>
      <c r="R71288" s="230"/>
      <c r="S71288" s="230"/>
    </row>
    <row r="71289" spans="16:19" x14ac:dyDescent="0.2">
      <c r="P71289" s="230"/>
      <c r="Q71289" s="230"/>
      <c r="R71289" s="230"/>
      <c r="S71289" s="230"/>
    </row>
    <row r="71290" spans="16:19" x14ac:dyDescent="0.2">
      <c r="P71290" s="230"/>
      <c r="Q71290" s="230"/>
      <c r="R71290" s="230"/>
      <c r="S71290" s="230"/>
    </row>
    <row r="71291" spans="16:19" x14ac:dyDescent="0.2">
      <c r="P71291" s="230"/>
      <c r="Q71291" s="230"/>
      <c r="R71291" s="230"/>
      <c r="S71291" s="230"/>
    </row>
    <row r="71292" spans="16:19" x14ac:dyDescent="0.2">
      <c r="P71292" s="230"/>
      <c r="Q71292" s="230"/>
      <c r="R71292" s="230"/>
      <c r="S71292" s="230"/>
    </row>
    <row r="71293" spans="16:19" x14ac:dyDescent="0.2">
      <c r="P71293" s="230"/>
      <c r="Q71293" s="230"/>
      <c r="R71293" s="230"/>
      <c r="S71293" s="230"/>
    </row>
    <row r="71294" spans="16:19" x14ac:dyDescent="0.2">
      <c r="P71294" s="230"/>
      <c r="Q71294" s="230"/>
      <c r="R71294" s="230"/>
      <c r="S71294" s="230"/>
    </row>
    <row r="71295" spans="16:19" x14ac:dyDescent="0.2">
      <c r="P71295" s="230"/>
      <c r="Q71295" s="230"/>
      <c r="R71295" s="230"/>
      <c r="S71295" s="230"/>
    </row>
    <row r="71296" spans="16:19" x14ac:dyDescent="0.2">
      <c r="P71296" s="230"/>
      <c r="Q71296" s="230"/>
      <c r="R71296" s="230"/>
      <c r="S71296" s="230"/>
    </row>
    <row r="71297" spans="16:19" x14ac:dyDescent="0.2">
      <c r="P71297" s="230"/>
      <c r="Q71297" s="230"/>
      <c r="R71297" s="230"/>
      <c r="S71297" s="230"/>
    </row>
    <row r="71298" spans="16:19" x14ac:dyDescent="0.2">
      <c r="P71298" s="230"/>
      <c r="Q71298" s="230"/>
      <c r="R71298" s="230"/>
      <c r="S71298" s="230"/>
    </row>
    <row r="71299" spans="16:19" x14ac:dyDescent="0.2">
      <c r="P71299" s="230"/>
      <c r="Q71299" s="230"/>
      <c r="R71299" s="230"/>
      <c r="S71299" s="230"/>
    </row>
    <row r="71300" spans="16:19" x14ac:dyDescent="0.2">
      <c r="P71300" s="230"/>
      <c r="Q71300" s="230"/>
      <c r="R71300" s="230"/>
      <c r="S71300" s="230"/>
    </row>
    <row r="71301" spans="16:19" x14ac:dyDescent="0.2">
      <c r="P71301" s="230"/>
      <c r="Q71301" s="230"/>
      <c r="R71301" s="230"/>
      <c r="S71301" s="230"/>
    </row>
    <row r="71302" spans="16:19" x14ac:dyDescent="0.2">
      <c r="P71302" s="230"/>
      <c r="Q71302" s="230"/>
      <c r="R71302" s="230"/>
      <c r="S71302" s="230"/>
    </row>
    <row r="71303" spans="16:19" x14ac:dyDescent="0.2">
      <c r="P71303" s="230"/>
      <c r="Q71303" s="230"/>
      <c r="R71303" s="230"/>
      <c r="S71303" s="230"/>
    </row>
    <row r="71304" spans="16:19" x14ac:dyDescent="0.2">
      <c r="P71304" s="230"/>
      <c r="Q71304" s="230"/>
      <c r="R71304" s="230"/>
      <c r="S71304" s="230"/>
    </row>
    <row r="71305" spans="16:19" x14ac:dyDescent="0.2">
      <c r="P71305" s="230"/>
      <c r="Q71305" s="230"/>
      <c r="R71305" s="230"/>
      <c r="S71305" s="230"/>
    </row>
    <row r="71306" spans="16:19" x14ac:dyDescent="0.2">
      <c r="P71306" s="230"/>
      <c r="Q71306" s="230"/>
      <c r="R71306" s="230"/>
      <c r="S71306" s="230"/>
    </row>
    <row r="71307" spans="16:19" x14ac:dyDescent="0.2">
      <c r="P71307" s="230"/>
      <c r="Q71307" s="230"/>
      <c r="R71307" s="230"/>
      <c r="S71307" s="230"/>
    </row>
    <row r="71308" spans="16:19" x14ac:dyDescent="0.2">
      <c r="P71308" s="230"/>
      <c r="Q71308" s="230"/>
      <c r="R71308" s="230"/>
      <c r="S71308" s="230"/>
    </row>
    <row r="71309" spans="16:19" x14ac:dyDescent="0.2">
      <c r="P71309" s="230"/>
      <c r="Q71309" s="230"/>
      <c r="R71309" s="230"/>
      <c r="S71309" s="230"/>
    </row>
    <row r="71310" spans="16:19" x14ac:dyDescent="0.2">
      <c r="P71310" s="230"/>
      <c r="Q71310" s="230"/>
      <c r="R71310" s="230"/>
      <c r="S71310" s="230"/>
    </row>
    <row r="71311" spans="16:19" x14ac:dyDescent="0.2">
      <c r="P71311" s="230"/>
      <c r="Q71311" s="230"/>
      <c r="R71311" s="230"/>
      <c r="S71311" s="230"/>
    </row>
    <row r="71312" spans="16:19" x14ac:dyDescent="0.2">
      <c r="P71312" s="230"/>
      <c r="Q71312" s="230"/>
      <c r="R71312" s="230"/>
      <c r="S71312" s="230"/>
    </row>
    <row r="71313" spans="16:19" x14ac:dyDescent="0.2">
      <c r="P71313" s="230"/>
      <c r="Q71313" s="230"/>
      <c r="R71313" s="230"/>
      <c r="S71313" s="230"/>
    </row>
    <row r="71314" spans="16:19" x14ac:dyDescent="0.2">
      <c r="P71314" s="230"/>
      <c r="Q71314" s="230"/>
      <c r="R71314" s="230"/>
      <c r="S71314" s="230"/>
    </row>
    <row r="71315" spans="16:19" x14ac:dyDescent="0.2">
      <c r="P71315" s="230"/>
      <c r="Q71315" s="230"/>
      <c r="R71315" s="230"/>
      <c r="S71315" s="230"/>
    </row>
    <row r="71316" spans="16:19" x14ac:dyDescent="0.2">
      <c r="P71316" s="230"/>
      <c r="Q71316" s="230"/>
      <c r="R71316" s="230"/>
      <c r="S71316" s="230"/>
    </row>
    <row r="71317" spans="16:19" x14ac:dyDescent="0.2">
      <c r="P71317" s="230"/>
      <c r="Q71317" s="230"/>
      <c r="R71317" s="230"/>
      <c r="S71317" s="230"/>
    </row>
    <row r="71318" spans="16:19" x14ac:dyDescent="0.2">
      <c r="P71318" s="230"/>
      <c r="Q71318" s="230"/>
      <c r="R71318" s="230"/>
      <c r="S71318" s="230"/>
    </row>
    <row r="71319" spans="16:19" x14ac:dyDescent="0.2">
      <c r="P71319" s="230"/>
      <c r="Q71319" s="230"/>
      <c r="R71319" s="230"/>
      <c r="S71319" s="230"/>
    </row>
    <row r="71320" spans="16:19" x14ac:dyDescent="0.2">
      <c r="P71320" s="230"/>
      <c r="Q71320" s="230"/>
      <c r="R71320" s="230"/>
      <c r="S71320" s="230"/>
    </row>
    <row r="71321" spans="16:19" x14ac:dyDescent="0.2">
      <c r="P71321" s="230"/>
      <c r="Q71321" s="230"/>
      <c r="R71321" s="230"/>
      <c r="S71321" s="230"/>
    </row>
    <row r="71322" spans="16:19" x14ac:dyDescent="0.2">
      <c r="P71322" s="230"/>
      <c r="Q71322" s="230"/>
      <c r="R71322" s="230"/>
      <c r="S71322" s="230"/>
    </row>
    <row r="71323" spans="16:19" x14ac:dyDescent="0.2">
      <c r="P71323" s="230"/>
      <c r="Q71323" s="230"/>
      <c r="R71323" s="230"/>
      <c r="S71323" s="230"/>
    </row>
    <row r="71324" spans="16:19" x14ac:dyDescent="0.2">
      <c r="P71324" s="230"/>
      <c r="Q71324" s="230"/>
      <c r="R71324" s="230"/>
      <c r="S71324" s="230"/>
    </row>
    <row r="71325" spans="16:19" x14ac:dyDescent="0.2">
      <c r="P71325" s="230"/>
      <c r="Q71325" s="230"/>
      <c r="R71325" s="230"/>
      <c r="S71325" s="230"/>
    </row>
    <row r="71326" spans="16:19" x14ac:dyDescent="0.2">
      <c r="P71326" s="230"/>
      <c r="Q71326" s="230"/>
      <c r="R71326" s="230"/>
      <c r="S71326" s="230"/>
    </row>
    <row r="71327" spans="16:19" x14ac:dyDescent="0.2">
      <c r="P71327" s="230"/>
      <c r="Q71327" s="230"/>
      <c r="R71327" s="230"/>
      <c r="S71327" s="230"/>
    </row>
    <row r="71328" spans="16:19" x14ac:dyDescent="0.2">
      <c r="P71328" s="230"/>
      <c r="Q71328" s="230"/>
      <c r="R71328" s="230"/>
      <c r="S71328" s="230"/>
    </row>
    <row r="71329" spans="16:19" x14ac:dyDescent="0.2">
      <c r="P71329" s="230"/>
      <c r="Q71329" s="230"/>
      <c r="R71329" s="230"/>
      <c r="S71329" s="230"/>
    </row>
    <row r="71330" spans="16:19" x14ac:dyDescent="0.2">
      <c r="P71330" s="230"/>
      <c r="Q71330" s="230"/>
      <c r="R71330" s="230"/>
      <c r="S71330" s="230"/>
    </row>
    <row r="71331" spans="16:19" x14ac:dyDescent="0.2">
      <c r="P71331" s="230"/>
      <c r="Q71331" s="230"/>
      <c r="R71331" s="230"/>
      <c r="S71331" s="230"/>
    </row>
    <row r="71332" spans="16:19" x14ac:dyDescent="0.2">
      <c r="P71332" s="230"/>
      <c r="Q71332" s="230"/>
      <c r="R71332" s="230"/>
      <c r="S71332" s="230"/>
    </row>
    <row r="71333" spans="16:19" x14ac:dyDescent="0.2">
      <c r="P71333" s="230"/>
      <c r="Q71333" s="230"/>
      <c r="R71333" s="230"/>
      <c r="S71333" s="230"/>
    </row>
    <row r="71334" spans="16:19" x14ac:dyDescent="0.2">
      <c r="P71334" s="230"/>
      <c r="Q71334" s="230"/>
      <c r="R71334" s="230"/>
      <c r="S71334" s="230"/>
    </row>
    <row r="71335" spans="16:19" x14ac:dyDescent="0.2">
      <c r="P71335" s="230"/>
      <c r="Q71335" s="230"/>
      <c r="R71335" s="230"/>
      <c r="S71335" s="230"/>
    </row>
    <row r="71336" spans="16:19" x14ac:dyDescent="0.2">
      <c r="P71336" s="230"/>
      <c r="Q71336" s="230"/>
      <c r="R71336" s="230"/>
      <c r="S71336" s="230"/>
    </row>
    <row r="71337" spans="16:19" x14ac:dyDescent="0.2">
      <c r="P71337" s="230"/>
      <c r="Q71337" s="230"/>
      <c r="R71337" s="230"/>
      <c r="S71337" s="230"/>
    </row>
    <row r="71338" spans="16:19" x14ac:dyDescent="0.2">
      <c r="P71338" s="230"/>
      <c r="Q71338" s="230"/>
      <c r="R71338" s="230"/>
      <c r="S71338" s="230"/>
    </row>
    <row r="71339" spans="16:19" x14ac:dyDescent="0.2">
      <c r="P71339" s="230"/>
      <c r="Q71339" s="230"/>
      <c r="R71339" s="230"/>
      <c r="S71339" s="230"/>
    </row>
    <row r="71340" spans="16:19" x14ac:dyDescent="0.2">
      <c r="P71340" s="230"/>
      <c r="Q71340" s="230"/>
      <c r="R71340" s="230"/>
      <c r="S71340" s="230"/>
    </row>
    <row r="71341" spans="16:19" x14ac:dyDescent="0.2">
      <c r="P71341" s="230"/>
      <c r="Q71341" s="230"/>
      <c r="R71341" s="230"/>
      <c r="S71341" s="230"/>
    </row>
    <row r="71342" spans="16:19" x14ac:dyDescent="0.2">
      <c r="P71342" s="230"/>
      <c r="Q71342" s="230"/>
      <c r="R71342" s="230"/>
      <c r="S71342" s="230"/>
    </row>
    <row r="71343" spans="16:19" x14ac:dyDescent="0.2">
      <c r="P71343" s="230"/>
      <c r="Q71343" s="230"/>
      <c r="R71343" s="230"/>
      <c r="S71343" s="230"/>
    </row>
    <row r="71344" spans="16:19" x14ac:dyDescent="0.2">
      <c r="P71344" s="230"/>
      <c r="Q71344" s="230"/>
      <c r="R71344" s="230"/>
      <c r="S71344" s="230"/>
    </row>
    <row r="71345" spans="16:19" x14ac:dyDescent="0.2">
      <c r="P71345" s="230"/>
      <c r="Q71345" s="230"/>
      <c r="R71345" s="230"/>
      <c r="S71345" s="230"/>
    </row>
    <row r="71346" spans="16:19" x14ac:dyDescent="0.2">
      <c r="P71346" s="230"/>
      <c r="Q71346" s="230"/>
      <c r="R71346" s="230"/>
      <c r="S71346" s="230"/>
    </row>
    <row r="71347" spans="16:19" x14ac:dyDescent="0.2">
      <c r="P71347" s="230"/>
      <c r="Q71347" s="230"/>
      <c r="R71347" s="230"/>
      <c r="S71347" s="230"/>
    </row>
    <row r="71348" spans="16:19" x14ac:dyDescent="0.2">
      <c r="P71348" s="230"/>
      <c r="Q71348" s="230"/>
      <c r="R71348" s="230"/>
      <c r="S71348" s="230"/>
    </row>
    <row r="71349" spans="16:19" x14ac:dyDescent="0.2">
      <c r="P71349" s="230"/>
      <c r="Q71349" s="230"/>
      <c r="R71349" s="230"/>
      <c r="S71349" s="230"/>
    </row>
    <row r="71350" spans="16:19" x14ac:dyDescent="0.2">
      <c r="P71350" s="230"/>
      <c r="Q71350" s="230"/>
      <c r="R71350" s="230"/>
      <c r="S71350" s="230"/>
    </row>
    <row r="71351" spans="16:19" x14ac:dyDescent="0.2">
      <c r="P71351" s="230"/>
      <c r="Q71351" s="230"/>
      <c r="R71351" s="230"/>
      <c r="S71351" s="230"/>
    </row>
    <row r="71352" spans="16:19" x14ac:dyDescent="0.2">
      <c r="P71352" s="230"/>
      <c r="Q71352" s="230"/>
      <c r="R71352" s="230"/>
      <c r="S71352" s="230"/>
    </row>
    <row r="71353" spans="16:19" x14ac:dyDescent="0.2">
      <c r="P71353" s="230"/>
      <c r="Q71353" s="230"/>
      <c r="R71353" s="230"/>
      <c r="S71353" s="230"/>
    </row>
    <row r="71354" spans="16:19" x14ac:dyDescent="0.2">
      <c r="P71354" s="230"/>
      <c r="Q71354" s="230"/>
      <c r="R71354" s="230"/>
      <c r="S71354" s="230"/>
    </row>
    <row r="71355" spans="16:19" x14ac:dyDescent="0.2">
      <c r="P71355" s="230"/>
      <c r="Q71355" s="230"/>
      <c r="R71355" s="230"/>
      <c r="S71355" s="230"/>
    </row>
    <row r="71356" spans="16:19" x14ac:dyDescent="0.2">
      <c r="P71356" s="230"/>
      <c r="Q71356" s="230"/>
      <c r="R71356" s="230"/>
      <c r="S71356" s="230"/>
    </row>
    <row r="71357" spans="16:19" x14ac:dyDescent="0.2">
      <c r="P71357" s="230"/>
      <c r="Q71357" s="230"/>
      <c r="R71357" s="230"/>
      <c r="S71357" s="230"/>
    </row>
    <row r="71358" spans="16:19" x14ac:dyDescent="0.2">
      <c r="P71358" s="230"/>
      <c r="Q71358" s="230"/>
      <c r="R71358" s="230"/>
      <c r="S71358" s="230"/>
    </row>
    <row r="71359" spans="16:19" x14ac:dyDescent="0.2">
      <c r="P71359" s="230"/>
      <c r="Q71359" s="230"/>
      <c r="R71359" s="230"/>
      <c r="S71359" s="230"/>
    </row>
    <row r="71360" spans="16:19" x14ac:dyDescent="0.2">
      <c r="P71360" s="230"/>
      <c r="Q71360" s="230"/>
      <c r="R71360" s="230"/>
      <c r="S71360" s="230"/>
    </row>
    <row r="71361" spans="16:19" x14ac:dyDescent="0.2">
      <c r="P71361" s="230"/>
      <c r="Q71361" s="230"/>
      <c r="R71361" s="230"/>
      <c r="S71361" s="230"/>
    </row>
    <row r="71362" spans="16:19" x14ac:dyDescent="0.2">
      <c r="P71362" s="230"/>
      <c r="Q71362" s="230"/>
      <c r="R71362" s="230"/>
      <c r="S71362" s="230"/>
    </row>
    <row r="71363" spans="16:19" x14ac:dyDescent="0.2">
      <c r="P71363" s="230"/>
      <c r="Q71363" s="230"/>
      <c r="R71363" s="230"/>
      <c r="S71363" s="230"/>
    </row>
    <row r="71364" spans="16:19" x14ac:dyDescent="0.2">
      <c r="P71364" s="230"/>
      <c r="Q71364" s="230"/>
      <c r="R71364" s="230"/>
      <c r="S71364" s="230"/>
    </row>
    <row r="71365" spans="16:19" x14ac:dyDescent="0.2">
      <c r="P71365" s="230"/>
      <c r="Q71365" s="230"/>
      <c r="R71365" s="230"/>
      <c r="S71365" s="230"/>
    </row>
    <row r="71366" spans="16:19" x14ac:dyDescent="0.2">
      <c r="P71366" s="230"/>
      <c r="Q71366" s="230"/>
      <c r="R71366" s="230"/>
      <c r="S71366" s="230"/>
    </row>
    <row r="71367" spans="16:19" x14ac:dyDescent="0.2">
      <c r="P71367" s="230"/>
      <c r="Q71367" s="230"/>
      <c r="R71367" s="230"/>
      <c r="S71367" s="230"/>
    </row>
    <row r="71368" spans="16:19" x14ac:dyDescent="0.2">
      <c r="P71368" s="230"/>
      <c r="Q71368" s="230"/>
      <c r="R71368" s="230"/>
      <c r="S71368" s="230"/>
    </row>
    <row r="71369" spans="16:19" x14ac:dyDescent="0.2">
      <c r="P71369" s="230"/>
      <c r="Q71369" s="230"/>
      <c r="R71369" s="230"/>
      <c r="S71369" s="230"/>
    </row>
    <row r="71370" spans="16:19" x14ac:dyDescent="0.2">
      <c r="P71370" s="230"/>
      <c r="Q71370" s="230"/>
      <c r="R71370" s="230"/>
      <c r="S71370" s="230"/>
    </row>
    <row r="71371" spans="16:19" x14ac:dyDescent="0.2">
      <c r="P71371" s="230"/>
      <c r="Q71371" s="230"/>
      <c r="R71371" s="230"/>
      <c r="S71371" s="230"/>
    </row>
    <row r="71372" spans="16:19" x14ac:dyDescent="0.2">
      <c r="P71372" s="230"/>
      <c r="Q71372" s="230"/>
      <c r="R71372" s="230"/>
      <c r="S71372" s="230"/>
    </row>
    <row r="71373" spans="16:19" x14ac:dyDescent="0.2">
      <c r="P71373" s="230"/>
      <c r="Q71373" s="230"/>
      <c r="R71373" s="230"/>
      <c r="S71373" s="230"/>
    </row>
    <row r="71374" spans="16:19" x14ac:dyDescent="0.2">
      <c r="P71374" s="230"/>
      <c r="Q71374" s="230"/>
      <c r="R71374" s="230"/>
      <c r="S71374" s="230"/>
    </row>
    <row r="71375" spans="16:19" x14ac:dyDescent="0.2">
      <c r="P71375" s="230"/>
      <c r="Q71375" s="230"/>
      <c r="R71375" s="230"/>
      <c r="S71375" s="230"/>
    </row>
    <row r="71376" spans="16:19" x14ac:dyDescent="0.2">
      <c r="P71376" s="230"/>
      <c r="Q71376" s="230"/>
      <c r="R71376" s="230"/>
      <c r="S71376" s="230"/>
    </row>
    <row r="71377" spans="16:19" x14ac:dyDescent="0.2">
      <c r="P71377" s="230"/>
      <c r="Q71377" s="230"/>
      <c r="R71377" s="230"/>
      <c r="S71377" s="230"/>
    </row>
    <row r="71378" spans="16:19" x14ac:dyDescent="0.2">
      <c r="P71378" s="230"/>
      <c r="Q71378" s="230"/>
      <c r="R71378" s="230"/>
      <c r="S71378" s="230"/>
    </row>
    <row r="71379" spans="16:19" x14ac:dyDescent="0.2">
      <c r="P71379" s="230"/>
      <c r="Q71379" s="230"/>
      <c r="R71379" s="230"/>
      <c r="S71379" s="230"/>
    </row>
    <row r="71380" spans="16:19" x14ac:dyDescent="0.2">
      <c r="P71380" s="230"/>
      <c r="Q71380" s="230"/>
      <c r="R71380" s="230"/>
      <c r="S71380" s="230"/>
    </row>
    <row r="71381" spans="16:19" x14ac:dyDescent="0.2">
      <c r="P71381" s="230"/>
      <c r="Q71381" s="230"/>
      <c r="R71381" s="230"/>
      <c r="S71381" s="230"/>
    </row>
    <row r="71382" spans="16:19" x14ac:dyDescent="0.2">
      <c r="P71382" s="230"/>
      <c r="Q71382" s="230"/>
      <c r="R71382" s="230"/>
      <c r="S71382" s="230"/>
    </row>
    <row r="71383" spans="16:19" x14ac:dyDescent="0.2">
      <c r="P71383" s="230"/>
      <c r="Q71383" s="230"/>
      <c r="R71383" s="230"/>
      <c r="S71383" s="230"/>
    </row>
    <row r="71384" spans="16:19" x14ac:dyDescent="0.2">
      <c r="P71384" s="230"/>
      <c r="Q71384" s="230"/>
      <c r="R71384" s="230"/>
      <c r="S71384" s="230"/>
    </row>
    <row r="71385" spans="16:19" x14ac:dyDescent="0.2">
      <c r="P71385" s="230"/>
      <c r="Q71385" s="230"/>
      <c r="R71385" s="230"/>
      <c r="S71385" s="230"/>
    </row>
    <row r="71386" spans="16:19" x14ac:dyDescent="0.2">
      <c r="P71386" s="230"/>
      <c r="Q71386" s="230"/>
      <c r="R71386" s="230"/>
      <c r="S71386" s="230"/>
    </row>
    <row r="71387" spans="16:19" x14ac:dyDescent="0.2">
      <c r="P71387" s="230"/>
      <c r="Q71387" s="230"/>
      <c r="R71387" s="230"/>
      <c r="S71387" s="230"/>
    </row>
    <row r="71388" spans="16:19" x14ac:dyDescent="0.2">
      <c r="P71388" s="230"/>
      <c r="Q71388" s="230"/>
      <c r="R71388" s="230"/>
      <c r="S71388" s="230"/>
    </row>
    <row r="71389" spans="16:19" x14ac:dyDescent="0.2">
      <c r="P71389" s="230"/>
      <c r="Q71389" s="230"/>
      <c r="R71389" s="230"/>
      <c r="S71389" s="230"/>
    </row>
    <row r="71390" spans="16:19" x14ac:dyDescent="0.2">
      <c r="P71390" s="230"/>
      <c r="Q71390" s="230"/>
      <c r="R71390" s="230"/>
      <c r="S71390" s="230"/>
    </row>
    <row r="71391" spans="16:19" x14ac:dyDescent="0.2">
      <c r="P71391" s="230"/>
      <c r="Q71391" s="230"/>
      <c r="R71391" s="230"/>
      <c r="S71391" s="230"/>
    </row>
    <row r="71392" spans="16:19" x14ac:dyDescent="0.2">
      <c r="P71392" s="230"/>
      <c r="Q71392" s="230"/>
      <c r="R71392" s="230"/>
      <c r="S71392" s="230"/>
    </row>
    <row r="71393" spans="16:19" x14ac:dyDescent="0.2">
      <c r="P71393" s="230"/>
      <c r="Q71393" s="230"/>
      <c r="R71393" s="230"/>
      <c r="S71393" s="230"/>
    </row>
    <row r="71394" spans="16:19" x14ac:dyDescent="0.2">
      <c r="P71394" s="230"/>
      <c r="Q71394" s="230"/>
      <c r="R71394" s="230"/>
      <c r="S71394" s="230"/>
    </row>
    <row r="71395" spans="16:19" x14ac:dyDescent="0.2">
      <c r="P71395" s="230"/>
      <c r="Q71395" s="230"/>
      <c r="R71395" s="230"/>
      <c r="S71395" s="230"/>
    </row>
    <row r="71396" spans="16:19" x14ac:dyDescent="0.2">
      <c r="P71396" s="230"/>
      <c r="Q71396" s="230"/>
      <c r="R71396" s="230"/>
      <c r="S71396" s="230"/>
    </row>
    <row r="71397" spans="16:19" x14ac:dyDescent="0.2">
      <c r="P71397" s="230"/>
      <c r="Q71397" s="230"/>
      <c r="R71397" s="230"/>
      <c r="S71397" s="230"/>
    </row>
    <row r="71398" spans="16:19" x14ac:dyDescent="0.2">
      <c r="P71398" s="230"/>
      <c r="Q71398" s="230"/>
      <c r="R71398" s="230"/>
      <c r="S71398" s="230"/>
    </row>
    <row r="71399" spans="16:19" x14ac:dyDescent="0.2">
      <c r="P71399" s="230"/>
      <c r="Q71399" s="230"/>
      <c r="R71399" s="230"/>
      <c r="S71399" s="230"/>
    </row>
    <row r="71400" spans="16:19" x14ac:dyDescent="0.2">
      <c r="P71400" s="230"/>
      <c r="Q71400" s="230"/>
      <c r="R71400" s="230"/>
      <c r="S71400" s="230"/>
    </row>
    <row r="71401" spans="16:19" x14ac:dyDescent="0.2">
      <c r="P71401" s="230"/>
      <c r="Q71401" s="230"/>
      <c r="R71401" s="230"/>
      <c r="S71401" s="230"/>
    </row>
    <row r="71402" spans="16:19" x14ac:dyDescent="0.2">
      <c r="P71402" s="230"/>
      <c r="Q71402" s="230"/>
      <c r="R71402" s="230"/>
      <c r="S71402" s="230"/>
    </row>
    <row r="71403" spans="16:19" x14ac:dyDescent="0.2">
      <c r="P71403" s="230"/>
      <c r="Q71403" s="230"/>
      <c r="R71403" s="230"/>
      <c r="S71403" s="230"/>
    </row>
    <row r="71404" spans="16:19" x14ac:dyDescent="0.2">
      <c r="P71404" s="230"/>
      <c r="Q71404" s="230"/>
      <c r="R71404" s="230"/>
      <c r="S71404" s="230"/>
    </row>
    <row r="71405" spans="16:19" x14ac:dyDescent="0.2">
      <c r="P71405" s="230"/>
      <c r="Q71405" s="230"/>
      <c r="R71405" s="230"/>
      <c r="S71405" s="230"/>
    </row>
    <row r="71406" spans="16:19" x14ac:dyDescent="0.2">
      <c r="P71406" s="230"/>
      <c r="Q71406" s="230"/>
      <c r="R71406" s="230"/>
      <c r="S71406" s="230"/>
    </row>
    <row r="71407" spans="16:19" x14ac:dyDescent="0.2">
      <c r="P71407" s="230"/>
      <c r="Q71407" s="230"/>
      <c r="R71407" s="230"/>
      <c r="S71407" s="230"/>
    </row>
    <row r="71408" spans="16:19" x14ac:dyDescent="0.2">
      <c r="P71408" s="230"/>
      <c r="Q71408" s="230"/>
      <c r="R71408" s="230"/>
      <c r="S71408" s="230"/>
    </row>
    <row r="71409" spans="16:19" x14ac:dyDescent="0.2">
      <c r="P71409" s="230"/>
      <c r="Q71409" s="230"/>
      <c r="R71409" s="230"/>
      <c r="S71409" s="230"/>
    </row>
    <row r="71410" spans="16:19" x14ac:dyDescent="0.2">
      <c r="P71410" s="230"/>
      <c r="Q71410" s="230"/>
      <c r="R71410" s="230"/>
      <c r="S71410" s="230"/>
    </row>
    <row r="71411" spans="16:19" x14ac:dyDescent="0.2">
      <c r="P71411" s="230"/>
      <c r="Q71411" s="230"/>
      <c r="R71411" s="230"/>
      <c r="S71411" s="230"/>
    </row>
    <row r="71412" spans="16:19" x14ac:dyDescent="0.2">
      <c r="P71412" s="230"/>
      <c r="Q71412" s="230"/>
      <c r="R71412" s="230"/>
      <c r="S71412" s="230"/>
    </row>
    <row r="71413" spans="16:19" x14ac:dyDescent="0.2">
      <c r="P71413" s="230"/>
      <c r="Q71413" s="230"/>
      <c r="R71413" s="230"/>
      <c r="S71413" s="230"/>
    </row>
    <row r="71414" spans="16:19" x14ac:dyDescent="0.2">
      <c r="P71414" s="230"/>
      <c r="Q71414" s="230"/>
      <c r="R71414" s="230"/>
      <c r="S71414" s="230"/>
    </row>
    <row r="71415" spans="16:19" x14ac:dyDescent="0.2">
      <c r="P71415" s="230"/>
      <c r="Q71415" s="230"/>
      <c r="R71415" s="230"/>
      <c r="S71415" s="230"/>
    </row>
    <row r="71416" spans="16:19" x14ac:dyDescent="0.2">
      <c r="P71416" s="230"/>
      <c r="Q71416" s="230"/>
      <c r="R71416" s="230"/>
      <c r="S71416" s="230"/>
    </row>
    <row r="71417" spans="16:19" x14ac:dyDescent="0.2">
      <c r="P71417" s="230"/>
      <c r="Q71417" s="230"/>
      <c r="R71417" s="230"/>
      <c r="S71417" s="230"/>
    </row>
    <row r="71418" spans="16:19" x14ac:dyDescent="0.2">
      <c r="P71418" s="230"/>
      <c r="Q71418" s="230"/>
      <c r="R71418" s="230"/>
      <c r="S71418" s="230"/>
    </row>
    <row r="71419" spans="16:19" x14ac:dyDescent="0.2">
      <c r="P71419" s="230"/>
      <c r="Q71419" s="230"/>
      <c r="R71419" s="230"/>
      <c r="S71419" s="230"/>
    </row>
    <row r="71420" spans="16:19" x14ac:dyDescent="0.2">
      <c r="P71420" s="230"/>
      <c r="Q71420" s="230"/>
      <c r="R71420" s="230"/>
      <c r="S71420" s="230"/>
    </row>
    <row r="71421" spans="16:19" x14ac:dyDescent="0.2">
      <c r="P71421" s="230"/>
      <c r="Q71421" s="230"/>
      <c r="R71421" s="230"/>
      <c r="S71421" s="230"/>
    </row>
    <row r="71422" spans="16:19" x14ac:dyDescent="0.2">
      <c r="P71422" s="230"/>
      <c r="Q71422" s="230"/>
      <c r="R71422" s="230"/>
      <c r="S71422" s="230"/>
    </row>
    <row r="71423" spans="16:19" x14ac:dyDescent="0.2">
      <c r="P71423" s="230"/>
      <c r="Q71423" s="230"/>
      <c r="R71423" s="230"/>
      <c r="S71423" s="230"/>
    </row>
    <row r="71424" spans="16:19" x14ac:dyDescent="0.2">
      <c r="P71424" s="230"/>
      <c r="Q71424" s="230"/>
      <c r="R71424" s="230"/>
      <c r="S71424" s="230"/>
    </row>
    <row r="71425" spans="16:19" x14ac:dyDescent="0.2">
      <c r="P71425" s="230"/>
      <c r="Q71425" s="230"/>
      <c r="R71425" s="230"/>
      <c r="S71425" s="230"/>
    </row>
    <row r="71426" spans="16:19" x14ac:dyDescent="0.2">
      <c r="P71426" s="230"/>
      <c r="Q71426" s="230"/>
      <c r="R71426" s="230"/>
      <c r="S71426" s="230"/>
    </row>
    <row r="71427" spans="16:19" x14ac:dyDescent="0.2">
      <c r="P71427" s="230"/>
      <c r="Q71427" s="230"/>
      <c r="R71427" s="230"/>
      <c r="S71427" s="230"/>
    </row>
    <row r="71428" spans="16:19" x14ac:dyDescent="0.2">
      <c r="P71428" s="230"/>
      <c r="Q71428" s="230"/>
      <c r="R71428" s="230"/>
      <c r="S71428" s="230"/>
    </row>
    <row r="71429" spans="16:19" x14ac:dyDescent="0.2">
      <c r="P71429" s="230"/>
      <c r="Q71429" s="230"/>
      <c r="R71429" s="230"/>
      <c r="S71429" s="230"/>
    </row>
    <row r="71430" spans="16:19" x14ac:dyDescent="0.2">
      <c r="P71430" s="230"/>
      <c r="Q71430" s="230"/>
      <c r="R71430" s="230"/>
      <c r="S71430" s="230"/>
    </row>
    <row r="71431" spans="16:19" x14ac:dyDescent="0.2">
      <c r="P71431" s="230"/>
      <c r="Q71431" s="230"/>
      <c r="R71431" s="230"/>
      <c r="S71431" s="230"/>
    </row>
    <row r="71432" spans="16:19" x14ac:dyDescent="0.2">
      <c r="P71432" s="230"/>
      <c r="Q71432" s="230"/>
      <c r="R71432" s="230"/>
      <c r="S71432" s="230"/>
    </row>
    <row r="71433" spans="16:19" x14ac:dyDescent="0.2">
      <c r="P71433" s="230"/>
      <c r="Q71433" s="230"/>
      <c r="R71433" s="230"/>
      <c r="S71433" s="230"/>
    </row>
    <row r="71434" spans="16:19" x14ac:dyDescent="0.2">
      <c r="P71434" s="230"/>
      <c r="Q71434" s="230"/>
      <c r="R71434" s="230"/>
      <c r="S71434" s="230"/>
    </row>
    <row r="71435" spans="16:19" x14ac:dyDescent="0.2">
      <c r="P71435" s="230"/>
      <c r="Q71435" s="230"/>
      <c r="R71435" s="230"/>
      <c r="S71435" s="230"/>
    </row>
    <row r="71436" spans="16:19" x14ac:dyDescent="0.2">
      <c r="P71436" s="230"/>
      <c r="Q71436" s="230"/>
      <c r="R71436" s="230"/>
      <c r="S71436" s="230"/>
    </row>
    <row r="71437" spans="16:19" x14ac:dyDescent="0.2">
      <c r="P71437" s="230"/>
      <c r="Q71437" s="230"/>
      <c r="R71437" s="230"/>
      <c r="S71437" s="230"/>
    </row>
    <row r="71438" spans="16:19" x14ac:dyDescent="0.2">
      <c r="P71438" s="230"/>
      <c r="Q71438" s="230"/>
      <c r="R71438" s="230"/>
      <c r="S71438" s="230"/>
    </row>
    <row r="71439" spans="16:19" x14ac:dyDescent="0.2">
      <c r="P71439" s="230"/>
      <c r="Q71439" s="230"/>
      <c r="R71439" s="230"/>
      <c r="S71439" s="230"/>
    </row>
    <row r="71440" spans="16:19" x14ac:dyDescent="0.2">
      <c r="P71440" s="230"/>
      <c r="Q71440" s="230"/>
      <c r="R71440" s="230"/>
      <c r="S71440" s="230"/>
    </row>
    <row r="71441" spans="16:19" x14ac:dyDescent="0.2">
      <c r="P71441" s="230"/>
      <c r="Q71441" s="230"/>
      <c r="R71441" s="230"/>
      <c r="S71441" s="230"/>
    </row>
    <row r="71442" spans="16:19" x14ac:dyDescent="0.2">
      <c r="P71442" s="230"/>
      <c r="Q71442" s="230"/>
      <c r="R71442" s="230"/>
      <c r="S71442" s="230"/>
    </row>
    <row r="71443" spans="16:19" x14ac:dyDescent="0.2">
      <c r="P71443" s="230"/>
      <c r="Q71443" s="230"/>
      <c r="R71443" s="230"/>
      <c r="S71443" s="230"/>
    </row>
    <row r="71444" spans="16:19" x14ac:dyDescent="0.2">
      <c r="P71444" s="230"/>
      <c r="Q71444" s="230"/>
      <c r="R71444" s="230"/>
      <c r="S71444" s="230"/>
    </row>
    <row r="71445" spans="16:19" x14ac:dyDescent="0.2">
      <c r="P71445" s="230"/>
      <c r="Q71445" s="230"/>
      <c r="R71445" s="230"/>
      <c r="S71445" s="230"/>
    </row>
    <row r="71446" spans="16:19" x14ac:dyDescent="0.2">
      <c r="P71446" s="230"/>
      <c r="Q71446" s="230"/>
      <c r="R71446" s="230"/>
      <c r="S71446" s="230"/>
    </row>
    <row r="71447" spans="16:19" x14ac:dyDescent="0.2">
      <c r="P71447" s="230"/>
      <c r="Q71447" s="230"/>
      <c r="R71447" s="230"/>
      <c r="S71447" s="230"/>
    </row>
    <row r="71448" spans="16:19" x14ac:dyDescent="0.2">
      <c r="P71448" s="230"/>
      <c r="Q71448" s="230"/>
      <c r="R71448" s="230"/>
      <c r="S71448" s="230"/>
    </row>
    <row r="71449" spans="16:19" x14ac:dyDescent="0.2">
      <c r="P71449" s="230"/>
      <c r="Q71449" s="230"/>
      <c r="R71449" s="230"/>
      <c r="S71449" s="230"/>
    </row>
    <row r="71450" spans="16:19" x14ac:dyDescent="0.2">
      <c r="P71450" s="230"/>
      <c r="Q71450" s="230"/>
      <c r="R71450" s="230"/>
      <c r="S71450" s="230"/>
    </row>
    <row r="71451" spans="16:19" x14ac:dyDescent="0.2">
      <c r="P71451" s="230"/>
      <c r="Q71451" s="230"/>
      <c r="R71451" s="230"/>
      <c r="S71451" s="230"/>
    </row>
    <row r="71452" spans="16:19" x14ac:dyDescent="0.2">
      <c r="P71452" s="230"/>
      <c r="Q71452" s="230"/>
      <c r="R71452" s="230"/>
      <c r="S71452" s="230"/>
    </row>
    <row r="71453" spans="16:19" x14ac:dyDescent="0.2">
      <c r="P71453" s="230"/>
      <c r="Q71453" s="230"/>
      <c r="R71453" s="230"/>
      <c r="S71453" s="230"/>
    </row>
    <row r="71454" spans="16:19" x14ac:dyDescent="0.2">
      <c r="P71454" s="230"/>
      <c r="Q71454" s="230"/>
      <c r="R71454" s="230"/>
      <c r="S71454" s="230"/>
    </row>
    <row r="71455" spans="16:19" x14ac:dyDescent="0.2">
      <c r="P71455" s="230"/>
      <c r="Q71455" s="230"/>
      <c r="R71455" s="230"/>
      <c r="S71455" s="230"/>
    </row>
    <row r="71456" spans="16:19" x14ac:dyDescent="0.2">
      <c r="P71456" s="230"/>
      <c r="Q71456" s="230"/>
      <c r="R71456" s="230"/>
      <c r="S71456" s="230"/>
    </row>
    <row r="71457" spans="16:19" x14ac:dyDescent="0.2">
      <c r="P71457" s="230"/>
      <c r="Q71457" s="230"/>
      <c r="R71457" s="230"/>
      <c r="S71457" s="230"/>
    </row>
    <row r="71458" spans="16:19" x14ac:dyDescent="0.2">
      <c r="P71458" s="230"/>
      <c r="Q71458" s="230"/>
      <c r="R71458" s="230"/>
      <c r="S71458" s="230"/>
    </row>
    <row r="71459" spans="16:19" x14ac:dyDescent="0.2">
      <c r="P71459" s="230"/>
      <c r="Q71459" s="230"/>
      <c r="R71459" s="230"/>
      <c r="S71459" s="230"/>
    </row>
    <row r="71460" spans="16:19" x14ac:dyDescent="0.2">
      <c r="P71460" s="230"/>
      <c r="Q71460" s="230"/>
      <c r="R71460" s="230"/>
      <c r="S71460" s="230"/>
    </row>
    <row r="71461" spans="16:19" x14ac:dyDescent="0.2">
      <c r="P71461" s="230"/>
      <c r="Q71461" s="230"/>
      <c r="R71461" s="230"/>
      <c r="S71461" s="230"/>
    </row>
    <row r="71462" spans="16:19" x14ac:dyDescent="0.2">
      <c r="P71462" s="230"/>
      <c r="Q71462" s="230"/>
      <c r="R71462" s="230"/>
      <c r="S71462" s="230"/>
    </row>
    <row r="71463" spans="16:19" x14ac:dyDescent="0.2">
      <c r="P71463" s="230"/>
      <c r="Q71463" s="230"/>
      <c r="R71463" s="230"/>
      <c r="S71463" s="230"/>
    </row>
    <row r="71464" spans="16:19" x14ac:dyDescent="0.2">
      <c r="P71464" s="230"/>
      <c r="Q71464" s="230"/>
      <c r="R71464" s="230"/>
      <c r="S71464" s="230"/>
    </row>
    <row r="71465" spans="16:19" x14ac:dyDescent="0.2">
      <c r="P71465" s="230"/>
      <c r="Q71465" s="230"/>
      <c r="R71465" s="230"/>
      <c r="S71465" s="230"/>
    </row>
    <row r="71466" spans="16:19" x14ac:dyDescent="0.2">
      <c r="P71466" s="230"/>
      <c r="Q71466" s="230"/>
      <c r="R71466" s="230"/>
      <c r="S71466" s="230"/>
    </row>
    <row r="71467" spans="16:19" x14ac:dyDescent="0.2">
      <c r="P71467" s="230"/>
      <c r="Q71467" s="230"/>
      <c r="R71467" s="230"/>
      <c r="S71467" s="230"/>
    </row>
    <row r="71468" spans="16:19" x14ac:dyDescent="0.2">
      <c r="P71468" s="230"/>
      <c r="Q71468" s="230"/>
      <c r="R71468" s="230"/>
      <c r="S71468" s="230"/>
    </row>
    <row r="71469" spans="16:19" x14ac:dyDescent="0.2">
      <c r="P71469" s="230"/>
      <c r="Q71469" s="230"/>
      <c r="R71469" s="230"/>
      <c r="S71469" s="230"/>
    </row>
    <row r="71470" spans="16:19" x14ac:dyDescent="0.2">
      <c r="P71470" s="230"/>
      <c r="Q71470" s="230"/>
      <c r="R71470" s="230"/>
      <c r="S71470" s="230"/>
    </row>
    <row r="71471" spans="16:19" x14ac:dyDescent="0.2">
      <c r="P71471" s="230"/>
      <c r="Q71471" s="230"/>
      <c r="R71471" s="230"/>
      <c r="S71471" s="230"/>
    </row>
    <row r="71472" spans="16:19" x14ac:dyDescent="0.2">
      <c r="P71472" s="230"/>
      <c r="Q71472" s="230"/>
      <c r="R71472" s="230"/>
      <c r="S71472" s="230"/>
    </row>
    <row r="71473" spans="16:19" x14ac:dyDescent="0.2">
      <c r="P71473" s="230"/>
      <c r="Q71473" s="230"/>
      <c r="R71473" s="230"/>
      <c r="S71473" s="230"/>
    </row>
    <row r="71474" spans="16:19" x14ac:dyDescent="0.2">
      <c r="P71474" s="230"/>
      <c r="Q71474" s="230"/>
      <c r="R71474" s="230"/>
      <c r="S71474" s="230"/>
    </row>
    <row r="71475" spans="16:19" x14ac:dyDescent="0.2">
      <c r="P71475" s="230"/>
      <c r="Q71475" s="230"/>
      <c r="R71475" s="230"/>
      <c r="S71475" s="230"/>
    </row>
    <row r="71476" spans="16:19" x14ac:dyDescent="0.2">
      <c r="P71476" s="230"/>
      <c r="Q71476" s="230"/>
      <c r="R71476" s="230"/>
      <c r="S71476" s="230"/>
    </row>
    <row r="71477" spans="16:19" x14ac:dyDescent="0.2">
      <c r="P71477" s="230"/>
      <c r="Q71477" s="230"/>
      <c r="R71477" s="230"/>
      <c r="S71477" s="230"/>
    </row>
    <row r="71478" spans="16:19" x14ac:dyDescent="0.2">
      <c r="P71478" s="230"/>
      <c r="Q71478" s="230"/>
      <c r="R71478" s="230"/>
      <c r="S71478" s="230"/>
    </row>
    <row r="71479" spans="16:19" x14ac:dyDescent="0.2">
      <c r="P71479" s="230"/>
      <c r="Q71479" s="230"/>
      <c r="R71479" s="230"/>
      <c r="S71479" s="230"/>
    </row>
    <row r="71480" spans="16:19" x14ac:dyDescent="0.2">
      <c r="P71480" s="230"/>
      <c r="Q71480" s="230"/>
      <c r="R71480" s="230"/>
      <c r="S71480" s="230"/>
    </row>
    <row r="71481" spans="16:19" x14ac:dyDescent="0.2">
      <c r="P71481" s="230"/>
      <c r="Q71481" s="230"/>
      <c r="R71481" s="230"/>
      <c r="S71481" s="230"/>
    </row>
    <row r="71482" spans="16:19" x14ac:dyDescent="0.2">
      <c r="P71482" s="230"/>
      <c r="Q71482" s="230"/>
      <c r="R71482" s="230"/>
      <c r="S71482" s="230"/>
    </row>
    <row r="71483" spans="16:19" x14ac:dyDescent="0.2">
      <c r="P71483" s="230"/>
      <c r="Q71483" s="230"/>
      <c r="R71483" s="230"/>
      <c r="S71483" s="230"/>
    </row>
    <row r="71484" spans="16:19" x14ac:dyDescent="0.2">
      <c r="P71484" s="230"/>
      <c r="Q71484" s="230"/>
      <c r="R71484" s="230"/>
      <c r="S71484" s="230"/>
    </row>
    <row r="71485" spans="16:19" x14ac:dyDescent="0.2">
      <c r="P71485" s="230"/>
      <c r="Q71485" s="230"/>
      <c r="R71485" s="230"/>
      <c r="S71485" s="230"/>
    </row>
    <row r="71486" spans="16:19" x14ac:dyDescent="0.2">
      <c r="P71486" s="230"/>
      <c r="Q71486" s="230"/>
      <c r="R71486" s="230"/>
      <c r="S71486" s="230"/>
    </row>
    <row r="71487" spans="16:19" x14ac:dyDescent="0.2">
      <c r="P71487" s="230"/>
      <c r="Q71487" s="230"/>
      <c r="R71487" s="230"/>
      <c r="S71487" s="230"/>
    </row>
    <row r="71488" spans="16:19" x14ac:dyDescent="0.2">
      <c r="P71488" s="230"/>
      <c r="Q71488" s="230"/>
      <c r="R71488" s="230"/>
      <c r="S71488" s="230"/>
    </row>
    <row r="71489" spans="16:19" x14ac:dyDescent="0.2">
      <c r="P71489" s="230"/>
      <c r="Q71489" s="230"/>
      <c r="R71489" s="230"/>
      <c r="S71489" s="230"/>
    </row>
    <row r="71490" spans="16:19" x14ac:dyDescent="0.2">
      <c r="P71490" s="230"/>
      <c r="Q71490" s="230"/>
      <c r="R71490" s="230"/>
      <c r="S71490" s="230"/>
    </row>
    <row r="71491" spans="16:19" x14ac:dyDescent="0.2">
      <c r="P71491" s="230"/>
      <c r="Q71491" s="230"/>
      <c r="R71491" s="230"/>
      <c r="S71491" s="230"/>
    </row>
    <row r="71492" spans="16:19" x14ac:dyDescent="0.2">
      <c r="P71492" s="230"/>
      <c r="Q71492" s="230"/>
      <c r="R71492" s="230"/>
      <c r="S71492" s="230"/>
    </row>
    <row r="71493" spans="16:19" x14ac:dyDescent="0.2">
      <c r="P71493" s="230"/>
      <c r="Q71493" s="230"/>
      <c r="R71493" s="230"/>
      <c r="S71493" s="230"/>
    </row>
    <row r="71494" spans="16:19" x14ac:dyDescent="0.2">
      <c r="P71494" s="230"/>
      <c r="Q71494" s="230"/>
      <c r="R71494" s="230"/>
      <c r="S71494" s="230"/>
    </row>
    <row r="71495" spans="16:19" x14ac:dyDescent="0.2">
      <c r="P71495" s="230"/>
      <c r="Q71495" s="230"/>
      <c r="R71495" s="230"/>
      <c r="S71495" s="230"/>
    </row>
    <row r="71496" spans="16:19" x14ac:dyDescent="0.2">
      <c r="P71496" s="230"/>
      <c r="Q71496" s="230"/>
      <c r="R71496" s="230"/>
      <c r="S71496" s="230"/>
    </row>
    <row r="71497" spans="16:19" x14ac:dyDescent="0.2">
      <c r="P71497" s="230"/>
      <c r="Q71497" s="230"/>
      <c r="R71497" s="230"/>
      <c r="S71497" s="230"/>
    </row>
    <row r="71498" spans="16:19" x14ac:dyDescent="0.2">
      <c r="P71498" s="230"/>
      <c r="Q71498" s="230"/>
      <c r="R71498" s="230"/>
      <c r="S71498" s="230"/>
    </row>
    <row r="71499" spans="16:19" x14ac:dyDescent="0.2">
      <c r="P71499" s="230"/>
      <c r="Q71499" s="230"/>
      <c r="R71499" s="230"/>
      <c r="S71499" s="230"/>
    </row>
    <row r="71500" spans="16:19" x14ac:dyDescent="0.2">
      <c r="P71500" s="230"/>
      <c r="Q71500" s="230"/>
      <c r="R71500" s="230"/>
      <c r="S71500" s="230"/>
    </row>
    <row r="71501" spans="16:19" x14ac:dyDescent="0.2">
      <c r="P71501" s="230"/>
      <c r="Q71501" s="230"/>
      <c r="R71501" s="230"/>
      <c r="S71501" s="230"/>
    </row>
    <row r="71502" spans="16:19" x14ac:dyDescent="0.2">
      <c r="P71502" s="230"/>
      <c r="Q71502" s="230"/>
      <c r="R71502" s="230"/>
      <c r="S71502" s="230"/>
    </row>
    <row r="71503" spans="16:19" x14ac:dyDescent="0.2">
      <c r="P71503" s="230"/>
      <c r="Q71503" s="230"/>
      <c r="R71503" s="230"/>
      <c r="S71503" s="230"/>
    </row>
    <row r="71504" spans="16:19" x14ac:dyDescent="0.2">
      <c r="P71504" s="230"/>
      <c r="Q71504" s="230"/>
      <c r="R71504" s="230"/>
      <c r="S71504" s="230"/>
    </row>
    <row r="71505" spans="16:19" x14ac:dyDescent="0.2">
      <c r="P71505" s="230"/>
      <c r="Q71505" s="230"/>
      <c r="R71505" s="230"/>
      <c r="S71505" s="230"/>
    </row>
    <row r="71506" spans="16:19" x14ac:dyDescent="0.2">
      <c r="P71506" s="230"/>
      <c r="Q71506" s="230"/>
      <c r="R71506" s="230"/>
      <c r="S71506" s="230"/>
    </row>
    <row r="71507" spans="16:19" x14ac:dyDescent="0.2">
      <c r="P71507" s="230"/>
      <c r="Q71507" s="230"/>
      <c r="R71507" s="230"/>
      <c r="S71507" s="230"/>
    </row>
    <row r="71508" spans="16:19" x14ac:dyDescent="0.2">
      <c r="P71508" s="230"/>
      <c r="Q71508" s="230"/>
      <c r="R71508" s="230"/>
      <c r="S71508" s="230"/>
    </row>
    <row r="71509" spans="16:19" x14ac:dyDescent="0.2">
      <c r="P71509" s="230"/>
      <c r="Q71509" s="230"/>
      <c r="R71509" s="230"/>
      <c r="S71509" s="230"/>
    </row>
    <row r="71510" spans="16:19" x14ac:dyDescent="0.2">
      <c r="P71510" s="230"/>
      <c r="Q71510" s="230"/>
      <c r="R71510" s="230"/>
      <c r="S71510" s="230"/>
    </row>
    <row r="71511" spans="16:19" x14ac:dyDescent="0.2">
      <c r="P71511" s="230"/>
      <c r="Q71511" s="230"/>
      <c r="R71511" s="230"/>
      <c r="S71511" s="230"/>
    </row>
    <row r="71512" spans="16:19" x14ac:dyDescent="0.2">
      <c r="P71512" s="230"/>
      <c r="Q71512" s="230"/>
      <c r="R71512" s="230"/>
      <c r="S71512" s="230"/>
    </row>
    <row r="71513" spans="16:19" x14ac:dyDescent="0.2">
      <c r="P71513" s="230"/>
      <c r="Q71513" s="230"/>
      <c r="R71513" s="230"/>
      <c r="S71513" s="230"/>
    </row>
    <row r="71514" spans="16:19" x14ac:dyDescent="0.2">
      <c r="P71514" s="230"/>
      <c r="Q71514" s="230"/>
      <c r="R71514" s="230"/>
      <c r="S71514" s="230"/>
    </row>
    <row r="71515" spans="16:19" x14ac:dyDescent="0.2">
      <c r="P71515" s="230"/>
      <c r="Q71515" s="230"/>
      <c r="R71515" s="230"/>
      <c r="S71515" s="230"/>
    </row>
    <row r="71516" spans="16:19" x14ac:dyDescent="0.2">
      <c r="P71516" s="230"/>
      <c r="Q71516" s="230"/>
      <c r="R71516" s="230"/>
      <c r="S71516" s="230"/>
    </row>
    <row r="71517" spans="16:19" x14ac:dyDescent="0.2">
      <c r="P71517" s="230"/>
      <c r="Q71517" s="230"/>
      <c r="R71517" s="230"/>
      <c r="S71517" s="230"/>
    </row>
    <row r="71518" spans="16:19" x14ac:dyDescent="0.2">
      <c r="P71518" s="230"/>
      <c r="Q71518" s="230"/>
      <c r="R71518" s="230"/>
      <c r="S71518" s="230"/>
    </row>
    <row r="71519" spans="16:19" x14ac:dyDescent="0.2">
      <c r="P71519" s="230"/>
      <c r="Q71519" s="230"/>
      <c r="R71519" s="230"/>
      <c r="S71519" s="230"/>
    </row>
    <row r="71520" spans="16:19" x14ac:dyDescent="0.2">
      <c r="P71520" s="230"/>
      <c r="Q71520" s="230"/>
      <c r="R71520" s="230"/>
      <c r="S71520" s="230"/>
    </row>
    <row r="71521" spans="16:19" x14ac:dyDescent="0.2">
      <c r="P71521" s="230"/>
      <c r="Q71521" s="230"/>
      <c r="R71521" s="230"/>
      <c r="S71521" s="230"/>
    </row>
    <row r="71522" spans="16:19" x14ac:dyDescent="0.2">
      <c r="P71522" s="230"/>
      <c r="Q71522" s="230"/>
      <c r="R71522" s="230"/>
      <c r="S71522" s="230"/>
    </row>
    <row r="71523" spans="16:19" x14ac:dyDescent="0.2">
      <c r="P71523" s="230"/>
      <c r="Q71523" s="230"/>
      <c r="R71523" s="230"/>
      <c r="S71523" s="230"/>
    </row>
    <row r="71524" spans="16:19" x14ac:dyDescent="0.2">
      <c r="P71524" s="230"/>
      <c r="Q71524" s="230"/>
      <c r="R71524" s="230"/>
      <c r="S71524" s="230"/>
    </row>
    <row r="71525" spans="16:19" x14ac:dyDescent="0.2">
      <c r="P71525" s="230"/>
      <c r="Q71525" s="230"/>
      <c r="R71525" s="230"/>
      <c r="S71525" s="230"/>
    </row>
    <row r="71526" spans="16:19" x14ac:dyDescent="0.2">
      <c r="P71526" s="230"/>
      <c r="Q71526" s="230"/>
      <c r="R71526" s="230"/>
      <c r="S71526" s="230"/>
    </row>
    <row r="71527" spans="16:19" x14ac:dyDescent="0.2">
      <c r="P71527" s="230"/>
      <c r="Q71527" s="230"/>
      <c r="R71527" s="230"/>
      <c r="S71527" s="230"/>
    </row>
    <row r="71528" spans="16:19" x14ac:dyDescent="0.2">
      <c r="P71528" s="230"/>
      <c r="Q71528" s="230"/>
      <c r="R71528" s="230"/>
      <c r="S71528" s="230"/>
    </row>
    <row r="71529" spans="16:19" x14ac:dyDescent="0.2">
      <c r="P71529" s="230"/>
      <c r="Q71529" s="230"/>
      <c r="R71529" s="230"/>
      <c r="S71529" s="230"/>
    </row>
    <row r="71530" spans="16:19" x14ac:dyDescent="0.2">
      <c r="P71530" s="230"/>
      <c r="Q71530" s="230"/>
      <c r="R71530" s="230"/>
      <c r="S71530" s="230"/>
    </row>
    <row r="71531" spans="16:19" x14ac:dyDescent="0.2">
      <c r="P71531" s="230"/>
      <c r="Q71531" s="230"/>
      <c r="R71531" s="230"/>
      <c r="S71531" s="230"/>
    </row>
    <row r="71532" spans="16:19" x14ac:dyDescent="0.2">
      <c r="P71532" s="230"/>
      <c r="Q71532" s="230"/>
      <c r="R71532" s="230"/>
      <c r="S71532" s="230"/>
    </row>
    <row r="71533" spans="16:19" x14ac:dyDescent="0.2">
      <c r="P71533" s="230"/>
      <c r="Q71533" s="230"/>
      <c r="R71533" s="230"/>
      <c r="S71533" s="230"/>
    </row>
    <row r="71534" spans="16:19" x14ac:dyDescent="0.2">
      <c r="P71534" s="230"/>
      <c r="Q71534" s="230"/>
      <c r="R71534" s="230"/>
      <c r="S71534" s="230"/>
    </row>
    <row r="71535" spans="16:19" x14ac:dyDescent="0.2">
      <c r="P71535" s="230"/>
      <c r="Q71535" s="230"/>
      <c r="R71535" s="230"/>
      <c r="S71535" s="230"/>
    </row>
    <row r="71536" spans="16:19" x14ac:dyDescent="0.2">
      <c r="P71536" s="230"/>
      <c r="Q71536" s="230"/>
      <c r="R71536" s="230"/>
      <c r="S71536" s="230"/>
    </row>
    <row r="71537" spans="16:19" x14ac:dyDescent="0.2">
      <c r="P71537" s="230"/>
      <c r="Q71537" s="230"/>
      <c r="R71537" s="230"/>
      <c r="S71537" s="230"/>
    </row>
    <row r="71538" spans="16:19" x14ac:dyDescent="0.2">
      <c r="P71538" s="230"/>
      <c r="Q71538" s="230"/>
      <c r="R71538" s="230"/>
      <c r="S71538" s="230"/>
    </row>
    <row r="71539" spans="16:19" x14ac:dyDescent="0.2">
      <c r="P71539" s="230"/>
      <c r="Q71539" s="230"/>
      <c r="R71539" s="230"/>
      <c r="S71539" s="230"/>
    </row>
    <row r="71540" spans="16:19" x14ac:dyDescent="0.2">
      <c r="P71540" s="230"/>
      <c r="Q71540" s="230"/>
      <c r="R71540" s="230"/>
      <c r="S71540" s="230"/>
    </row>
    <row r="71541" spans="16:19" x14ac:dyDescent="0.2">
      <c r="P71541" s="230"/>
      <c r="Q71541" s="230"/>
      <c r="R71541" s="230"/>
      <c r="S71541" s="230"/>
    </row>
    <row r="71542" spans="16:19" x14ac:dyDescent="0.2">
      <c r="P71542" s="230"/>
      <c r="Q71542" s="230"/>
      <c r="R71542" s="230"/>
      <c r="S71542" s="230"/>
    </row>
    <row r="71543" spans="16:19" x14ac:dyDescent="0.2">
      <c r="P71543" s="230"/>
      <c r="Q71543" s="230"/>
      <c r="R71543" s="230"/>
      <c r="S71543" s="230"/>
    </row>
    <row r="71544" spans="16:19" x14ac:dyDescent="0.2">
      <c r="P71544" s="230"/>
      <c r="Q71544" s="230"/>
      <c r="R71544" s="230"/>
      <c r="S71544" s="230"/>
    </row>
    <row r="71545" spans="16:19" x14ac:dyDescent="0.2">
      <c r="P71545" s="230"/>
      <c r="Q71545" s="230"/>
      <c r="R71545" s="230"/>
      <c r="S71545" s="230"/>
    </row>
    <row r="71546" spans="16:19" x14ac:dyDescent="0.2">
      <c r="P71546" s="230"/>
      <c r="Q71546" s="230"/>
      <c r="R71546" s="230"/>
      <c r="S71546" s="230"/>
    </row>
    <row r="71547" spans="16:19" x14ac:dyDescent="0.2">
      <c r="P71547" s="230"/>
      <c r="Q71547" s="230"/>
      <c r="R71547" s="230"/>
      <c r="S71547" s="230"/>
    </row>
    <row r="71548" spans="16:19" x14ac:dyDescent="0.2">
      <c r="P71548" s="230"/>
      <c r="Q71548" s="230"/>
      <c r="R71548" s="230"/>
      <c r="S71548" s="230"/>
    </row>
    <row r="71549" spans="16:19" x14ac:dyDescent="0.2">
      <c r="P71549" s="230"/>
      <c r="Q71549" s="230"/>
      <c r="R71549" s="230"/>
      <c r="S71549" s="230"/>
    </row>
    <row r="71550" spans="16:19" x14ac:dyDescent="0.2">
      <c r="P71550" s="230"/>
      <c r="Q71550" s="230"/>
      <c r="R71550" s="230"/>
      <c r="S71550" s="230"/>
    </row>
    <row r="71551" spans="16:19" x14ac:dyDescent="0.2">
      <c r="P71551" s="230"/>
      <c r="Q71551" s="230"/>
      <c r="R71551" s="230"/>
      <c r="S71551" s="230"/>
    </row>
    <row r="71552" spans="16:19" x14ac:dyDescent="0.2">
      <c r="P71552" s="230"/>
      <c r="Q71552" s="230"/>
      <c r="R71552" s="230"/>
      <c r="S71552" s="230"/>
    </row>
    <row r="71553" spans="16:19" x14ac:dyDescent="0.2">
      <c r="P71553" s="230"/>
      <c r="Q71553" s="230"/>
      <c r="R71553" s="230"/>
      <c r="S71553" s="230"/>
    </row>
    <row r="71554" spans="16:19" x14ac:dyDescent="0.2">
      <c r="P71554" s="230"/>
      <c r="Q71554" s="230"/>
      <c r="R71554" s="230"/>
      <c r="S71554" s="230"/>
    </row>
    <row r="71555" spans="16:19" x14ac:dyDescent="0.2">
      <c r="P71555" s="230"/>
      <c r="Q71555" s="230"/>
      <c r="R71555" s="230"/>
      <c r="S71555" s="230"/>
    </row>
    <row r="71556" spans="16:19" x14ac:dyDescent="0.2">
      <c r="P71556" s="230"/>
      <c r="Q71556" s="230"/>
      <c r="R71556" s="230"/>
      <c r="S71556" s="230"/>
    </row>
    <row r="71557" spans="16:19" x14ac:dyDescent="0.2">
      <c r="P71557" s="230"/>
      <c r="Q71557" s="230"/>
      <c r="R71557" s="230"/>
      <c r="S71557" s="230"/>
    </row>
    <row r="71558" spans="16:19" x14ac:dyDescent="0.2">
      <c r="P71558" s="230"/>
      <c r="Q71558" s="230"/>
      <c r="R71558" s="230"/>
      <c r="S71558" s="230"/>
    </row>
    <row r="71559" spans="16:19" x14ac:dyDescent="0.2">
      <c r="P71559" s="230"/>
      <c r="Q71559" s="230"/>
      <c r="R71559" s="230"/>
      <c r="S71559" s="230"/>
    </row>
    <row r="71560" spans="16:19" x14ac:dyDescent="0.2">
      <c r="P71560" s="230"/>
      <c r="Q71560" s="230"/>
      <c r="R71560" s="230"/>
      <c r="S71560" s="230"/>
    </row>
    <row r="71561" spans="16:19" x14ac:dyDescent="0.2">
      <c r="P71561" s="230"/>
      <c r="Q71561" s="230"/>
      <c r="R71561" s="230"/>
      <c r="S71561" s="230"/>
    </row>
    <row r="71562" spans="16:19" x14ac:dyDescent="0.2">
      <c r="P71562" s="230"/>
      <c r="Q71562" s="230"/>
      <c r="R71562" s="230"/>
      <c r="S71562" s="230"/>
    </row>
    <row r="71563" spans="16:19" x14ac:dyDescent="0.2">
      <c r="P71563" s="230"/>
      <c r="Q71563" s="230"/>
      <c r="R71563" s="230"/>
      <c r="S71563" s="230"/>
    </row>
    <row r="71564" spans="16:19" x14ac:dyDescent="0.2">
      <c r="P71564" s="230"/>
      <c r="Q71564" s="230"/>
      <c r="R71564" s="230"/>
      <c r="S71564" s="230"/>
    </row>
    <row r="71565" spans="16:19" x14ac:dyDescent="0.2">
      <c r="P71565" s="230"/>
      <c r="Q71565" s="230"/>
      <c r="R71565" s="230"/>
      <c r="S71565" s="230"/>
    </row>
    <row r="71566" spans="16:19" x14ac:dyDescent="0.2">
      <c r="P71566" s="230"/>
      <c r="Q71566" s="230"/>
      <c r="R71566" s="230"/>
      <c r="S71566" s="230"/>
    </row>
    <row r="71567" spans="16:19" x14ac:dyDescent="0.2">
      <c r="P71567" s="230"/>
      <c r="Q71567" s="230"/>
      <c r="R71567" s="230"/>
      <c r="S71567" s="230"/>
    </row>
    <row r="71568" spans="16:19" x14ac:dyDescent="0.2">
      <c r="P71568" s="230"/>
      <c r="Q71568" s="230"/>
      <c r="R71568" s="230"/>
      <c r="S71568" s="230"/>
    </row>
    <row r="71569" spans="16:19" x14ac:dyDescent="0.2">
      <c r="P71569" s="230"/>
      <c r="Q71569" s="230"/>
      <c r="R71569" s="230"/>
      <c r="S71569" s="230"/>
    </row>
    <row r="71570" spans="16:19" x14ac:dyDescent="0.2">
      <c r="P71570" s="230"/>
      <c r="Q71570" s="230"/>
      <c r="R71570" s="230"/>
      <c r="S71570" s="230"/>
    </row>
    <row r="71571" spans="16:19" x14ac:dyDescent="0.2">
      <c r="P71571" s="230"/>
      <c r="Q71571" s="230"/>
      <c r="R71571" s="230"/>
      <c r="S71571" s="230"/>
    </row>
    <row r="71572" spans="16:19" x14ac:dyDescent="0.2">
      <c r="P71572" s="230"/>
      <c r="Q71572" s="230"/>
      <c r="R71572" s="230"/>
      <c r="S71572" s="230"/>
    </row>
    <row r="71573" spans="16:19" x14ac:dyDescent="0.2">
      <c r="P71573" s="230"/>
      <c r="Q71573" s="230"/>
      <c r="R71573" s="230"/>
      <c r="S71573" s="230"/>
    </row>
    <row r="71574" spans="16:19" x14ac:dyDescent="0.2">
      <c r="P71574" s="230"/>
      <c r="Q71574" s="230"/>
      <c r="R71574" s="230"/>
      <c r="S71574" s="230"/>
    </row>
    <row r="71575" spans="16:19" x14ac:dyDescent="0.2">
      <c r="P71575" s="230"/>
      <c r="Q71575" s="230"/>
      <c r="R71575" s="230"/>
      <c r="S71575" s="230"/>
    </row>
    <row r="71576" spans="16:19" x14ac:dyDescent="0.2">
      <c r="P71576" s="230"/>
      <c r="Q71576" s="230"/>
      <c r="R71576" s="230"/>
      <c r="S71576" s="230"/>
    </row>
    <row r="71577" spans="16:19" x14ac:dyDescent="0.2">
      <c r="P71577" s="230"/>
      <c r="Q71577" s="230"/>
      <c r="R71577" s="230"/>
      <c r="S71577" s="230"/>
    </row>
    <row r="71578" spans="16:19" x14ac:dyDescent="0.2">
      <c r="P71578" s="230"/>
      <c r="Q71578" s="230"/>
      <c r="R71578" s="230"/>
      <c r="S71578" s="230"/>
    </row>
    <row r="71579" spans="16:19" x14ac:dyDescent="0.2">
      <c r="P71579" s="230"/>
      <c r="Q71579" s="230"/>
      <c r="R71579" s="230"/>
      <c r="S71579" s="230"/>
    </row>
    <row r="71580" spans="16:19" x14ac:dyDescent="0.2">
      <c r="P71580" s="230"/>
      <c r="Q71580" s="230"/>
      <c r="R71580" s="230"/>
      <c r="S71580" s="230"/>
    </row>
    <row r="71581" spans="16:19" x14ac:dyDescent="0.2">
      <c r="P71581" s="230"/>
      <c r="Q71581" s="230"/>
      <c r="R71581" s="230"/>
      <c r="S71581" s="230"/>
    </row>
    <row r="71582" spans="16:19" x14ac:dyDescent="0.2">
      <c r="P71582" s="230"/>
      <c r="Q71582" s="230"/>
      <c r="R71582" s="230"/>
      <c r="S71582" s="230"/>
    </row>
    <row r="71583" spans="16:19" x14ac:dyDescent="0.2">
      <c r="P71583" s="230"/>
      <c r="Q71583" s="230"/>
      <c r="R71583" s="230"/>
      <c r="S71583" s="230"/>
    </row>
    <row r="71584" spans="16:19" x14ac:dyDescent="0.2">
      <c r="P71584" s="230"/>
      <c r="Q71584" s="230"/>
      <c r="R71584" s="230"/>
      <c r="S71584" s="230"/>
    </row>
    <row r="71585" spans="16:19" x14ac:dyDescent="0.2">
      <c r="P71585" s="230"/>
      <c r="Q71585" s="230"/>
      <c r="R71585" s="230"/>
      <c r="S71585" s="230"/>
    </row>
    <row r="71586" spans="16:19" x14ac:dyDescent="0.2">
      <c r="P71586" s="230"/>
      <c r="Q71586" s="230"/>
      <c r="R71586" s="230"/>
      <c r="S71586" s="230"/>
    </row>
    <row r="71587" spans="16:19" x14ac:dyDescent="0.2">
      <c r="P71587" s="230"/>
      <c r="Q71587" s="230"/>
      <c r="R71587" s="230"/>
      <c r="S71587" s="230"/>
    </row>
    <row r="71588" spans="16:19" x14ac:dyDescent="0.2">
      <c r="P71588" s="230"/>
      <c r="Q71588" s="230"/>
      <c r="R71588" s="230"/>
      <c r="S71588" s="230"/>
    </row>
    <row r="71589" spans="16:19" x14ac:dyDescent="0.2">
      <c r="P71589" s="230"/>
      <c r="Q71589" s="230"/>
      <c r="R71589" s="230"/>
      <c r="S71589" s="230"/>
    </row>
    <row r="71590" spans="16:19" x14ac:dyDescent="0.2">
      <c r="P71590" s="230"/>
      <c r="Q71590" s="230"/>
      <c r="R71590" s="230"/>
      <c r="S71590" s="230"/>
    </row>
    <row r="71591" spans="16:19" x14ac:dyDescent="0.2">
      <c r="P71591" s="230"/>
      <c r="Q71591" s="230"/>
      <c r="R71591" s="230"/>
      <c r="S71591" s="230"/>
    </row>
    <row r="71592" spans="16:19" x14ac:dyDescent="0.2">
      <c r="P71592" s="230"/>
      <c r="Q71592" s="230"/>
      <c r="R71592" s="230"/>
      <c r="S71592" s="230"/>
    </row>
    <row r="71593" spans="16:19" x14ac:dyDescent="0.2">
      <c r="P71593" s="230"/>
      <c r="Q71593" s="230"/>
      <c r="R71593" s="230"/>
      <c r="S71593" s="230"/>
    </row>
    <row r="71594" spans="16:19" x14ac:dyDescent="0.2">
      <c r="P71594" s="230"/>
      <c r="Q71594" s="230"/>
      <c r="R71594" s="230"/>
      <c r="S71594" s="230"/>
    </row>
    <row r="71595" spans="16:19" x14ac:dyDescent="0.2">
      <c r="P71595" s="230"/>
      <c r="Q71595" s="230"/>
      <c r="R71595" s="230"/>
      <c r="S71595" s="230"/>
    </row>
    <row r="71596" spans="16:19" x14ac:dyDescent="0.2">
      <c r="P71596" s="230"/>
      <c r="Q71596" s="230"/>
      <c r="R71596" s="230"/>
      <c r="S71596" s="230"/>
    </row>
    <row r="71597" spans="16:19" x14ac:dyDescent="0.2">
      <c r="P71597" s="230"/>
      <c r="Q71597" s="230"/>
      <c r="R71597" s="230"/>
      <c r="S71597" s="230"/>
    </row>
    <row r="71598" spans="16:19" x14ac:dyDescent="0.2">
      <c r="P71598" s="230"/>
      <c r="Q71598" s="230"/>
      <c r="R71598" s="230"/>
      <c r="S71598" s="230"/>
    </row>
    <row r="71599" spans="16:19" x14ac:dyDescent="0.2">
      <c r="P71599" s="230"/>
      <c r="Q71599" s="230"/>
      <c r="R71599" s="230"/>
      <c r="S71599" s="230"/>
    </row>
    <row r="71600" spans="16:19" x14ac:dyDescent="0.2">
      <c r="P71600" s="230"/>
      <c r="Q71600" s="230"/>
      <c r="R71600" s="230"/>
      <c r="S71600" s="230"/>
    </row>
    <row r="71601" spans="16:19" x14ac:dyDescent="0.2">
      <c r="P71601" s="230"/>
      <c r="Q71601" s="230"/>
      <c r="R71601" s="230"/>
      <c r="S71601" s="230"/>
    </row>
    <row r="71602" spans="16:19" x14ac:dyDescent="0.2">
      <c r="P71602" s="230"/>
      <c r="Q71602" s="230"/>
      <c r="R71602" s="230"/>
      <c r="S71602" s="230"/>
    </row>
    <row r="71603" spans="16:19" x14ac:dyDescent="0.2">
      <c r="P71603" s="230"/>
      <c r="Q71603" s="230"/>
      <c r="R71603" s="230"/>
      <c r="S71603" s="230"/>
    </row>
    <row r="71604" spans="16:19" x14ac:dyDescent="0.2">
      <c r="P71604" s="230"/>
      <c r="Q71604" s="230"/>
      <c r="R71604" s="230"/>
      <c r="S71604" s="230"/>
    </row>
    <row r="71605" spans="16:19" x14ac:dyDescent="0.2">
      <c r="P71605" s="230"/>
      <c r="Q71605" s="230"/>
      <c r="R71605" s="230"/>
      <c r="S71605" s="230"/>
    </row>
    <row r="71606" spans="16:19" x14ac:dyDescent="0.2">
      <c r="P71606" s="230"/>
      <c r="Q71606" s="230"/>
      <c r="R71606" s="230"/>
      <c r="S71606" s="230"/>
    </row>
    <row r="71607" spans="16:19" x14ac:dyDescent="0.2">
      <c r="P71607" s="230"/>
      <c r="Q71607" s="230"/>
      <c r="R71607" s="230"/>
      <c r="S71607" s="230"/>
    </row>
    <row r="71608" spans="16:19" x14ac:dyDescent="0.2">
      <c r="P71608" s="230"/>
      <c r="Q71608" s="230"/>
      <c r="R71608" s="230"/>
      <c r="S71608" s="230"/>
    </row>
    <row r="71609" spans="16:19" x14ac:dyDescent="0.2">
      <c r="P71609" s="230"/>
      <c r="Q71609" s="230"/>
      <c r="R71609" s="230"/>
      <c r="S71609" s="230"/>
    </row>
    <row r="71610" spans="16:19" x14ac:dyDescent="0.2">
      <c r="P71610" s="230"/>
      <c r="Q71610" s="230"/>
      <c r="R71610" s="230"/>
      <c r="S71610" s="230"/>
    </row>
    <row r="71611" spans="16:19" x14ac:dyDescent="0.2">
      <c r="P71611" s="230"/>
      <c r="Q71611" s="230"/>
      <c r="R71611" s="230"/>
      <c r="S71611" s="230"/>
    </row>
    <row r="71612" spans="16:19" x14ac:dyDescent="0.2">
      <c r="P71612" s="230"/>
      <c r="Q71612" s="230"/>
      <c r="R71612" s="230"/>
      <c r="S71612" s="230"/>
    </row>
    <row r="71613" spans="16:19" x14ac:dyDescent="0.2">
      <c r="P71613" s="230"/>
      <c r="Q71613" s="230"/>
      <c r="R71613" s="230"/>
      <c r="S71613" s="230"/>
    </row>
    <row r="71614" spans="16:19" x14ac:dyDescent="0.2">
      <c r="P71614" s="230"/>
      <c r="Q71614" s="230"/>
      <c r="R71614" s="230"/>
      <c r="S71614" s="230"/>
    </row>
    <row r="71615" spans="16:19" x14ac:dyDescent="0.2">
      <c r="P71615" s="230"/>
      <c r="Q71615" s="230"/>
      <c r="R71615" s="230"/>
      <c r="S71615" s="230"/>
    </row>
    <row r="71616" spans="16:19" x14ac:dyDescent="0.2">
      <c r="P71616" s="230"/>
      <c r="Q71616" s="230"/>
      <c r="R71616" s="230"/>
      <c r="S71616" s="230"/>
    </row>
    <row r="71617" spans="16:19" x14ac:dyDescent="0.2">
      <c r="P71617" s="230"/>
      <c r="Q71617" s="230"/>
      <c r="R71617" s="230"/>
      <c r="S71617" s="230"/>
    </row>
    <row r="71618" spans="16:19" x14ac:dyDescent="0.2">
      <c r="P71618" s="230"/>
      <c r="Q71618" s="230"/>
      <c r="R71618" s="230"/>
      <c r="S71618" s="230"/>
    </row>
    <row r="71619" spans="16:19" x14ac:dyDescent="0.2">
      <c r="P71619" s="230"/>
      <c r="Q71619" s="230"/>
      <c r="R71619" s="230"/>
      <c r="S71619" s="230"/>
    </row>
    <row r="71620" spans="16:19" x14ac:dyDescent="0.2">
      <c r="P71620" s="230"/>
      <c r="Q71620" s="230"/>
      <c r="R71620" s="230"/>
      <c r="S71620" s="230"/>
    </row>
    <row r="71621" spans="16:19" x14ac:dyDescent="0.2">
      <c r="P71621" s="230"/>
      <c r="Q71621" s="230"/>
      <c r="R71621" s="230"/>
      <c r="S71621" s="230"/>
    </row>
    <row r="71622" spans="16:19" x14ac:dyDescent="0.2">
      <c r="P71622" s="230"/>
      <c r="Q71622" s="230"/>
      <c r="R71622" s="230"/>
      <c r="S71622" s="230"/>
    </row>
    <row r="71623" spans="16:19" x14ac:dyDescent="0.2">
      <c r="P71623" s="230"/>
      <c r="Q71623" s="230"/>
      <c r="R71623" s="230"/>
      <c r="S71623" s="230"/>
    </row>
    <row r="71624" spans="16:19" x14ac:dyDescent="0.2">
      <c r="P71624" s="230"/>
      <c r="Q71624" s="230"/>
      <c r="R71624" s="230"/>
      <c r="S71624" s="230"/>
    </row>
    <row r="71625" spans="16:19" x14ac:dyDescent="0.2">
      <c r="P71625" s="230"/>
      <c r="Q71625" s="230"/>
      <c r="R71625" s="230"/>
      <c r="S71625" s="230"/>
    </row>
    <row r="71626" spans="16:19" x14ac:dyDescent="0.2">
      <c r="P71626" s="230"/>
      <c r="Q71626" s="230"/>
      <c r="R71626" s="230"/>
      <c r="S71626" s="230"/>
    </row>
    <row r="71627" spans="16:19" x14ac:dyDescent="0.2">
      <c r="P71627" s="230"/>
      <c r="Q71627" s="230"/>
      <c r="R71627" s="230"/>
      <c r="S71627" s="230"/>
    </row>
    <row r="71628" spans="16:19" x14ac:dyDescent="0.2">
      <c r="P71628" s="230"/>
      <c r="Q71628" s="230"/>
      <c r="R71628" s="230"/>
      <c r="S71628" s="230"/>
    </row>
    <row r="71629" spans="16:19" x14ac:dyDescent="0.2">
      <c r="P71629" s="230"/>
      <c r="Q71629" s="230"/>
      <c r="R71629" s="230"/>
      <c r="S71629" s="230"/>
    </row>
    <row r="71630" spans="16:19" x14ac:dyDescent="0.2">
      <c r="P71630" s="230"/>
      <c r="Q71630" s="230"/>
      <c r="R71630" s="230"/>
      <c r="S71630" s="230"/>
    </row>
    <row r="71631" spans="16:19" x14ac:dyDescent="0.2">
      <c r="P71631" s="230"/>
      <c r="Q71631" s="230"/>
      <c r="R71631" s="230"/>
      <c r="S71631" s="230"/>
    </row>
    <row r="71632" spans="16:19" x14ac:dyDescent="0.2">
      <c r="P71632" s="230"/>
      <c r="Q71632" s="230"/>
      <c r="R71632" s="230"/>
      <c r="S71632" s="230"/>
    </row>
    <row r="71633" spans="16:19" x14ac:dyDescent="0.2">
      <c r="P71633" s="230"/>
      <c r="Q71633" s="230"/>
      <c r="R71633" s="230"/>
      <c r="S71633" s="230"/>
    </row>
    <row r="71634" spans="16:19" x14ac:dyDescent="0.2">
      <c r="P71634" s="230"/>
      <c r="Q71634" s="230"/>
      <c r="R71634" s="230"/>
      <c r="S71634" s="230"/>
    </row>
    <row r="71635" spans="16:19" x14ac:dyDescent="0.2">
      <c r="P71635" s="230"/>
      <c r="Q71635" s="230"/>
      <c r="R71635" s="230"/>
      <c r="S71635" s="230"/>
    </row>
    <row r="71636" spans="16:19" x14ac:dyDescent="0.2">
      <c r="P71636" s="230"/>
      <c r="Q71636" s="230"/>
      <c r="R71636" s="230"/>
      <c r="S71636" s="230"/>
    </row>
    <row r="71637" spans="16:19" x14ac:dyDescent="0.2">
      <c r="P71637" s="230"/>
      <c r="Q71637" s="230"/>
      <c r="R71637" s="230"/>
      <c r="S71637" s="230"/>
    </row>
    <row r="71638" spans="16:19" x14ac:dyDescent="0.2">
      <c r="P71638" s="230"/>
      <c r="Q71638" s="230"/>
      <c r="R71638" s="230"/>
      <c r="S71638" s="230"/>
    </row>
    <row r="71639" spans="16:19" x14ac:dyDescent="0.2">
      <c r="P71639" s="230"/>
      <c r="Q71639" s="230"/>
      <c r="R71639" s="230"/>
      <c r="S71639" s="230"/>
    </row>
    <row r="71640" spans="16:19" x14ac:dyDescent="0.2">
      <c r="P71640" s="230"/>
      <c r="Q71640" s="230"/>
      <c r="R71640" s="230"/>
      <c r="S71640" s="230"/>
    </row>
    <row r="71641" spans="16:19" x14ac:dyDescent="0.2">
      <c r="P71641" s="230"/>
      <c r="Q71641" s="230"/>
      <c r="R71641" s="230"/>
      <c r="S71641" s="230"/>
    </row>
    <row r="71642" spans="16:19" x14ac:dyDescent="0.2">
      <c r="P71642" s="230"/>
      <c r="Q71642" s="230"/>
      <c r="R71642" s="230"/>
      <c r="S71642" s="230"/>
    </row>
    <row r="71643" spans="16:19" x14ac:dyDescent="0.2">
      <c r="P71643" s="230"/>
      <c r="Q71643" s="230"/>
      <c r="R71643" s="230"/>
      <c r="S71643" s="230"/>
    </row>
    <row r="71644" spans="16:19" x14ac:dyDescent="0.2">
      <c r="P71644" s="230"/>
      <c r="Q71644" s="230"/>
      <c r="R71644" s="230"/>
      <c r="S71644" s="230"/>
    </row>
    <row r="71645" spans="16:19" x14ac:dyDescent="0.2">
      <c r="P71645" s="230"/>
      <c r="Q71645" s="230"/>
      <c r="R71645" s="230"/>
      <c r="S71645" s="230"/>
    </row>
    <row r="71646" spans="16:19" x14ac:dyDescent="0.2">
      <c r="P71646" s="230"/>
      <c r="Q71646" s="230"/>
      <c r="R71646" s="230"/>
      <c r="S71646" s="230"/>
    </row>
    <row r="71647" spans="16:19" x14ac:dyDescent="0.2">
      <c r="P71647" s="230"/>
      <c r="Q71647" s="230"/>
      <c r="R71647" s="230"/>
      <c r="S71647" s="230"/>
    </row>
    <row r="71648" spans="16:19" x14ac:dyDescent="0.2">
      <c r="P71648" s="230"/>
      <c r="Q71648" s="230"/>
      <c r="R71648" s="230"/>
      <c r="S71648" s="230"/>
    </row>
    <row r="71649" spans="16:19" x14ac:dyDescent="0.2">
      <c r="P71649" s="230"/>
      <c r="Q71649" s="230"/>
      <c r="R71649" s="230"/>
      <c r="S71649" s="230"/>
    </row>
    <row r="71650" spans="16:19" x14ac:dyDescent="0.2">
      <c r="P71650" s="230"/>
      <c r="Q71650" s="230"/>
      <c r="R71650" s="230"/>
      <c r="S71650" s="230"/>
    </row>
    <row r="71651" spans="16:19" x14ac:dyDescent="0.2">
      <c r="P71651" s="230"/>
      <c r="Q71651" s="230"/>
      <c r="R71651" s="230"/>
      <c r="S71651" s="230"/>
    </row>
    <row r="71652" spans="16:19" x14ac:dyDescent="0.2">
      <c r="P71652" s="230"/>
      <c r="Q71652" s="230"/>
      <c r="R71652" s="230"/>
      <c r="S71652" s="230"/>
    </row>
    <row r="71653" spans="16:19" x14ac:dyDescent="0.2">
      <c r="P71653" s="230"/>
      <c r="Q71653" s="230"/>
      <c r="R71653" s="230"/>
      <c r="S71653" s="230"/>
    </row>
    <row r="71654" spans="16:19" x14ac:dyDescent="0.2">
      <c r="P71654" s="230"/>
      <c r="Q71654" s="230"/>
      <c r="R71654" s="230"/>
      <c r="S71654" s="230"/>
    </row>
    <row r="71655" spans="16:19" x14ac:dyDescent="0.2">
      <c r="P71655" s="230"/>
      <c r="Q71655" s="230"/>
      <c r="R71655" s="230"/>
      <c r="S71655" s="230"/>
    </row>
    <row r="71656" spans="16:19" x14ac:dyDescent="0.2">
      <c r="P71656" s="230"/>
      <c r="Q71656" s="230"/>
      <c r="R71656" s="230"/>
      <c r="S71656" s="230"/>
    </row>
    <row r="71657" spans="16:19" x14ac:dyDescent="0.2">
      <c r="P71657" s="230"/>
      <c r="Q71657" s="230"/>
      <c r="R71657" s="230"/>
      <c r="S71657" s="230"/>
    </row>
    <row r="71658" spans="16:19" x14ac:dyDescent="0.2">
      <c r="P71658" s="230"/>
      <c r="Q71658" s="230"/>
      <c r="R71658" s="230"/>
      <c r="S71658" s="230"/>
    </row>
    <row r="71659" spans="16:19" x14ac:dyDescent="0.2">
      <c r="P71659" s="230"/>
      <c r="Q71659" s="230"/>
      <c r="R71659" s="230"/>
      <c r="S71659" s="230"/>
    </row>
    <row r="71660" spans="16:19" x14ac:dyDescent="0.2">
      <c r="P71660" s="230"/>
      <c r="Q71660" s="230"/>
      <c r="R71660" s="230"/>
      <c r="S71660" s="230"/>
    </row>
    <row r="71661" spans="16:19" x14ac:dyDescent="0.2">
      <c r="P71661" s="230"/>
      <c r="Q71661" s="230"/>
      <c r="R71661" s="230"/>
      <c r="S71661" s="230"/>
    </row>
    <row r="71662" spans="16:19" x14ac:dyDescent="0.2">
      <c r="P71662" s="230"/>
      <c r="Q71662" s="230"/>
      <c r="R71662" s="230"/>
      <c r="S71662" s="230"/>
    </row>
    <row r="71663" spans="16:19" x14ac:dyDescent="0.2">
      <c r="P71663" s="230"/>
      <c r="Q71663" s="230"/>
      <c r="R71663" s="230"/>
      <c r="S71663" s="230"/>
    </row>
    <row r="71664" spans="16:19" x14ac:dyDescent="0.2">
      <c r="P71664" s="230"/>
      <c r="Q71664" s="230"/>
      <c r="R71664" s="230"/>
      <c r="S71664" s="230"/>
    </row>
    <row r="71665" spans="16:19" x14ac:dyDescent="0.2">
      <c r="P71665" s="230"/>
      <c r="Q71665" s="230"/>
      <c r="R71665" s="230"/>
      <c r="S71665" s="230"/>
    </row>
    <row r="71666" spans="16:19" x14ac:dyDescent="0.2">
      <c r="P71666" s="230"/>
      <c r="Q71666" s="230"/>
      <c r="R71666" s="230"/>
      <c r="S71666" s="230"/>
    </row>
    <row r="71667" spans="16:19" x14ac:dyDescent="0.2">
      <c r="P71667" s="230"/>
      <c r="Q71667" s="230"/>
      <c r="R71667" s="230"/>
      <c r="S71667" s="230"/>
    </row>
    <row r="71668" spans="16:19" x14ac:dyDescent="0.2">
      <c r="P71668" s="230"/>
      <c r="Q71668" s="230"/>
      <c r="R71668" s="230"/>
      <c r="S71668" s="230"/>
    </row>
    <row r="71669" spans="16:19" x14ac:dyDescent="0.2">
      <c r="P71669" s="230"/>
      <c r="Q71669" s="230"/>
      <c r="R71669" s="230"/>
      <c r="S71669" s="230"/>
    </row>
    <row r="71670" spans="16:19" x14ac:dyDescent="0.2">
      <c r="P71670" s="230"/>
      <c r="Q71670" s="230"/>
      <c r="R71670" s="230"/>
      <c r="S71670" s="230"/>
    </row>
    <row r="71671" spans="16:19" x14ac:dyDescent="0.2">
      <c r="P71671" s="230"/>
      <c r="Q71671" s="230"/>
      <c r="R71671" s="230"/>
      <c r="S71671" s="230"/>
    </row>
    <row r="71672" spans="16:19" x14ac:dyDescent="0.2">
      <c r="P71672" s="230"/>
      <c r="Q71672" s="230"/>
      <c r="R71672" s="230"/>
      <c r="S71672" s="230"/>
    </row>
    <row r="71673" spans="16:19" x14ac:dyDescent="0.2">
      <c r="P71673" s="230"/>
      <c r="Q71673" s="230"/>
      <c r="R71673" s="230"/>
      <c r="S71673" s="230"/>
    </row>
    <row r="71674" spans="16:19" x14ac:dyDescent="0.2">
      <c r="P71674" s="230"/>
      <c r="Q71674" s="230"/>
      <c r="R71674" s="230"/>
      <c r="S71674" s="230"/>
    </row>
    <row r="71675" spans="16:19" x14ac:dyDescent="0.2">
      <c r="P71675" s="230"/>
      <c r="Q71675" s="230"/>
      <c r="R71675" s="230"/>
      <c r="S71675" s="230"/>
    </row>
    <row r="71676" spans="16:19" x14ac:dyDescent="0.2">
      <c r="P71676" s="230"/>
      <c r="Q71676" s="230"/>
      <c r="R71676" s="230"/>
      <c r="S71676" s="230"/>
    </row>
    <row r="71677" spans="16:19" x14ac:dyDescent="0.2">
      <c r="P71677" s="230"/>
      <c r="Q71677" s="230"/>
      <c r="R71677" s="230"/>
      <c r="S71677" s="230"/>
    </row>
    <row r="71678" spans="16:19" x14ac:dyDescent="0.2">
      <c r="P71678" s="230"/>
      <c r="Q71678" s="230"/>
      <c r="R71678" s="230"/>
      <c r="S71678" s="230"/>
    </row>
    <row r="71679" spans="16:19" x14ac:dyDescent="0.2">
      <c r="P71679" s="230"/>
      <c r="Q71679" s="230"/>
      <c r="R71679" s="230"/>
      <c r="S71679" s="230"/>
    </row>
    <row r="71680" spans="16:19" x14ac:dyDescent="0.2">
      <c r="P71680" s="230"/>
      <c r="Q71680" s="230"/>
      <c r="R71680" s="230"/>
      <c r="S71680" s="230"/>
    </row>
    <row r="71681" spans="16:19" x14ac:dyDescent="0.2">
      <c r="P71681" s="230"/>
      <c r="Q71681" s="230"/>
      <c r="R71681" s="230"/>
      <c r="S71681" s="230"/>
    </row>
    <row r="71682" spans="16:19" x14ac:dyDescent="0.2">
      <c r="P71682" s="230"/>
      <c r="Q71682" s="230"/>
      <c r="R71682" s="230"/>
      <c r="S71682" s="230"/>
    </row>
    <row r="71683" spans="16:19" x14ac:dyDescent="0.2">
      <c r="P71683" s="230"/>
      <c r="Q71683" s="230"/>
      <c r="R71683" s="230"/>
      <c r="S71683" s="230"/>
    </row>
    <row r="71684" spans="16:19" x14ac:dyDescent="0.2">
      <c r="P71684" s="230"/>
      <c r="Q71684" s="230"/>
      <c r="R71684" s="230"/>
      <c r="S71684" s="230"/>
    </row>
    <row r="71685" spans="16:19" x14ac:dyDescent="0.2">
      <c r="P71685" s="230"/>
      <c r="Q71685" s="230"/>
      <c r="R71685" s="230"/>
      <c r="S71685" s="230"/>
    </row>
    <row r="71686" spans="16:19" x14ac:dyDescent="0.2">
      <c r="P71686" s="230"/>
      <c r="Q71686" s="230"/>
      <c r="R71686" s="230"/>
      <c r="S71686" s="230"/>
    </row>
    <row r="71687" spans="16:19" x14ac:dyDescent="0.2">
      <c r="P71687" s="230"/>
      <c r="Q71687" s="230"/>
      <c r="R71687" s="230"/>
      <c r="S71687" s="230"/>
    </row>
    <row r="71688" spans="16:19" x14ac:dyDescent="0.2">
      <c r="P71688" s="230"/>
      <c r="Q71688" s="230"/>
      <c r="R71688" s="230"/>
      <c r="S71688" s="230"/>
    </row>
    <row r="71689" spans="16:19" x14ac:dyDescent="0.2">
      <c r="P71689" s="230"/>
      <c r="Q71689" s="230"/>
      <c r="R71689" s="230"/>
      <c r="S71689" s="230"/>
    </row>
    <row r="71690" spans="16:19" x14ac:dyDescent="0.2">
      <c r="P71690" s="230"/>
      <c r="Q71690" s="230"/>
      <c r="R71690" s="230"/>
      <c r="S71690" s="230"/>
    </row>
    <row r="71691" spans="16:19" x14ac:dyDescent="0.2">
      <c r="P71691" s="230"/>
      <c r="Q71691" s="230"/>
      <c r="R71691" s="230"/>
      <c r="S71691" s="230"/>
    </row>
    <row r="71692" spans="16:19" x14ac:dyDescent="0.2">
      <c r="P71692" s="230"/>
      <c r="Q71692" s="230"/>
      <c r="R71692" s="230"/>
      <c r="S71692" s="230"/>
    </row>
    <row r="71693" spans="16:19" x14ac:dyDescent="0.2">
      <c r="P71693" s="230"/>
      <c r="Q71693" s="230"/>
      <c r="R71693" s="230"/>
      <c r="S71693" s="230"/>
    </row>
    <row r="71694" spans="16:19" x14ac:dyDescent="0.2">
      <c r="P71694" s="230"/>
      <c r="Q71694" s="230"/>
      <c r="R71694" s="230"/>
      <c r="S71694" s="230"/>
    </row>
    <row r="71695" spans="16:19" x14ac:dyDescent="0.2">
      <c r="P71695" s="230"/>
      <c r="Q71695" s="230"/>
      <c r="R71695" s="230"/>
      <c r="S71695" s="230"/>
    </row>
    <row r="71696" spans="16:19" x14ac:dyDescent="0.2">
      <c r="P71696" s="230"/>
      <c r="Q71696" s="230"/>
      <c r="R71696" s="230"/>
      <c r="S71696" s="230"/>
    </row>
    <row r="71697" spans="16:19" x14ac:dyDescent="0.2">
      <c r="P71697" s="230"/>
      <c r="Q71697" s="230"/>
      <c r="R71697" s="230"/>
      <c r="S71697" s="230"/>
    </row>
    <row r="71698" spans="16:19" x14ac:dyDescent="0.2">
      <c r="P71698" s="230"/>
      <c r="Q71698" s="230"/>
      <c r="R71698" s="230"/>
      <c r="S71698" s="230"/>
    </row>
    <row r="71699" spans="16:19" x14ac:dyDescent="0.2">
      <c r="P71699" s="230"/>
      <c r="Q71699" s="230"/>
      <c r="R71699" s="230"/>
      <c r="S71699" s="230"/>
    </row>
    <row r="71700" spans="16:19" x14ac:dyDescent="0.2">
      <c r="P71700" s="230"/>
      <c r="Q71700" s="230"/>
      <c r="R71700" s="230"/>
      <c r="S71700" s="230"/>
    </row>
    <row r="71701" spans="16:19" x14ac:dyDescent="0.2">
      <c r="P71701" s="230"/>
      <c r="Q71701" s="230"/>
      <c r="R71701" s="230"/>
      <c r="S71701" s="230"/>
    </row>
    <row r="71702" spans="16:19" x14ac:dyDescent="0.2">
      <c r="P71702" s="230"/>
      <c r="Q71702" s="230"/>
      <c r="R71702" s="230"/>
      <c r="S71702" s="230"/>
    </row>
    <row r="71703" spans="16:19" x14ac:dyDescent="0.2">
      <c r="P71703" s="230"/>
      <c r="Q71703" s="230"/>
      <c r="R71703" s="230"/>
      <c r="S71703" s="230"/>
    </row>
    <row r="71704" spans="16:19" x14ac:dyDescent="0.2">
      <c r="P71704" s="230"/>
      <c r="Q71704" s="230"/>
      <c r="R71704" s="230"/>
      <c r="S71704" s="230"/>
    </row>
    <row r="71705" spans="16:19" x14ac:dyDescent="0.2">
      <c r="P71705" s="230"/>
      <c r="Q71705" s="230"/>
      <c r="R71705" s="230"/>
      <c r="S71705" s="230"/>
    </row>
    <row r="71706" spans="16:19" x14ac:dyDescent="0.2">
      <c r="P71706" s="230"/>
      <c r="Q71706" s="230"/>
      <c r="R71706" s="230"/>
      <c r="S71706" s="230"/>
    </row>
    <row r="71707" spans="16:19" x14ac:dyDescent="0.2">
      <c r="P71707" s="230"/>
      <c r="Q71707" s="230"/>
      <c r="R71707" s="230"/>
      <c r="S71707" s="230"/>
    </row>
    <row r="71708" spans="16:19" x14ac:dyDescent="0.2">
      <c r="P71708" s="230"/>
      <c r="Q71708" s="230"/>
      <c r="R71708" s="230"/>
      <c r="S71708" s="230"/>
    </row>
    <row r="71709" spans="16:19" x14ac:dyDescent="0.2">
      <c r="P71709" s="230"/>
      <c r="Q71709" s="230"/>
      <c r="R71709" s="230"/>
      <c r="S71709" s="230"/>
    </row>
    <row r="71710" spans="16:19" x14ac:dyDescent="0.2">
      <c r="P71710" s="230"/>
      <c r="Q71710" s="230"/>
      <c r="R71710" s="230"/>
      <c r="S71710" s="230"/>
    </row>
    <row r="71711" spans="16:19" x14ac:dyDescent="0.2">
      <c r="P71711" s="230"/>
      <c r="Q71711" s="230"/>
      <c r="R71711" s="230"/>
      <c r="S71711" s="230"/>
    </row>
    <row r="71712" spans="16:19" x14ac:dyDescent="0.2">
      <c r="P71712" s="230"/>
      <c r="Q71712" s="230"/>
      <c r="R71712" s="230"/>
      <c r="S71712" s="230"/>
    </row>
    <row r="71713" spans="16:19" x14ac:dyDescent="0.2">
      <c r="P71713" s="230"/>
      <c r="Q71713" s="230"/>
      <c r="R71713" s="230"/>
      <c r="S71713" s="230"/>
    </row>
    <row r="71714" spans="16:19" x14ac:dyDescent="0.2">
      <c r="P71714" s="230"/>
      <c r="Q71714" s="230"/>
      <c r="R71714" s="230"/>
      <c r="S71714" s="230"/>
    </row>
    <row r="71715" spans="16:19" x14ac:dyDescent="0.2">
      <c r="P71715" s="230"/>
      <c r="Q71715" s="230"/>
      <c r="R71715" s="230"/>
      <c r="S71715" s="230"/>
    </row>
    <row r="71716" spans="16:19" x14ac:dyDescent="0.2">
      <c r="P71716" s="230"/>
      <c r="Q71716" s="230"/>
      <c r="R71716" s="230"/>
      <c r="S71716" s="230"/>
    </row>
    <row r="71717" spans="16:19" x14ac:dyDescent="0.2">
      <c r="P71717" s="230"/>
      <c r="Q71717" s="230"/>
      <c r="R71717" s="230"/>
      <c r="S71717" s="230"/>
    </row>
    <row r="71718" spans="16:19" x14ac:dyDescent="0.2">
      <c r="P71718" s="230"/>
      <c r="Q71718" s="230"/>
      <c r="R71718" s="230"/>
      <c r="S71718" s="230"/>
    </row>
    <row r="71719" spans="16:19" x14ac:dyDescent="0.2">
      <c r="P71719" s="230"/>
      <c r="Q71719" s="230"/>
      <c r="R71719" s="230"/>
      <c r="S71719" s="230"/>
    </row>
    <row r="71720" spans="16:19" x14ac:dyDescent="0.2">
      <c r="P71720" s="230"/>
      <c r="Q71720" s="230"/>
      <c r="R71720" s="230"/>
      <c r="S71720" s="230"/>
    </row>
    <row r="71721" spans="16:19" x14ac:dyDescent="0.2">
      <c r="P71721" s="230"/>
      <c r="Q71721" s="230"/>
      <c r="R71721" s="230"/>
      <c r="S71721" s="230"/>
    </row>
    <row r="71722" spans="16:19" x14ac:dyDescent="0.2">
      <c r="P71722" s="230"/>
      <c r="Q71722" s="230"/>
      <c r="R71722" s="230"/>
      <c r="S71722" s="230"/>
    </row>
    <row r="71723" spans="16:19" x14ac:dyDescent="0.2">
      <c r="P71723" s="230"/>
      <c r="Q71723" s="230"/>
      <c r="R71723" s="230"/>
      <c r="S71723" s="230"/>
    </row>
    <row r="71724" spans="16:19" x14ac:dyDescent="0.2">
      <c r="P71724" s="230"/>
      <c r="Q71724" s="230"/>
      <c r="R71724" s="230"/>
      <c r="S71724" s="230"/>
    </row>
    <row r="71725" spans="16:19" x14ac:dyDescent="0.2">
      <c r="P71725" s="230"/>
      <c r="Q71725" s="230"/>
      <c r="R71725" s="230"/>
      <c r="S71725" s="230"/>
    </row>
    <row r="71726" spans="16:19" x14ac:dyDescent="0.2">
      <c r="P71726" s="230"/>
      <c r="Q71726" s="230"/>
      <c r="R71726" s="230"/>
      <c r="S71726" s="230"/>
    </row>
    <row r="71727" spans="16:19" x14ac:dyDescent="0.2">
      <c r="P71727" s="230"/>
      <c r="Q71727" s="230"/>
      <c r="R71727" s="230"/>
      <c r="S71727" s="230"/>
    </row>
    <row r="71728" spans="16:19" x14ac:dyDescent="0.2">
      <c r="P71728" s="230"/>
      <c r="Q71728" s="230"/>
      <c r="R71728" s="230"/>
      <c r="S71728" s="230"/>
    </row>
    <row r="71729" spans="16:19" x14ac:dyDescent="0.2">
      <c r="P71729" s="230"/>
      <c r="Q71729" s="230"/>
      <c r="R71729" s="230"/>
      <c r="S71729" s="230"/>
    </row>
    <row r="71730" spans="16:19" x14ac:dyDescent="0.2">
      <c r="P71730" s="230"/>
      <c r="Q71730" s="230"/>
      <c r="R71730" s="230"/>
      <c r="S71730" s="230"/>
    </row>
    <row r="71731" spans="16:19" x14ac:dyDescent="0.2">
      <c r="P71731" s="230"/>
      <c r="Q71731" s="230"/>
      <c r="R71731" s="230"/>
      <c r="S71731" s="230"/>
    </row>
    <row r="71732" spans="16:19" x14ac:dyDescent="0.2">
      <c r="P71732" s="230"/>
      <c r="Q71732" s="230"/>
      <c r="R71732" s="230"/>
      <c r="S71732" s="230"/>
    </row>
    <row r="71733" spans="16:19" x14ac:dyDescent="0.2">
      <c r="P71733" s="230"/>
      <c r="Q71733" s="230"/>
      <c r="R71733" s="230"/>
      <c r="S71733" s="230"/>
    </row>
    <row r="71734" spans="16:19" x14ac:dyDescent="0.2">
      <c r="P71734" s="230"/>
      <c r="Q71734" s="230"/>
      <c r="R71734" s="230"/>
      <c r="S71734" s="230"/>
    </row>
    <row r="71735" spans="16:19" x14ac:dyDescent="0.2">
      <c r="P71735" s="230"/>
      <c r="Q71735" s="230"/>
      <c r="R71735" s="230"/>
      <c r="S71735" s="230"/>
    </row>
    <row r="71736" spans="16:19" x14ac:dyDescent="0.2">
      <c r="P71736" s="230"/>
      <c r="Q71736" s="230"/>
      <c r="R71736" s="230"/>
      <c r="S71736" s="230"/>
    </row>
    <row r="71737" spans="16:19" x14ac:dyDescent="0.2">
      <c r="P71737" s="230"/>
      <c r="Q71737" s="230"/>
      <c r="R71737" s="230"/>
      <c r="S71737" s="230"/>
    </row>
    <row r="71738" spans="16:19" x14ac:dyDescent="0.2">
      <c r="P71738" s="230"/>
      <c r="Q71738" s="230"/>
      <c r="R71738" s="230"/>
      <c r="S71738" s="230"/>
    </row>
    <row r="71739" spans="16:19" x14ac:dyDescent="0.2">
      <c r="P71739" s="230"/>
      <c r="Q71739" s="230"/>
      <c r="R71739" s="230"/>
      <c r="S71739" s="230"/>
    </row>
    <row r="71740" spans="16:19" x14ac:dyDescent="0.2">
      <c r="P71740" s="230"/>
      <c r="Q71740" s="230"/>
      <c r="R71740" s="230"/>
      <c r="S71740" s="230"/>
    </row>
    <row r="71741" spans="16:19" x14ac:dyDescent="0.2">
      <c r="P71741" s="230"/>
      <c r="Q71741" s="230"/>
      <c r="R71741" s="230"/>
      <c r="S71741" s="230"/>
    </row>
    <row r="71742" spans="16:19" x14ac:dyDescent="0.2">
      <c r="P71742" s="230"/>
      <c r="Q71742" s="230"/>
      <c r="R71742" s="230"/>
      <c r="S71742" s="230"/>
    </row>
    <row r="71743" spans="16:19" x14ac:dyDescent="0.2">
      <c r="P71743" s="230"/>
      <c r="Q71743" s="230"/>
      <c r="R71743" s="230"/>
      <c r="S71743" s="230"/>
    </row>
    <row r="71744" spans="16:19" x14ac:dyDescent="0.2">
      <c r="P71744" s="230"/>
      <c r="Q71744" s="230"/>
      <c r="R71744" s="230"/>
      <c r="S71744" s="230"/>
    </row>
    <row r="71745" spans="16:19" x14ac:dyDescent="0.2">
      <c r="P71745" s="230"/>
      <c r="Q71745" s="230"/>
      <c r="R71745" s="230"/>
      <c r="S71745" s="230"/>
    </row>
    <row r="71746" spans="16:19" x14ac:dyDescent="0.2">
      <c r="P71746" s="230"/>
      <c r="Q71746" s="230"/>
      <c r="R71746" s="230"/>
      <c r="S71746" s="230"/>
    </row>
    <row r="71747" spans="16:19" x14ac:dyDescent="0.2">
      <c r="P71747" s="230"/>
      <c r="Q71747" s="230"/>
      <c r="R71747" s="230"/>
      <c r="S71747" s="230"/>
    </row>
    <row r="71748" spans="16:19" x14ac:dyDescent="0.2">
      <c r="P71748" s="230"/>
      <c r="Q71748" s="230"/>
      <c r="R71748" s="230"/>
      <c r="S71748" s="230"/>
    </row>
    <row r="71749" spans="16:19" x14ac:dyDescent="0.2">
      <c r="P71749" s="230"/>
      <c r="Q71749" s="230"/>
      <c r="R71749" s="230"/>
      <c r="S71749" s="230"/>
    </row>
    <row r="71750" spans="16:19" x14ac:dyDescent="0.2">
      <c r="P71750" s="230"/>
      <c r="Q71750" s="230"/>
      <c r="R71750" s="230"/>
      <c r="S71750" s="230"/>
    </row>
    <row r="71751" spans="16:19" x14ac:dyDescent="0.2">
      <c r="P71751" s="230"/>
      <c r="Q71751" s="230"/>
      <c r="R71751" s="230"/>
      <c r="S71751" s="230"/>
    </row>
    <row r="71752" spans="16:19" x14ac:dyDescent="0.2">
      <c r="P71752" s="230"/>
      <c r="Q71752" s="230"/>
      <c r="R71752" s="230"/>
      <c r="S71752" s="230"/>
    </row>
    <row r="71753" spans="16:19" x14ac:dyDescent="0.2">
      <c r="P71753" s="230"/>
      <c r="Q71753" s="230"/>
      <c r="R71753" s="230"/>
      <c r="S71753" s="230"/>
    </row>
    <row r="71754" spans="16:19" x14ac:dyDescent="0.2">
      <c r="P71754" s="230"/>
      <c r="Q71754" s="230"/>
      <c r="R71754" s="230"/>
      <c r="S71754" s="230"/>
    </row>
    <row r="71755" spans="16:19" x14ac:dyDescent="0.2">
      <c r="P71755" s="230"/>
      <c r="Q71755" s="230"/>
      <c r="R71755" s="230"/>
      <c r="S71755" s="230"/>
    </row>
    <row r="71756" spans="16:19" x14ac:dyDescent="0.2">
      <c r="P71756" s="230"/>
      <c r="Q71756" s="230"/>
      <c r="R71756" s="230"/>
      <c r="S71756" s="230"/>
    </row>
    <row r="71757" spans="16:19" x14ac:dyDescent="0.2">
      <c r="P71757" s="230"/>
      <c r="Q71757" s="230"/>
      <c r="R71757" s="230"/>
      <c r="S71757" s="230"/>
    </row>
    <row r="71758" spans="16:19" x14ac:dyDescent="0.2">
      <c r="P71758" s="230"/>
      <c r="Q71758" s="230"/>
      <c r="R71758" s="230"/>
      <c r="S71758" s="230"/>
    </row>
    <row r="71759" spans="16:19" x14ac:dyDescent="0.2">
      <c r="P71759" s="230"/>
      <c r="Q71759" s="230"/>
      <c r="R71759" s="230"/>
      <c r="S71759" s="230"/>
    </row>
    <row r="71760" spans="16:19" x14ac:dyDescent="0.2">
      <c r="P71760" s="230"/>
      <c r="Q71760" s="230"/>
      <c r="R71760" s="230"/>
      <c r="S71760" s="230"/>
    </row>
    <row r="71761" spans="16:19" x14ac:dyDescent="0.2">
      <c r="P71761" s="230"/>
      <c r="Q71761" s="230"/>
      <c r="R71761" s="230"/>
      <c r="S71761" s="230"/>
    </row>
    <row r="71762" spans="16:19" x14ac:dyDescent="0.2">
      <c r="P71762" s="230"/>
      <c r="Q71762" s="230"/>
      <c r="R71762" s="230"/>
      <c r="S71762" s="230"/>
    </row>
    <row r="71763" spans="16:19" x14ac:dyDescent="0.2">
      <c r="P71763" s="230"/>
      <c r="Q71763" s="230"/>
      <c r="R71763" s="230"/>
      <c r="S71763" s="230"/>
    </row>
    <row r="71764" spans="16:19" x14ac:dyDescent="0.2">
      <c r="P71764" s="230"/>
      <c r="Q71764" s="230"/>
      <c r="R71764" s="230"/>
      <c r="S71764" s="230"/>
    </row>
    <row r="71765" spans="16:19" x14ac:dyDescent="0.2">
      <c r="P71765" s="230"/>
      <c r="Q71765" s="230"/>
      <c r="R71765" s="230"/>
      <c r="S71765" s="230"/>
    </row>
    <row r="71766" spans="16:19" x14ac:dyDescent="0.2">
      <c r="P71766" s="230"/>
      <c r="Q71766" s="230"/>
      <c r="R71766" s="230"/>
      <c r="S71766" s="230"/>
    </row>
    <row r="71767" spans="16:19" x14ac:dyDescent="0.2">
      <c r="P71767" s="230"/>
      <c r="Q71767" s="230"/>
      <c r="R71767" s="230"/>
      <c r="S71767" s="230"/>
    </row>
    <row r="71768" spans="16:19" x14ac:dyDescent="0.2">
      <c r="P71768" s="230"/>
      <c r="Q71768" s="230"/>
      <c r="R71768" s="230"/>
      <c r="S71768" s="230"/>
    </row>
    <row r="71769" spans="16:19" x14ac:dyDescent="0.2">
      <c r="P71769" s="230"/>
      <c r="Q71769" s="230"/>
      <c r="R71769" s="230"/>
      <c r="S71769" s="230"/>
    </row>
    <row r="71770" spans="16:19" x14ac:dyDescent="0.2">
      <c r="P71770" s="230"/>
      <c r="Q71770" s="230"/>
      <c r="R71770" s="230"/>
      <c r="S71770" s="230"/>
    </row>
    <row r="71771" spans="16:19" x14ac:dyDescent="0.2">
      <c r="P71771" s="230"/>
      <c r="Q71771" s="230"/>
      <c r="R71771" s="230"/>
      <c r="S71771" s="230"/>
    </row>
    <row r="71772" spans="16:19" x14ac:dyDescent="0.2">
      <c r="P71772" s="230"/>
      <c r="Q71772" s="230"/>
      <c r="R71772" s="230"/>
      <c r="S71772" s="230"/>
    </row>
    <row r="71773" spans="16:19" x14ac:dyDescent="0.2">
      <c r="P71773" s="230"/>
      <c r="Q71773" s="230"/>
      <c r="R71773" s="230"/>
      <c r="S71773" s="230"/>
    </row>
    <row r="71774" spans="16:19" x14ac:dyDescent="0.2">
      <c r="P71774" s="230"/>
      <c r="Q71774" s="230"/>
      <c r="R71774" s="230"/>
      <c r="S71774" s="230"/>
    </row>
    <row r="71775" spans="16:19" x14ac:dyDescent="0.2">
      <c r="P71775" s="230"/>
      <c r="Q71775" s="230"/>
      <c r="R71775" s="230"/>
      <c r="S71775" s="230"/>
    </row>
    <row r="71776" spans="16:19" x14ac:dyDescent="0.2">
      <c r="P71776" s="230"/>
      <c r="Q71776" s="230"/>
      <c r="R71776" s="230"/>
      <c r="S71776" s="230"/>
    </row>
    <row r="71777" spans="16:19" x14ac:dyDescent="0.2">
      <c r="P71777" s="230"/>
      <c r="Q71777" s="230"/>
      <c r="R71777" s="230"/>
      <c r="S71777" s="230"/>
    </row>
    <row r="71778" spans="16:19" x14ac:dyDescent="0.2">
      <c r="P71778" s="230"/>
      <c r="Q71778" s="230"/>
      <c r="R71778" s="230"/>
      <c r="S71778" s="230"/>
    </row>
    <row r="71779" spans="16:19" x14ac:dyDescent="0.2">
      <c r="P71779" s="230"/>
      <c r="Q71779" s="230"/>
      <c r="R71779" s="230"/>
      <c r="S71779" s="230"/>
    </row>
    <row r="71780" spans="16:19" x14ac:dyDescent="0.2">
      <c r="P71780" s="230"/>
      <c r="Q71780" s="230"/>
      <c r="R71780" s="230"/>
      <c r="S71780" s="230"/>
    </row>
    <row r="71781" spans="16:19" x14ac:dyDescent="0.2">
      <c r="P71781" s="230"/>
      <c r="Q71781" s="230"/>
      <c r="R71781" s="230"/>
      <c r="S71781" s="230"/>
    </row>
    <row r="71782" spans="16:19" x14ac:dyDescent="0.2">
      <c r="P71782" s="230"/>
      <c r="Q71782" s="230"/>
      <c r="R71782" s="230"/>
      <c r="S71782" s="230"/>
    </row>
    <row r="71783" spans="16:19" x14ac:dyDescent="0.2">
      <c r="P71783" s="230"/>
      <c r="Q71783" s="230"/>
      <c r="R71783" s="230"/>
      <c r="S71783" s="230"/>
    </row>
    <row r="71784" spans="16:19" x14ac:dyDescent="0.2">
      <c r="P71784" s="230"/>
      <c r="Q71784" s="230"/>
      <c r="R71784" s="230"/>
      <c r="S71784" s="230"/>
    </row>
    <row r="71785" spans="16:19" x14ac:dyDescent="0.2">
      <c r="P71785" s="230"/>
      <c r="Q71785" s="230"/>
      <c r="R71785" s="230"/>
      <c r="S71785" s="230"/>
    </row>
    <row r="71786" spans="16:19" x14ac:dyDescent="0.2">
      <c r="P71786" s="230"/>
      <c r="Q71786" s="230"/>
      <c r="R71786" s="230"/>
      <c r="S71786" s="230"/>
    </row>
    <row r="71787" spans="16:19" x14ac:dyDescent="0.2">
      <c r="P71787" s="230"/>
      <c r="Q71787" s="230"/>
      <c r="R71787" s="230"/>
      <c r="S71787" s="230"/>
    </row>
    <row r="71788" spans="16:19" x14ac:dyDescent="0.2">
      <c r="P71788" s="230"/>
      <c r="Q71788" s="230"/>
      <c r="R71788" s="230"/>
      <c r="S71788" s="230"/>
    </row>
    <row r="71789" spans="16:19" x14ac:dyDescent="0.2">
      <c r="P71789" s="230"/>
      <c r="Q71789" s="230"/>
      <c r="R71789" s="230"/>
      <c r="S71789" s="230"/>
    </row>
    <row r="71790" spans="16:19" x14ac:dyDescent="0.2">
      <c r="P71790" s="230"/>
      <c r="Q71790" s="230"/>
      <c r="R71790" s="230"/>
      <c r="S71790" s="230"/>
    </row>
    <row r="71791" spans="16:19" x14ac:dyDescent="0.2">
      <c r="P71791" s="230"/>
      <c r="Q71791" s="230"/>
      <c r="R71791" s="230"/>
      <c r="S71791" s="230"/>
    </row>
    <row r="71792" spans="16:19" x14ac:dyDescent="0.2">
      <c r="P71792" s="230"/>
      <c r="Q71792" s="230"/>
      <c r="R71792" s="230"/>
      <c r="S71792" s="230"/>
    </row>
    <row r="71793" spans="16:19" x14ac:dyDescent="0.2">
      <c r="P71793" s="230"/>
      <c r="Q71793" s="230"/>
      <c r="R71793" s="230"/>
      <c r="S71793" s="230"/>
    </row>
    <row r="71794" spans="16:19" x14ac:dyDescent="0.2">
      <c r="P71794" s="230"/>
      <c r="Q71794" s="230"/>
      <c r="R71794" s="230"/>
      <c r="S71794" s="230"/>
    </row>
    <row r="71795" spans="16:19" x14ac:dyDescent="0.2">
      <c r="P71795" s="230"/>
      <c r="Q71795" s="230"/>
      <c r="R71795" s="230"/>
      <c r="S71795" s="230"/>
    </row>
    <row r="71796" spans="16:19" x14ac:dyDescent="0.2">
      <c r="P71796" s="230"/>
      <c r="Q71796" s="230"/>
      <c r="R71796" s="230"/>
      <c r="S71796" s="230"/>
    </row>
    <row r="71797" spans="16:19" x14ac:dyDescent="0.2">
      <c r="P71797" s="230"/>
      <c r="Q71797" s="230"/>
      <c r="R71797" s="230"/>
      <c r="S71797" s="230"/>
    </row>
    <row r="71798" spans="16:19" x14ac:dyDescent="0.2">
      <c r="P71798" s="230"/>
      <c r="Q71798" s="230"/>
      <c r="R71798" s="230"/>
      <c r="S71798" s="230"/>
    </row>
    <row r="71799" spans="16:19" x14ac:dyDescent="0.2">
      <c r="P71799" s="230"/>
      <c r="Q71799" s="230"/>
      <c r="R71799" s="230"/>
      <c r="S71799" s="230"/>
    </row>
    <row r="71800" spans="16:19" x14ac:dyDescent="0.2">
      <c r="P71800" s="230"/>
      <c r="Q71800" s="230"/>
      <c r="R71800" s="230"/>
      <c r="S71800" s="230"/>
    </row>
    <row r="71801" spans="16:19" x14ac:dyDescent="0.2">
      <c r="P71801" s="230"/>
      <c r="Q71801" s="230"/>
      <c r="R71801" s="230"/>
      <c r="S71801" s="230"/>
    </row>
    <row r="71802" spans="16:19" x14ac:dyDescent="0.2">
      <c r="P71802" s="230"/>
      <c r="Q71802" s="230"/>
      <c r="R71802" s="230"/>
      <c r="S71802" s="230"/>
    </row>
    <row r="71803" spans="16:19" x14ac:dyDescent="0.2">
      <c r="P71803" s="230"/>
      <c r="Q71803" s="230"/>
      <c r="R71803" s="230"/>
      <c r="S71803" s="230"/>
    </row>
    <row r="71804" spans="16:19" x14ac:dyDescent="0.2">
      <c r="P71804" s="230"/>
      <c r="Q71804" s="230"/>
      <c r="R71804" s="230"/>
      <c r="S71804" s="230"/>
    </row>
    <row r="71805" spans="16:19" x14ac:dyDescent="0.2">
      <c r="P71805" s="230"/>
      <c r="Q71805" s="230"/>
      <c r="R71805" s="230"/>
      <c r="S71805" s="230"/>
    </row>
    <row r="71806" spans="16:19" x14ac:dyDescent="0.2">
      <c r="P71806" s="230"/>
      <c r="Q71806" s="230"/>
      <c r="R71806" s="230"/>
      <c r="S71806" s="230"/>
    </row>
    <row r="71807" spans="16:19" x14ac:dyDescent="0.2">
      <c r="P71807" s="230"/>
      <c r="Q71807" s="230"/>
      <c r="R71807" s="230"/>
      <c r="S71807" s="230"/>
    </row>
    <row r="71808" spans="16:19" x14ac:dyDescent="0.2">
      <c r="P71808" s="230"/>
      <c r="Q71808" s="230"/>
      <c r="R71808" s="230"/>
      <c r="S71808" s="230"/>
    </row>
    <row r="71809" spans="16:19" x14ac:dyDescent="0.2">
      <c r="P71809" s="230"/>
      <c r="Q71809" s="230"/>
      <c r="R71809" s="230"/>
      <c r="S71809" s="230"/>
    </row>
    <row r="71810" spans="16:19" x14ac:dyDescent="0.2">
      <c r="P71810" s="230"/>
      <c r="Q71810" s="230"/>
      <c r="R71810" s="230"/>
      <c r="S71810" s="230"/>
    </row>
    <row r="71811" spans="16:19" x14ac:dyDescent="0.2">
      <c r="P71811" s="230"/>
      <c r="Q71811" s="230"/>
      <c r="R71811" s="230"/>
      <c r="S71811" s="230"/>
    </row>
    <row r="71812" spans="16:19" x14ac:dyDescent="0.2">
      <c r="P71812" s="230"/>
      <c r="Q71812" s="230"/>
      <c r="R71812" s="230"/>
      <c r="S71812" s="230"/>
    </row>
    <row r="71813" spans="16:19" x14ac:dyDescent="0.2">
      <c r="P71813" s="230"/>
      <c r="Q71813" s="230"/>
      <c r="R71813" s="230"/>
      <c r="S71813" s="230"/>
    </row>
    <row r="71814" spans="16:19" x14ac:dyDescent="0.2">
      <c r="P71814" s="230"/>
      <c r="Q71814" s="230"/>
      <c r="R71814" s="230"/>
      <c r="S71814" s="230"/>
    </row>
    <row r="71815" spans="16:19" x14ac:dyDescent="0.2">
      <c r="P71815" s="230"/>
      <c r="Q71815" s="230"/>
      <c r="R71815" s="230"/>
      <c r="S71815" s="230"/>
    </row>
    <row r="71816" spans="16:19" x14ac:dyDescent="0.2">
      <c r="P71816" s="230"/>
      <c r="Q71816" s="230"/>
      <c r="R71816" s="230"/>
      <c r="S71816" s="230"/>
    </row>
    <row r="71817" spans="16:19" x14ac:dyDescent="0.2">
      <c r="P71817" s="230"/>
      <c r="Q71817" s="230"/>
      <c r="R71817" s="230"/>
      <c r="S71817" s="230"/>
    </row>
    <row r="71818" spans="16:19" x14ac:dyDescent="0.2">
      <c r="P71818" s="230"/>
      <c r="Q71818" s="230"/>
      <c r="R71818" s="230"/>
      <c r="S71818" s="230"/>
    </row>
    <row r="71819" spans="16:19" x14ac:dyDescent="0.2">
      <c r="P71819" s="230"/>
      <c r="Q71819" s="230"/>
      <c r="R71819" s="230"/>
      <c r="S71819" s="230"/>
    </row>
    <row r="71820" spans="16:19" x14ac:dyDescent="0.2">
      <c r="P71820" s="230"/>
      <c r="Q71820" s="230"/>
      <c r="R71820" s="230"/>
      <c r="S71820" s="230"/>
    </row>
    <row r="71821" spans="16:19" x14ac:dyDescent="0.2">
      <c r="P71821" s="230"/>
      <c r="Q71821" s="230"/>
      <c r="R71821" s="230"/>
      <c r="S71821" s="230"/>
    </row>
    <row r="71822" spans="16:19" x14ac:dyDescent="0.2">
      <c r="P71822" s="230"/>
      <c r="Q71822" s="230"/>
      <c r="R71822" s="230"/>
      <c r="S71822" s="230"/>
    </row>
    <row r="71823" spans="16:19" x14ac:dyDescent="0.2">
      <c r="P71823" s="230"/>
      <c r="Q71823" s="230"/>
      <c r="R71823" s="230"/>
      <c r="S71823" s="230"/>
    </row>
    <row r="71824" spans="16:19" x14ac:dyDescent="0.2">
      <c r="P71824" s="230"/>
      <c r="Q71824" s="230"/>
      <c r="R71824" s="230"/>
      <c r="S71824" s="230"/>
    </row>
    <row r="71825" spans="16:19" x14ac:dyDescent="0.2">
      <c r="P71825" s="230"/>
      <c r="Q71825" s="230"/>
      <c r="R71825" s="230"/>
      <c r="S71825" s="230"/>
    </row>
    <row r="71826" spans="16:19" x14ac:dyDescent="0.2">
      <c r="P71826" s="230"/>
      <c r="Q71826" s="230"/>
      <c r="R71826" s="230"/>
      <c r="S71826" s="230"/>
    </row>
    <row r="71827" spans="16:19" x14ac:dyDescent="0.2">
      <c r="P71827" s="230"/>
      <c r="Q71827" s="230"/>
      <c r="R71827" s="230"/>
      <c r="S71827" s="230"/>
    </row>
    <row r="71828" spans="16:19" x14ac:dyDescent="0.2">
      <c r="P71828" s="230"/>
      <c r="Q71828" s="230"/>
      <c r="R71828" s="230"/>
      <c r="S71828" s="230"/>
    </row>
    <row r="71829" spans="16:19" x14ac:dyDescent="0.2">
      <c r="P71829" s="230"/>
      <c r="Q71829" s="230"/>
      <c r="R71829" s="230"/>
      <c r="S71829" s="230"/>
    </row>
    <row r="71830" spans="16:19" x14ac:dyDescent="0.2">
      <c r="P71830" s="230"/>
      <c r="Q71830" s="230"/>
      <c r="R71830" s="230"/>
      <c r="S71830" s="230"/>
    </row>
    <row r="71831" spans="16:19" x14ac:dyDescent="0.2">
      <c r="P71831" s="230"/>
      <c r="Q71831" s="230"/>
      <c r="R71831" s="230"/>
      <c r="S71831" s="230"/>
    </row>
    <row r="71832" spans="16:19" x14ac:dyDescent="0.2">
      <c r="P71832" s="230"/>
      <c r="Q71832" s="230"/>
      <c r="R71832" s="230"/>
      <c r="S71832" s="230"/>
    </row>
    <row r="71833" spans="16:19" x14ac:dyDescent="0.2">
      <c r="P71833" s="230"/>
      <c r="Q71833" s="230"/>
      <c r="R71833" s="230"/>
      <c r="S71833" s="230"/>
    </row>
    <row r="71834" spans="16:19" x14ac:dyDescent="0.2">
      <c r="P71834" s="230"/>
      <c r="Q71834" s="230"/>
      <c r="R71834" s="230"/>
      <c r="S71834" s="230"/>
    </row>
    <row r="71835" spans="16:19" x14ac:dyDescent="0.2">
      <c r="P71835" s="230"/>
      <c r="Q71835" s="230"/>
      <c r="R71835" s="230"/>
      <c r="S71835" s="230"/>
    </row>
    <row r="71836" spans="16:19" x14ac:dyDescent="0.2">
      <c r="P71836" s="230"/>
      <c r="Q71836" s="230"/>
      <c r="R71836" s="230"/>
      <c r="S71836" s="230"/>
    </row>
    <row r="71837" spans="16:19" x14ac:dyDescent="0.2">
      <c r="P71837" s="230"/>
      <c r="Q71837" s="230"/>
      <c r="R71837" s="230"/>
      <c r="S71837" s="230"/>
    </row>
    <row r="71838" spans="16:19" x14ac:dyDescent="0.2">
      <c r="P71838" s="230"/>
      <c r="Q71838" s="230"/>
      <c r="R71838" s="230"/>
      <c r="S71838" s="230"/>
    </row>
    <row r="71839" spans="16:19" x14ac:dyDescent="0.2">
      <c r="P71839" s="230"/>
      <c r="Q71839" s="230"/>
      <c r="R71839" s="230"/>
      <c r="S71839" s="230"/>
    </row>
    <row r="71840" spans="16:19" x14ac:dyDescent="0.2">
      <c r="P71840" s="230"/>
      <c r="Q71840" s="230"/>
      <c r="R71840" s="230"/>
      <c r="S71840" s="230"/>
    </row>
    <row r="71841" spans="16:19" x14ac:dyDescent="0.2">
      <c r="P71841" s="230"/>
      <c r="Q71841" s="230"/>
      <c r="R71841" s="230"/>
      <c r="S71841" s="230"/>
    </row>
    <row r="71842" spans="16:19" x14ac:dyDescent="0.2">
      <c r="P71842" s="230"/>
      <c r="Q71842" s="230"/>
      <c r="R71842" s="230"/>
      <c r="S71842" s="230"/>
    </row>
    <row r="71843" spans="16:19" x14ac:dyDescent="0.2">
      <c r="P71843" s="230"/>
      <c r="Q71843" s="230"/>
      <c r="R71843" s="230"/>
      <c r="S71843" s="230"/>
    </row>
    <row r="71844" spans="16:19" x14ac:dyDescent="0.2">
      <c r="P71844" s="230"/>
      <c r="Q71844" s="230"/>
      <c r="R71844" s="230"/>
      <c r="S71844" s="230"/>
    </row>
    <row r="71845" spans="16:19" x14ac:dyDescent="0.2">
      <c r="P71845" s="230"/>
      <c r="Q71845" s="230"/>
      <c r="R71845" s="230"/>
      <c r="S71845" s="230"/>
    </row>
    <row r="71846" spans="16:19" x14ac:dyDescent="0.2">
      <c r="P71846" s="230"/>
      <c r="Q71846" s="230"/>
      <c r="R71846" s="230"/>
      <c r="S71846" s="230"/>
    </row>
    <row r="71847" spans="16:19" x14ac:dyDescent="0.2">
      <c r="P71847" s="230"/>
      <c r="Q71847" s="230"/>
      <c r="R71847" s="230"/>
      <c r="S71847" s="230"/>
    </row>
    <row r="71848" spans="16:19" x14ac:dyDescent="0.2">
      <c r="P71848" s="230"/>
      <c r="Q71848" s="230"/>
      <c r="R71848" s="230"/>
      <c r="S71848" s="230"/>
    </row>
    <row r="71849" spans="16:19" x14ac:dyDescent="0.2">
      <c r="P71849" s="230"/>
      <c r="Q71849" s="230"/>
      <c r="R71849" s="230"/>
      <c r="S71849" s="230"/>
    </row>
    <row r="71850" spans="16:19" x14ac:dyDescent="0.2">
      <c r="P71850" s="230"/>
      <c r="Q71850" s="230"/>
      <c r="R71850" s="230"/>
      <c r="S71850" s="230"/>
    </row>
    <row r="71851" spans="16:19" x14ac:dyDescent="0.2">
      <c r="P71851" s="230"/>
      <c r="Q71851" s="230"/>
      <c r="R71851" s="230"/>
      <c r="S71851" s="230"/>
    </row>
    <row r="71852" spans="16:19" x14ac:dyDescent="0.2">
      <c r="P71852" s="230"/>
      <c r="Q71852" s="230"/>
      <c r="R71852" s="230"/>
      <c r="S71852" s="230"/>
    </row>
    <row r="71853" spans="16:19" x14ac:dyDescent="0.2">
      <c r="P71853" s="230"/>
      <c r="Q71853" s="230"/>
      <c r="R71853" s="230"/>
      <c r="S71853" s="230"/>
    </row>
    <row r="71854" spans="16:19" x14ac:dyDescent="0.2">
      <c r="P71854" s="230"/>
      <c r="Q71854" s="230"/>
      <c r="R71854" s="230"/>
      <c r="S71854" s="230"/>
    </row>
    <row r="71855" spans="16:19" x14ac:dyDescent="0.2">
      <c r="P71855" s="230"/>
      <c r="Q71855" s="230"/>
      <c r="R71855" s="230"/>
      <c r="S71855" s="230"/>
    </row>
    <row r="71856" spans="16:19" x14ac:dyDescent="0.2">
      <c r="P71856" s="230"/>
      <c r="Q71856" s="230"/>
      <c r="R71856" s="230"/>
      <c r="S71856" s="230"/>
    </row>
    <row r="71857" spans="16:19" x14ac:dyDescent="0.2">
      <c r="P71857" s="230"/>
      <c r="Q71857" s="230"/>
      <c r="R71857" s="230"/>
      <c r="S71857" s="230"/>
    </row>
    <row r="71858" spans="16:19" x14ac:dyDescent="0.2">
      <c r="P71858" s="230"/>
      <c r="Q71858" s="230"/>
      <c r="R71858" s="230"/>
      <c r="S71858" s="230"/>
    </row>
    <row r="71859" spans="16:19" x14ac:dyDescent="0.2">
      <c r="P71859" s="230"/>
      <c r="Q71859" s="230"/>
      <c r="R71859" s="230"/>
      <c r="S71859" s="230"/>
    </row>
    <row r="71860" spans="16:19" x14ac:dyDescent="0.2">
      <c r="P71860" s="230"/>
      <c r="Q71860" s="230"/>
      <c r="R71860" s="230"/>
      <c r="S71860" s="230"/>
    </row>
    <row r="71861" spans="16:19" x14ac:dyDescent="0.2">
      <c r="P71861" s="230"/>
      <c r="Q71861" s="230"/>
      <c r="R71861" s="230"/>
      <c r="S71861" s="230"/>
    </row>
    <row r="71862" spans="16:19" x14ac:dyDescent="0.2">
      <c r="P71862" s="230"/>
      <c r="Q71862" s="230"/>
      <c r="R71862" s="230"/>
      <c r="S71862" s="230"/>
    </row>
    <row r="71863" spans="16:19" x14ac:dyDescent="0.2">
      <c r="P71863" s="230"/>
      <c r="Q71863" s="230"/>
      <c r="R71863" s="230"/>
      <c r="S71863" s="230"/>
    </row>
    <row r="71864" spans="16:19" x14ac:dyDescent="0.2">
      <c r="P71864" s="230"/>
      <c r="Q71864" s="230"/>
      <c r="R71864" s="230"/>
      <c r="S71864" s="230"/>
    </row>
    <row r="71865" spans="16:19" x14ac:dyDescent="0.2">
      <c r="P71865" s="230"/>
      <c r="Q71865" s="230"/>
      <c r="R71865" s="230"/>
      <c r="S71865" s="230"/>
    </row>
    <row r="71866" spans="16:19" x14ac:dyDescent="0.2">
      <c r="P71866" s="230"/>
      <c r="Q71866" s="230"/>
      <c r="R71866" s="230"/>
      <c r="S71866" s="230"/>
    </row>
    <row r="71867" spans="16:19" x14ac:dyDescent="0.2">
      <c r="P71867" s="230"/>
      <c r="Q71867" s="230"/>
      <c r="R71867" s="230"/>
      <c r="S71867" s="230"/>
    </row>
    <row r="71868" spans="16:19" x14ac:dyDescent="0.2">
      <c r="P71868" s="230"/>
      <c r="Q71868" s="230"/>
      <c r="R71868" s="230"/>
      <c r="S71868" s="230"/>
    </row>
    <row r="71869" spans="16:19" x14ac:dyDescent="0.2">
      <c r="P71869" s="230"/>
      <c r="Q71869" s="230"/>
      <c r="R71869" s="230"/>
      <c r="S71869" s="230"/>
    </row>
    <row r="71870" spans="16:19" x14ac:dyDescent="0.2">
      <c r="P71870" s="230"/>
      <c r="Q71870" s="230"/>
      <c r="R71870" s="230"/>
      <c r="S71870" s="230"/>
    </row>
    <row r="71871" spans="16:19" x14ac:dyDescent="0.2">
      <c r="P71871" s="230"/>
      <c r="Q71871" s="230"/>
      <c r="R71871" s="230"/>
      <c r="S71871" s="230"/>
    </row>
    <row r="71872" spans="16:19" x14ac:dyDescent="0.2">
      <c r="P71872" s="230"/>
      <c r="Q71872" s="230"/>
      <c r="R71872" s="230"/>
      <c r="S71872" s="230"/>
    </row>
    <row r="71873" spans="16:19" x14ac:dyDescent="0.2">
      <c r="P71873" s="230"/>
      <c r="Q71873" s="230"/>
      <c r="R71873" s="230"/>
      <c r="S71873" s="230"/>
    </row>
    <row r="71874" spans="16:19" x14ac:dyDescent="0.2">
      <c r="P71874" s="230"/>
      <c r="Q71874" s="230"/>
      <c r="R71874" s="230"/>
      <c r="S71874" s="230"/>
    </row>
    <row r="71875" spans="16:19" x14ac:dyDescent="0.2">
      <c r="P71875" s="230"/>
      <c r="Q71875" s="230"/>
      <c r="R71875" s="230"/>
      <c r="S71875" s="230"/>
    </row>
    <row r="71876" spans="16:19" x14ac:dyDescent="0.2">
      <c r="P71876" s="230"/>
      <c r="Q71876" s="230"/>
      <c r="R71876" s="230"/>
      <c r="S71876" s="230"/>
    </row>
    <row r="71877" spans="16:19" x14ac:dyDescent="0.2">
      <c r="P71877" s="230"/>
      <c r="Q71877" s="230"/>
      <c r="R71877" s="230"/>
      <c r="S71877" s="230"/>
    </row>
    <row r="71878" spans="16:19" x14ac:dyDescent="0.2">
      <c r="P71878" s="230"/>
      <c r="Q71878" s="230"/>
      <c r="R71878" s="230"/>
      <c r="S71878" s="230"/>
    </row>
    <row r="71879" spans="16:19" x14ac:dyDescent="0.2">
      <c r="P71879" s="230"/>
      <c r="Q71879" s="230"/>
      <c r="R71879" s="230"/>
      <c r="S71879" s="230"/>
    </row>
    <row r="71880" spans="16:19" x14ac:dyDescent="0.2">
      <c r="P71880" s="230"/>
      <c r="Q71880" s="230"/>
      <c r="R71880" s="230"/>
      <c r="S71880" s="230"/>
    </row>
    <row r="71881" spans="16:19" x14ac:dyDescent="0.2">
      <c r="P71881" s="230"/>
      <c r="Q71881" s="230"/>
      <c r="R71881" s="230"/>
      <c r="S71881" s="230"/>
    </row>
    <row r="71882" spans="16:19" x14ac:dyDescent="0.2">
      <c r="P71882" s="230"/>
      <c r="Q71882" s="230"/>
      <c r="R71882" s="230"/>
      <c r="S71882" s="230"/>
    </row>
    <row r="71883" spans="16:19" x14ac:dyDescent="0.2">
      <c r="P71883" s="230"/>
      <c r="Q71883" s="230"/>
      <c r="R71883" s="230"/>
      <c r="S71883" s="230"/>
    </row>
    <row r="71884" spans="16:19" x14ac:dyDescent="0.2">
      <c r="P71884" s="230"/>
      <c r="Q71884" s="230"/>
      <c r="R71884" s="230"/>
      <c r="S71884" s="230"/>
    </row>
    <row r="71885" spans="16:19" x14ac:dyDescent="0.2">
      <c r="P71885" s="230"/>
      <c r="Q71885" s="230"/>
      <c r="R71885" s="230"/>
      <c r="S71885" s="230"/>
    </row>
    <row r="71886" spans="16:19" x14ac:dyDescent="0.2">
      <c r="P71886" s="230"/>
      <c r="Q71886" s="230"/>
      <c r="R71886" s="230"/>
      <c r="S71886" s="230"/>
    </row>
    <row r="71887" spans="16:19" x14ac:dyDescent="0.2">
      <c r="P71887" s="230"/>
      <c r="Q71887" s="230"/>
      <c r="R71887" s="230"/>
      <c r="S71887" s="230"/>
    </row>
    <row r="71888" spans="16:19" x14ac:dyDescent="0.2">
      <c r="P71888" s="230"/>
      <c r="Q71888" s="230"/>
      <c r="R71888" s="230"/>
      <c r="S71888" s="230"/>
    </row>
    <row r="71889" spans="16:19" x14ac:dyDescent="0.2">
      <c r="P71889" s="230"/>
      <c r="Q71889" s="230"/>
      <c r="R71889" s="230"/>
      <c r="S71889" s="230"/>
    </row>
    <row r="71890" spans="16:19" x14ac:dyDescent="0.2">
      <c r="P71890" s="230"/>
      <c r="Q71890" s="230"/>
      <c r="R71890" s="230"/>
      <c r="S71890" s="230"/>
    </row>
    <row r="71891" spans="16:19" x14ac:dyDescent="0.2">
      <c r="P71891" s="230"/>
      <c r="Q71891" s="230"/>
      <c r="R71891" s="230"/>
      <c r="S71891" s="230"/>
    </row>
    <row r="71892" spans="16:19" x14ac:dyDescent="0.2">
      <c r="P71892" s="230"/>
      <c r="Q71892" s="230"/>
      <c r="R71892" s="230"/>
      <c r="S71892" s="230"/>
    </row>
    <row r="71893" spans="16:19" x14ac:dyDescent="0.2">
      <c r="P71893" s="230"/>
      <c r="Q71893" s="230"/>
      <c r="R71893" s="230"/>
      <c r="S71893" s="230"/>
    </row>
    <row r="71894" spans="16:19" x14ac:dyDescent="0.2">
      <c r="P71894" s="230"/>
      <c r="Q71894" s="230"/>
      <c r="R71894" s="230"/>
      <c r="S71894" s="230"/>
    </row>
    <row r="71895" spans="16:19" x14ac:dyDescent="0.2">
      <c r="P71895" s="230"/>
      <c r="Q71895" s="230"/>
      <c r="R71895" s="230"/>
      <c r="S71895" s="230"/>
    </row>
    <row r="71896" spans="16:19" x14ac:dyDescent="0.2">
      <c r="P71896" s="230"/>
      <c r="Q71896" s="230"/>
      <c r="R71896" s="230"/>
      <c r="S71896" s="230"/>
    </row>
    <row r="71897" spans="16:19" x14ac:dyDescent="0.2">
      <c r="P71897" s="230"/>
      <c r="Q71897" s="230"/>
      <c r="R71897" s="230"/>
      <c r="S71897" s="230"/>
    </row>
    <row r="71898" spans="16:19" x14ac:dyDescent="0.2">
      <c r="P71898" s="230"/>
      <c r="Q71898" s="230"/>
      <c r="R71898" s="230"/>
      <c r="S71898" s="230"/>
    </row>
    <row r="71899" spans="16:19" x14ac:dyDescent="0.2">
      <c r="P71899" s="230"/>
      <c r="Q71899" s="230"/>
      <c r="R71899" s="230"/>
      <c r="S71899" s="230"/>
    </row>
    <row r="71900" spans="16:19" x14ac:dyDescent="0.2">
      <c r="P71900" s="230"/>
      <c r="Q71900" s="230"/>
      <c r="R71900" s="230"/>
      <c r="S71900" s="230"/>
    </row>
    <row r="71901" spans="16:19" x14ac:dyDescent="0.2">
      <c r="P71901" s="230"/>
      <c r="Q71901" s="230"/>
      <c r="R71901" s="230"/>
      <c r="S71901" s="230"/>
    </row>
    <row r="71902" spans="16:19" x14ac:dyDescent="0.2">
      <c r="P71902" s="230"/>
      <c r="Q71902" s="230"/>
      <c r="R71902" s="230"/>
      <c r="S71902" s="230"/>
    </row>
    <row r="71903" spans="16:19" x14ac:dyDescent="0.2">
      <c r="P71903" s="230"/>
      <c r="Q71903" s="230"/>
      <c r="R71903" s="230"/>
      <c r="S71903" s="230"/>
    </row>
    <row r="71904" spans="16:19" x14ac:dyDescent="0.2">
      <c r="P71904" s="230"/>
      <c r="Q71904" s="230"/>
      <c r="R71904" s="230"/>
      <c r="S71904" s="230"/>
    </row>
    <row r="71905" spans="16:19" x14ac:dyDescent="0.2">
      <c r="P71905" s="230"/>
      <c r="Q71905" s="230"/>
      <c r="R71905" s="230"/>
      <c r="S71905" s="230"/>
    </row>
    <row r="71906" spans="16:19" x14ac:dyDescent="0.2">
      <c r="P71906" s="230"/>
      <c r="Q71906" s="230"/>
      <c r="R71906" s="230"/>
      <c r="S71906" s="230"/>
    </row>
    <row r="71907" spans="16:19" x14ac:dyDescent="0.2">
      <c r="P71907" s="230"/>
      <c r="Q71907" s="230"/>
      <c r="R71907" s="230"/>
      <c r="S71907" s="230"/>
    </row>
    <row r="71908" spans="16:19" x14ac:dyDescent="0.2">
      <c r="P71908" s="230"/>
      <c r="Q71908" s="230"/>
      <c r="R71908" s="230"/>
      <c r="S71908" s="230"/>
    </row>
    <row r="71909" spans="16:19" x14ac:dyDescent="0.2">
      <c r="P71909" s="230"/>
      <c r="Q71909" s="230"/>
      <c r="R71909" s="230"/>
      <c r="S71909" s="230"/>
    </row>
    <row r="71910" spans="16:19" x14ac:dyDescent="0.2">
      <c r="P71910" s="230"/>
      <c r="Q71910" s="230"/>
      <c r="R71910" s="230"/>
      <c r="S71910" s="230"/>
    </row>
    <row r="71911" spans="16:19" x14ac:dyDescent="0.2">
      <c r="P71911" s="230"/>
      <c r="Q71911" s="230"/>
      <c r="R71911" s="230"/>
      <c r="S71911" s="230"/>
    </row>
    <row r="71912" spans="16:19" x14ac:dyDescent="0.2">
      <c r="P71912" s="230"/>
      <c r="Q71912" s="230"/>
      <c r="R71912" s="230"/>
      <c r="S71912" s="230"/>
    </row>
    <row r="71913" spans="16:19" x14ac:dyDescent="0.2">
      <c r="P71913" s="230"/>
      <c r="Q71913" s="230"/>
      <c r="R71913" s="230"/>
      <c r="S71913" s="230"/>
    </row>
    <row r="71914" spans="16:19" x14ac:dyDescent="0.2">
      <c r="P71914" s="230"/>
      <c r="Q71914" s="230"/>
      <c r="R71914" s="230"/>
      <c r="S71914" s="230"/>
    </row>
    <row r="71915" spans="16:19" x14ac:dyDescent="0.2">
      <c r="P71915" s="230"/>
      <c r="Q71915" s="230"/>
      <c r="R71915" s="230"/>
      <c r="S71915" s="230"/>
    </row>
    <row r="71916" spans="16:19" x14ac:dyDescent="0.2">
      <c r="P71916" s="230"/>
      <c r="Q71916" s="230"/>
      <c r="R71916" s="230"/>
      <c r="S71916" s="230"/>
    </row>
    <row r="71917" spans="16:19" x14ac:dyDescent="0.2">
      <c r="P71917" s="230"/>
      <c r="Q71917" s="230"/>
      <c r="R71917" s="230"/>
      <c r="S71917" s="230"/>
    </row>
    <row r="71918" spans="16:19" x14ac:dyDescent="0.2">
      <c r="P71918" s="230"/>
      <c r="Q71918" s="230"/>
      <c r="R71918" s="230"/>
      <c r="S71918" s="230"/>
    </row>
    <row r="71919" spans="16:19" x14ac:dyDescent="0.2">
      <c r="P71919" s="230"/>
      <c r="Q71919" s="230"/>
      <c r="R71919" s="230"/>
      <c r="S71919" s="230"/>
    </row>
    <row r="71920" spans="16:19" x14ac:dyDescent="0.2">
      <c r="P71920" s="230"/>
      <c r="Q71920" s="230"/>
      <c r="R71920" s="230"/>
      <c r="S71920" s="230"/>
    </row>
    <row r="71921" spans="16:19" x14ac:dyDescent="0.2">
      <c r="P71921" s="230"/>
      <c r="Q71921" s="230"/>
      <c r="R71921" s="230"/>
      <c r="S71921" s="230"/>
    </row>
    <row r="71922" spans="16:19" x14ac:dyDescent="0.2">
      <c r="P71922" s="230"/>
      <c r="Q71922" s="230"/>
      <c r="R71922" s="230"/>
      <c r="S71922" s="230"/>
    </row>
    <row r="71923" spans="16:19" x14ac:dyDescent="0.2">
      <c r="P71923" s="230"/>
      <c r="Q71923" s="230"/>
      <c r="R71923" s="230"/>
      <c r="S71923" s="230"/>
    </row>
    <row r="71924" spans="16:19" x14ac:dyDescent="0.2">
      <c r="P71924" s="230"/>
      <c r="Q71924" s="230"/>
      <c r="R71924" s="230"/>
      <c r="S71924" s="230"/>
    </row>
    <row r="71925" spans="16:19" x14ac:dyDescent="0.2">
      <c r="P71925" s="230"/>
      <c r="Q71925" s="230"/>
      <c r="R71925" s="230"/>
      <c r="S71925" s="230"/>
    </row>
    <row r="71926" spans="16:19" x14ac:dyDescent="0.2">
      <c r="P71926" s="230"/>
      <c r="Q71926" s="230"/>
      <c r="R71926" s="230"/>
      <c r="S71926" s="230"/>
    </row>
    <row r="71927" spans="16:19" x14ac:dyDescent="0.2">
      <c r="P71927" s="230"/>
      <c r="Q71927" s="230"/>
      <c r="R71927" s="230"/>
      <c r="S71927" s="230"/>
    </row>
    <row r="71928" spans="16:19" x14ac:dyDescent="0.2">
      <c r="P71928" s="230"/>
      <c r="Q71928" s="230"/>
      <c r="R71928" s="230"/>
      <c r="S71928" s="230"/>
    </row>
    <row r="71929" spans="16:19" x14ac:dyDescent="0.2">
      <c r="P71929" s="230"/>
      <c r="Q71929" s="230"/>
      <c r="R71929" s="230"/>
      <c r="S71929" s="230"/>
    </row>
    <row r="71930" spans="16:19" x14ac:dyDescent="0.2">
      <c r="P71930" s="230"/>
      <c r="Q71930" s="230"/>
      <c r="R71930" s="230"/>
      <c r="S71930" s="230"/>
    </row>
    <row r="71931" spans="16:19" x14ac:dyDescent="0.2">
      <c r="P71931" s="230"/>
      <c r="Q71931" s="230"/>
      <c r="R71931" s="230"/>
      <c r="S71931" s="230"/>
    </row>
    <row r="71932" spans="16:19" x14ac:dyDescent="0.2">
      <c r="P71932" s="230"/>
      <c r="Q71932" s="230"/>
      <c r="R71932" s="230"/>
      <c r="S71932" s="230"/>
    </row>
    <row r="71933" spans="16:19" x14ac:dyDescent="0.2">
      <c r="P71933" s="230"/>
      <c r="Q71933" s="230"/>
      <c r="R71933" s="230"/>
      <c r="S71933" s="230"/>
    </row>
    <row r="71934" spans="16:19" x14ac:dyDescent="0.2">
      <c r="P71934" s="230"/>
      <c r="Q71934" s="230"/>
      <c r="R71934" s="230"/>
      <c r="S71934" s="230"/>
    </row>
    <row r="71935" spans="16:19" x14ac:dyDescent="0.2">
      <c r="P71935" s="230"/>
      <c r="Q71935" s="230"/>
      <c r="R71935" s="230"/>
      <c r="S71935" s="230"/>
    </row>
    <row r="71936" spans="16:19" x14ac:dyDescent="0.2">
      <c r="P71936" s="230"/>
      <c r="Q71936" s="230"/>
      <c r="R71936" s="230"/>
      <c r="S71936" s="230"/>
    </row>
    <row r="71937" spans="16:19" x14ac:dyDescent="0.2">
      <c r="P71937" s="230"/>
      <c r="Q71937" s="230"/>
      <c r="R71937" s="230"/>
      <c r="S71937" s="230"/>
    </row>
    <row r="71938" spans="16:19" x14ac:dyDescent="0.2">
      <c r="P71938" s="230"/>
      <c r="Q71938" s="230"/>
      <c r="R71938" s="230"/>
      <c r="S71938" s="230"/>
    </row>
    <row r="71939" spans="16:19" x14ac:dyDescent="0.2">
      <c r="P71939" s="230"/>
      <c r="Q71939" s="230"/>
      <c r="R71939" s="230"/>
      <c r="S71939" s="230"/>
    </row>
    <row r="71940" spans="16:19" x14ac:dyDescent="0.2">
      <c r="P71940" s="230"/>
      <c r="Q71940" s="230"/>
      <c r="R71940" s="230"/>
      <c r="S71940" s="230"/>
    </row>
    <row r="71941" spans="16:19" x14ac:dyDescent="0.2">
      <c r="P71941" s="230"/>
      <c r="Q71941" s="230"/>
      <c r="R71941" s="230"/>
      <c r="S71941" s="230"/>
    </row>
    <row r="71942" spans="16:19" x14ac:dyDescent="0.2">
      <c r="P71942" s="230"/>
      <c r="Q71942" s="230"/>
      <c r="R71942" s="230"/>
      <c r="S71942" s="230"/>
    </row>
    <row r="71943" spans="16:19" x14ac:dyDescent="0.2">
      <c r="P71943" s="230"/>
      <c r="Q71943" s="230"/>
      <c r="R71943" s="230"/>
      <c r="S71943" s="230"/>
    </row>
    <row r="71944" spans="16:19" x14ac:dyDescent="0.2">
      <c r="P71944" s="230"/>
      <c r="Q71944" s="230"/>
      <c r="R71944" s="230"/>
      <c r="S71944" s="230"/>
    </row>
    <row r="71945" spans="16:19" x14ac:dyDescent="0.2">
      <c r="P71945" s="230"/>
      <c r="Q71945" s="230"/>
      <c r="R71945" s="230"/>
      <c r="S71945" s="230"/>
    </row>
    <row r="71946" spans="16:19" x14ac:dyDescent="0.2">
      <c r="P71946" s="230"/>
      <c r="Q71946" s="230"/>
      <c r="R71946" s="230"/>
      <c r="S71946" s="230"/>
    </row>
    <row r="71947" spans="16:19" x14ac:dyDescent="0.2">
      <c r="P71947" s="230"/>
      <c r="Q71947" s="230"/>
      <c r="R71947" s="230"/>
      <c r="S71947" s="230"/>
    </row>
    <row r="71948" spans="16:19" x14ac:dyDescent="0.2">
      <c r="P71948" s="230"/>
      <c r="Q71948" s="230"/>
      <c r="R71948" s="230"/>
      <c r="S71948" s="230"/>
    </row>
    <row r="71949" spans="16:19" x14ac:dyDescent="0.2">
      <c r="P71949" s="230"/>
      <c r="Q71949" s="230"/>
      <c r="R71949" s="230"/>
      <c r="S71949" s="230"/>
    </row>
    <row r="71950" spans="16:19" x14ac:dyDescent="0.2">
      <c r="P71950" s="230"/>
      <c r="Q71950" s="230"/>
      <c r="R71950" s="230"/>
      <c r="S71950" s="230"/>
    </row>
    <row r="71951" spans="16:19" x14ac:dyDescent="0.2">
      <c r="P71951" s="230"/>
      <c r="Q71951" s="230"/>
      <c r="R71951" s="230"/>
      <c r="S71951" s="230"/>
    </row>
    <row r="71952" spans="16:19" x14ac:dyDescent="0.2">
      <c r="P71952" s="230"/>
      <c r="Q71952" s="230"/>
      <c r="R71952" s="230"/>
      <c r="S71952" s="230"/>
    </row>
    <row r="71953" spans="16:19" x14ac:dyDescent="0.2">
      <c r="P71953" s="230"/>
      <c r="Q71953" s="230"/>
      <c r="R71953" s="230"/>
      <c r="S71953" s="230"/>
    </row>
    <row r="71954" spans="16:19" x14ac:dyDescent="0.2">
      <c r="P71954" s="230"/>
      <c r="Q71954" s="230"/>
      <c r="R71954" s="230"/>
      <c r="S71954" s="230"/>
    </row>
    <row r="71955" spans="16:19" x14ac:dyDescent="0.2">
      <c r="P71955" s="230"/>
      <c r="Q71955" s="230"/>
      <c r="R71955" s="230"/>
      <c r="S71955" s="230"/>
    </row>
    <row r="71956" spans="16:19" x14ac:dyDescent="0.2">
      <c r="P71956" s="230"/>
      <c r="Q71956" s="230"/>
      <c r="R71956" s="230"/>
      <c r="S71956" s="230"/>
    </row>
    <row r="71957" spans="16:19" x14ac:dyDescent="0.2">
      <c r="P71957" s="230"/>
      <c r="Q71957" s="230"/>
      <c r="R71957" s="230"/>
      <c r="S71957" s="230"/>
    </row>
    <row r="71958" spans="16:19" x14ac:dyDescent="0.2">
      <c r="P71958" s="230"/>
      <c r="Q71958" s="230"/>
      <c r="R71958" s="230"/>
      <c r="S71958" s="230"/>
    </row>
    <row r="71959" spans="16:19" x14ac:dyDescent="0.2">
      <c r="P71959" s="230"/>
      <c r="Q71959" s="230"/>
      <c r="R71959" s="230"/>
      <c r="S71959" s="230"/>
    </row>
    <row r="71960" spans="16:19" x14ac:dyDescent="0.2">
      <c r="P71960" s="230"/>
      <c r="Q71960" s="230"/>
      <c r="R71960" s="230"/>
      <c r="S71960" s="230"/>
    </row>
    <row r="71961" spans="16:19" x14ac:dyDescent="0.2">
      <c r="P71961" s="230"/>
      <c r="Q71961" s="230"/>
      <c r="R71961" s="230"/>
      <c r="S71961" s="230"/>
    </row>
    <row r="71962" spans="16:19" x14ac:dyDescent="0.2">
      <c r="P71962" s="230"/>
      <c r="Q71962" s="230"/>
      <c r="R71962" s="230"/>
      <c r="S71962" s="230"/>
    </row>
    <row r="71963" spans="16:19" x14ac:dyDescent="0.2">
      <c r="P71963" s="230"/>
      <c r="Q71963" s="230"/>
      <c r="R71963" s="230"/>
      <c r="S71963" s="230"/>
    </row>
    <row r="71964" spans="16:19" x14ac:dyDescent="0.2">
      <c r="P71964" s="230"/>
      <c r="Q71964" s="230"/>
      <c r="R71964" s="230"/>
      <c r="S71964" s="230"/>
    </row>
    <row r="71965" spans="16:19" x14ac:dyDescent="0.2">
      <c r="P71965" s="230"/>
      <c r="Q71965" s="230"/>
      <c r="R71965" s="230"/>
      <c r="S71965" s="230"/>
    </row>
    <row r="71966" spans="16:19" x14ac:dyDescent="0.2">
      <c r="P71966" s="230"/>
      <c r="Q71966" s="230"/>
      <c r="R71966" s="230"/>
      <c r="S71966" s="230"/>
    </row>
    <row r="71967" spans="16:19" x14ac:dyDescent="0.2">
      <c r="P71967" s="230"/>
      <c r="Q71967" s="230"/>
      <c r="R71967" s="230"/>
      <c r="S71967" s="230"/>
    </row>
    <row r="71968" spans="16:19" x14ac:dyDescent="0.2">
      <c r="P71968" s="230"/>
      <c r="Q71968" s="230"/>
      <c r="R71968" s="230"/>
      <c r="S71968" s="230"/>
    </row>
    <row r="71969" spans="16:19" x14ac:dyDescent="0.2">
      <c r="P71969" s="230"/>
      <c r="Q71969" s="230"/>
      <c r="R71969" s="230"/>
      <c r="S71969" s="230"/>
    </row>
    <row r="71970" spans="16:19" x14ac:dyDescent="0.2">
      <c r="P71970" s="230"/>
      <c r="Q71970" s="230"/>
      <c r="R71970" s="230"/>
      <c r="S71970" s="230"/>
    </row>
    <row r="71971" spans="16:19" x14ac:dyDescent="0.2">
      <c r="P71971" s="230"/>
      <c r="Q71971" s="230"/>
      <c r="R71971" s="230"/>
      <c r="S71971" s="230"/>
    </row>
    <row r="71972" spans="16:19" x14ac:dyDescent="0.2">
      <c r="P71972" s="230"/>
      <c r="Q71972" s="230"/>
      <c r="R71972" s="230"/>
      <c r="S71972" s="230"/>
    </row>
    <row r="71973" spans="16:19" x14ac:dyDescent="0.2">
      <c r="P71973" s="230"/>
      <c r="Q71973" s="230"/>
      <c r="R71973" s="230"/>
      <c r="S71973" s="230"/>
    </row>
    <row r="71974" spans="16:19" x14ac:dyDescent="0.2">
      <c r="P71974" s="230"/>
      <c r="Q71974" s="230"/>
      <c r="R71974" s="230"/>
      <c r="S71974" s="230"/>
    </row>
    <row r="71975" spans="16:19" x14ac:dyDescent="0.2">
      <c r="P71975" s="230"/>
      <c r="Q71975" s="230"/>
      <c r="R71975" s="230"/>
      <c r="S71975" s="230"/>
    </row>
    <row r="71976" spans="16:19" x14ac:dyDescent="0.2">
      <c r="P71976" s="230"/>
      <c r="Q71976" s="230"/>
      <c r="R71976" s="230"/>
      <c r="S71976" s="230"/>
    </row>
    <row r="71977" spans="16:19" x14ac:dyDescent="0.2">
      <c r="P71977" s="230"/>
      <c r="Q71977" s="230"/>
      <c r="R71977" s="230"/>
      <c r="S71977" s="230"/>
    </row>
    <row r="71978" spans="16:19" x14ac:dyDescent="0.2">
      <c r="P71978" s="230"/>
      <c r="Q71978" s="230"/>
      <c r="R71978" s="230"/>
      <c r="S71978" s="230"/>
    </row>
    <row r="71979" spans="16:19" x14ac:dyDescent="0.2">
      <c r="P71979" s="230"/>
      <c r="Q71979" s="230"/>
      <c r="R71979" s="230"/>
      <c r="S71979" s="230"/>
    </row>
    <row r="71980" spans="16:19" x14ac:dyDescent="0.2">
      <c r="P71980" s="230"/>
      <c r="Q71980" s="230"/>
      <c r="R71980" s="230"/>
      <c r="S71980" s="230"/>
    </row>
    <row r="71981" spans="16:19" x14ac:dyDescent="0.2">
      <c r="P71981" s="230"/>
      <c r="Q71981" s="230"/>
      <c r="R71981" s="230"/>
      <c r="S71981" s="230"/>
    </row>
    <row r="71982" spans="16:19" x14ac:dyDescent="0.2">
      <c r="P71982" s="230"/>
      <c r="Q71982" s="230"/>
      <c r="R71982" s="230"/>
      <c r="S71982" s="230"/>
    </row>
    <row r="71983" spans="16:19" x14ac:dyDescent="0.2">
      <c r="P71983" s="230"/>
      <c r="Q71983" s="230"/>
      <c r="R71983" s="230"/>
      <c r="S71983" s="230"/>
    </row>
    <row r="71984" spans="16:19" x14ac:dyDescent="0.2">
      <c r="P71984" s="230"/>
      <c r="Q71984" s="230"/>
      <c r="R71984" s="230"/>
      <c r="S71984" s="230"/>
    </row>
    <row r="71985" spans="16:19" x14ac:dyDescent="0.2">
      <c r="P71985" s="230"/>
      <c r="Q71985" s="230"/>
      <c r="R71985" s="230"/>
      <c r="S71985" s="230"/>
    </row>
    <row r="71986" spans="16:19" x14ac:dyDescent="0.2">
      <c r="P71986" s="230"/>
      <c r="Q71986" s="230"/>
      <c r="R71986" s="230"/>
      <c r="S71986" s="230"/>
    </row>
    <row r="71987" spans="16:19" x14ac:dyDescent="0.2">
      <c r="P71987" s="230"/>
      <c r="Q71987" s="230"/>
      <c r="R71987" s="230"/>
      <c r="S71987" s="230"/>
    </row>
    <row r="71988" spans="16:19" x14ac:dyDescent="0.2">
      <c r="P71988" s="230"/>
      <c r="Q71988" s="230"/>
      <c r="R71988" s="230"/>
      <c r="S71988" s="230"/>
    </row>
    <row r="71989" spans="16:19" x14ac:dyDescent="0.2">
      <c r="P71989" s="230"/>
      <c r="Q71989" s="230"/>
      <c r="R71989" s="230"/>
      <c r="S71989" s="230"/>
    </row>
    <row r="71990" spans="16:19" x14ac:dyDescent="0.2">
      <c r="P71990" s="230"/>
      <c r="Q71990" s="230"/>
      <c r="R71990" s="230"/>
      <c r="S71990" s="230"/>
    </row>
    <row r="71991" spans="16:19" x14ac:dyDescent="0.2">
      <c r="P71991" s="230"/>
      <c r="Q71991" s="230"/>
      <c r="R71991" s="230"/>
      <c r="S71991" s="230"/>
    </row>
    <row r="71992" spans="16:19" x14ac:dyDescent="0.2">
      <c r="P71992" s="230"/>
      <c r="Q71992" s="230"/>
      <c r="R71992" s="230"/>
      <c r="S71992" s="230"/>
    </row>
    <row r="71993" spans="16:19" x14ac:dyDescent="0.2">
      <c r="P71993" s="230"/>
      <c r="Q71993" s="230"/>
      <c r="R71993" s="230"/>
      <c r="S71993" s="230"/>
    </row>
    <row r="71994" spans="16:19" x14ac:dyDescent="0.2">
      <c r="P71994" s="230"/>
      <c r="Q71994" s="230"/>
      <c r="R71994" s="230"/>
      <c r="S71994" s="230"/>
    </row>
    <row r="71995" spans="16:19" x14ac:dyDescent="0.2">
      <c r="P71995" s="230"/>
      <c r="Q71995" s="230"/>
      <c r="R71995" s="230"/>
      <c r="S71995" s="230"/>
    </row>
    <row r="71996" spans="16:19" x14ac:dyDescent="0.2">
      <c r="P71996" s="230"/>
      <c r="Q71996" s="230"/>
      <c r="R71996" s="230"/>
      <c r="S71996" s="230"/>
    </row>
    <row r="71997" spans="16:19" x14ac:dyDescent="0.2">
      <c r="P71997" s="230"/>
      <c r="Q71997" s="230"/>
      <c r="R71997" s="230"/>
      <c r="S71997" s="230"/>
    </row>
    <row r="71998" spans="16:19" x14ac:dyDescent="0.2">
      <c r="P71998" s="230"/>
      <c r="Q71998" s="230"/>
      <c r="R71998" s="230"/>
      <c r="S71998" s="230"/>
    </row>
    <row r="71999" spans="16:19" x14ac:dyDescent="0.2">
      <c r="P71999" s="230"/>
      <c r="Q71999" s="230"/>
      <c r="R71999" s="230"/>
      <c r="S71999" s="230"/>
    </row>
    <row r="72000" spans="16:19" x14ac:dyDescent="0.2">
      <c r="P72000" s="230"/>
      <c r="Q72000" s="230"/>
      <c r="R72000" s="230"/>
      <c r="S72000" s="230"/>
    </row>
    <row r="72001" spans="16:19" x14ac:dyDescent="0.2">
      <c r="P72001" s="230"/>
      <c r="Q72001" s="230"/>
      <c r="R72001" s="230"/>
      <c r="S72001" s="230"/>
    </row>
    <row r="72002" spans="16:19" x14ac:dyDescent="0.2">
      <c r="P72002" s="230"/>
      <c r="Q72002" s="230"/>
      <c r="R72002" s="230"/>
      <c r="S72002" s="230"/>
    </row>
    <row r="72003" spans="16:19" x14ac:dyDescent="0.2">
      <c r="P72003" s="230"/>
      <c r="Q72003" s="230"/>
      <c r="R72003" s="230"/>
      <c r="S72003" s="230"/>
    </row>
    <row r="72004" spans="16:19" x14ac:dyDescent="0.2">
      <c r="P72004" s="230"/>
      <c r="Q72004" s="230"/>
      <c r="R72004" s="230"/>
      <c r="S72004" s="230"/>
    </row>
    <row r="72005" spans="16:19" x14ac:dyDescent="0.2">
      <c r="P72005" s="230"/>
      <c r="Q72005" s="230"/>
      <c r="R72005" s="230"/>
      <c r="S72005" s="230"/>
    </row>
    <row r="72006" spans="16:19" x14ac:dyDescent="0.2">
      <c r="P72006" s="230"/>
      <c r="Q72006" s="230"/>
      <c r="R72006" s="230"/>
      <c r="S72006" s="230"/>
    </row>
    <row r="72007" spans="16:19" x14ac:dyDescent="0.2">
      <c r="P72007" s="230"/>
      <c r="Q72007" s="230"/>
      <c r="R72007" s="230"/>
      <c r="S72007" s="230"/>
    </row>
    <row r="72008" spans="16:19" x14ac:dyDescent="0.2">
      <c r="P72008" s="230"/>
      <c r="Q72008" s="230"/>
      <c r="R72008" s="230"/>
      <c r="S72008" s="230"/>
    </row>
    <row r="72009" spans="16:19" x14ac:dyDescent="0.2">
      <c r="P72009" s="230"/>
      <c r="Q72009" s="230"/>
      <c r="R72009" s="230"/>
      <c r="S72009" s="230"/>
    </row>
    <row r="72010" spans="16:19" x14ac:dyDescent="0.2">
      <c r="P72010" s="230"/>
      <c r="Q72010" s="230"/>
      <c r="R72010" s="230"/>
      <c r="S72010" s="230"/>
    </row>
    <row r="72011" spans="16:19" x14ac:dyDescent="0.2">
      <c r="P72011" s="230"/>
      <c r="Q72011" s="230"/>
      <c r="R72011" s="230"/>
      <c r="S72011" s="230"/>
    </row>
    <row r="72012" spans="16:19" x14ac:dyDescent="0.2">
      <c r="P72012" s="230"/>
      <c r="Q72012" s="230"/>
      <c r="R72012" s="230"/>
      <c r="S72012" s="230"/>
    </row>
    <row r="72013" spans="16:19" x14ac:dyDescent="0.2">
      <c r="P72013" s="230"/>
      <c r="Q72013" s="230"/>
      <c r="R72013" s="230"/>
      <c r="S72013" s="230"/>
    </row>
    <row r="72014" spans="16:19" x14ac:dyDescent="0.2">
      <c r="P72014" s="230"/>
      <c r="Q72014" s="230"/>
      <c r="R72014" s="230"/>
      <c r="S72014" s="230"/>
    </row>
    <row r="72015" spans="16:19" x14ac:dyDescent="0.2">
      <c r="P72015" s="230"/>
      <c r="Q72015" s="230"/>
      <c r="R72015" s="230"/>
      <c r="S72015" s="230"/>
    </row>
    <row r="72016" spans="16:19" x14ac:dyDescent="0.2">
      <c r="P72016" s="230"/>
      <c r="Q72016" s="230"/>
      <c r="R72016" s="230"/>
      <c r="S72016" s="230"/>
    </row>
    <row r="72017" spans="16:19" x14ac:dyDescent="0.2">
      <c r="P72017" s="230"/>
      <c r="Q72017" s="230"/>
      <c r="R72017" s="230"/>
      <c r="S72017" s="230"/>
    </row>
    <row r="72018" spans="16:19" x14ac:dyDescent="0.2">
      <c r="P72018" s="230"/>
      <c r="Q72018" s="230"/>
      <c r="R72018" s="230"/>
      <c r="S72018" s="230"/>
    </row>
    <row r="72019" spans="16:19" x14ac:dyDescent="0.2">
      <c r="P72019" s="230"/>
      <c r="Q72019" s="230"/>
      <c r="R72019" s="230"/>
      <c r="S72019" s="230"/>
    </row>
    <row r="72020" spans="16:19" x14ac:dyDescent="0.2">
      <c r="P72020" s="230"/>
      <c r="Q72020" s="230"/>
      <c r="R72020" s="230"/>
      <c r="S72020" s="230"/>
    </row>
    <row r="72021" spans="16:19" x14ac:dyDescent="0.2">
      <c r="P72021" s="230"/>
      <c r="Q72021" s="230"/>
      <c r="R72021" s="230"/>
      <c r="S72021" s="230"/>
    </row>
    <row r="72022" spans="16:19" x14ac:dyDescent="0.2">
      <c r="P72022" s="230"/>
      <c r="Q72022" s="230"/>
      <c r="R72022" s="230"/>
      <c r="S72022" s="230"/>
    </row>
    <row r="72023" spans="16:19" x14ac:dyDescent="0.2">
      <c r="P72023" s="230"/>
      <c r="Q72023" s="230"/>
      <c r="R72023" s="230"/>
      <c r="S72023" s="230"/>
    </row>
    <row r="72024" spans="16:19" x14ac:dyDescent="0.2">
      <c r="P72024" s="230"/>
      <c r="Q72024" s="230"/>
      <c r="R72024" s="230"/>
      <c r="S72024" s="230"/>
    </row>
    <row r="72025" spans="16:19" x14ac:dyDescent="0.2">
      <c r="P72025" s="230"/>
      <c r="Q72025" s="230"/>
      <c r="R72025" s="230"/>
      <c r="S72025" s="230"/>
    </row>
    <row r="72026" spans="16:19" x14ac:dyDescent="0.2">
      <c r="P72026" s="230"/>
      <c r="Q72026" s="230"/>
      <c r="R72026" s="230"/>
      <c r="S72026" s="230"/>
    </row>
    <row r="72027" spans="16:19" x14ac:dyDescent="0.2">
      <c r="P72027" s="230"/>
      <c r="Q72027" s="230"/>
      <c r="R72027" s="230"/>
      <c r="S72027" s="230"/>
    </row>
    <row r="72028" spans="16:19" x14ac:dyDescent="0.2">
      <c r="P72028" s="230"/>
      <c r="Q72028" s="230"/>
      <c r="R72028" s="230"/>
      <c r="S72028" s="230"/>
    </row>
    <row r="72029" spans="16:19" x14ac:dyDescent="0.2">
      <c r="P72029" s="230"/>
      <c r="Q72029" s="230"/>
      <c r="R72029" s="230"/>
      <c r="S72029" s="230"/>
    </row>
    <row r="72030" spans="16:19" x14ac:dyDescent="0.2">
      <c r="P72030" s="230"/>
      <c r="Q72030" s="230"/>
      <c r="R72030" s="230"/>
      <c r="S72030" s="230"/>
    </row>
    <row r="72031" spans="16:19" x14ac:dyDescent="0.2">
      <c r="P72031" s="230"/>
      <c r="Q72031" s="230"/>
      <c r="R72031" s="230"/>
      <c r="S72031" s="230"/>
    </row>
    <row r="72032" spans="16:19" x14ac:dyDescent="0.2">
      <c r="P72032" s="230"/>
      <c r="Q72032" s="230"/>
      <c r="R72032" s="230"/>
      <c r="S72032" s="230"/>
    </row>
    <row r="72033" spans="16:19" x14ac:dyDescent="0.2">
      <c r="P72033" s="230"/>
      <c r="Q72033" s="230"/>
      <c r="R72033" s="230"/>
      <c r="S72033" s="230"/>
    </row>
    <row r="72034" spans="16:19" x14ac:dyDescent="0.2">
      <c r="P72034" s="230"/>
      <c r="Q72034" s="230"/>
      <c r="R72034" s="230"/>
      <c r="S72034" s="230"/>
    </row>
    <row r="72035" spans="16:19" x14ac:dyDescent="0.2">
      <c r="P72035" s="230"/>
      <c r="Q72035" s="230"/>
      <c r="R72035" s="230"/>
      <c r="S72035" s="230"/>
    </row>
    <row r="72036" spans="16:19" x14ac:dyDescent="0.2">
      <c r="P72036" s="230"/>
      <c r="Q72036" s="230"/>
      <c r="R72036" s="230"/>
      <c r="S72036" s="230"/>
    </row>
    <row r="72037" spans="16:19" x14ac:dyDescent="0.2">
      <c r="P72037" s="230"/>
      <c r="Q72037" s="230"/>
      <c r="R72037" s="230"/>
      <c r="S72037" s="230"/>
    </row>
    <row r="72038" spans="16:19" x14ac:dyDescent="0.2">
      <c r="P72038" s="230"/>
      <c r="Q72038" s="230"/>
      <c r="R72038" s="230"/>
      <c r="S72038" s="230"/>
    </row>
    <row r="72039" spans="16:19" x14ac:dyDescent="0.2">
      <c r="P72039" s="230"/>
      <c r="Q72039" s="230"/>
      <c r="R72039" s="230"/>
      <c r="S72039" s="230"/>
    </row>
    <row r="72040" spans="16:19" x14ac:dyDescent="0.2">
      <c r="P72040" s="230"/>
      <c r="Q72040" s="230"/>
      <c r="R72040" s="230"/>
      <c r="S72040" s="230"/>
    </row>
    <row r="72041" spans="16:19" x14ac:dyDescent="0.2">
      <c r="P72041" s="230"/>
      <c r="Q72041" s="230"/>
      <c r="R72041" s="230"/>
      <c r="S72041" s="230"/>
    </row>
    <row r="72042" spans="16:19" x14ac:dyDescent="0.2">
      <c r="P72042" s="230"/>
      <c r="Q72042" s="230"/>
      <c r="R72042" s="230"/>
      <c r="S72042" s="230"/>
    </row>
    <row r="72043" spans="16:19" x14ac:dyDescent="0.2">
      <c r="P72043" s="230"/>
      <c r="Q72043" s="230"/>
      <c r="R72043" s="230"/>
      <c r="S72043" s="230"/>
    </row>
    <row r="72044" spans="16:19" x14ac:dyDescent="0.2">
      <c r="P72044" s="230"/>
      <c r="Q72044" s="230"/>
      <c r="R72044" s="230"/>
      <c r="S72044" s="230"/>
    </row>
    <row r="72045" spans="16:19" x14ac:dyDescent="0.2">
      <c r="P72045" s="230"/>
      <c r="Q72045" s="230"/>
      <c r="R72045" s="230"/>
      <c r="S72045" s="230"/>
    </row>
    <row r="72046" spans="16:19" x14ac:dyDescent="0.2">
      <c r="P72046" s="230"/>
      <c r="Q72046" s="230"/>
      <c r="R72046" s="230"/>
      <c r="S72046" s="230"/>
    </row>
    <row r="72047" spans="16:19" x14ac:dyDescent="0.2">
      <c r="P72047" s="230"/>
      <c r="Q72047" s="230"/>
      <c r="R72047" s="230"/>
      <c r="S72047" s="230"/>
    </row>
    <row r="72048" spans="16:19" x14ac:dyDescent="0.2">
      <c r="P72048" s="230"/>
      <c r="Q72048" s="230"/>
      <c r="R72048" s="230"/>
      <c r="S72048" s="230"/>
    </row>
    <row r="72049" spans="16:19" x14ac:dyDescent="0.2">
      <c r="P72049" s="230"/>
      <c r="Q72049" s="230"/>
      <c r="R72049" s="230"/>
      <c r="S72049" s="230"/>
    </row>
    <row r="72050" spans="16:19" x14ac:dyDescent="0.2">
      <c r="P72050" s="230"/>
      <c r="Q72050" s="230"/>
      <c r="R72050" s="230"/>
      <c r="S72050" s="230"/>
    </row>
    <row r="72051" spans="16:19" x14ac:dyDescent="0.2">
      <c r="P72051" s="230"/>
      <c r="Q72051" s="230"/>
      <c r="R72051" s="230"/>
      <c r="S72051" s="230"/>
    </row>
    <row r="72052" spans="16:19" x14ac:dyDescent="0.2">
      <c r="P72052" s="230"/>
      <c r="Q72052" s="230"/>
      <c r="R72052" s="230"/>
      <c r="S72052" s="230"/>
    </row>
    <row r="72053" spans="16:19" x14ac:dyDescent="0.2">
      <c r="P72053" s="230"/>
      <c r="Q72053" s="230"/>
      <c r="R72053" s="230"/>
      <c r="S72053" s="230"/>
    </row>
    <row r="72054" spans="16:19" x14ac:dyDescent="0.2">
      <c r="P72054" s="230"/>
      <c r="Q72054" s="230"/>
      <c r="R72054" s="230"/>
      <c r="S72054" s="230"/>
    </row>
    <row r="72055" spans="16:19" x14ac:dyDescent="0.2">
      <c r="P72055" s="230"/>
      <c r="Q72055" s="230"/>
      <c r="R72055" s="230"/>
      <c r="S72055" s="230"/>
    </row>
    <row r="72056" spans="16:19" x14ac:dyDescent="0.2">
      <c r="P72056" s="230"/>
      <c r="Q72056" s="230"/>
      <c r="R72056" s="230"/>
      <c r="S72056" s="230"/>
    </row>
    <row r="72057" spans="16:19" x14ac:dyDescent="0.2">
      <c r="P72057" s="230"/>
      <c r="Q72057" s="230"/>
      <c r="R72057" s="230"/>
      <c r="S72057" s="230"/>
    </row>
    <row r="72058" spans="16:19" x14ac:dyDescent="0.2">
      <c r="P72058" s="230"/>
      <c r="Q72058" s="230"/>
      <c r="R72058" s="230"/>
      <c r="S72058" s="230"/>
    </row>
    <row r="72059" spans="16:19" x14ac:dyDescent="0.2">
      <c r="P72059" s="230"/>
      <c r="Q72059" s="230"/>
      <c r="R72059" s="230"/>
      <c r="S72059" s="230"/>
    </row>
    <row r="72060" spans="16:19" x14ac:dyDescent="0.2">
      <c r="P72060" s="230"/>
      <c r="Q72060" s="230"/>
      <c r="R72060" s="230"/>
      <c r="S72060" s="230"/>
    </row>
    <row r="72061" spans="16:19" x14ac:dyDescent="0.2">
      <c r="P72061" s="230"/>
      <c r="Q72061" s="230"/>
      <c r="R72061" s="230"/>
      <c r="S72061" s="230"/>
    </row>
    <row r="72062" spans="16:19" x14ac:dyDescent="0.2">
      <c r="P72062" s="230"/>
      <c r="Q72062" s="230"/>
      <c r="R72062" s="230"/>
      <c r="S72062" s="230"/>
    </row>
    <row r="72063" spans="16:19" x14ac:dyDescent="0.2">
      <c r="P72063" s="230"/>
      <c r="Q72063" s="230"/>
      <c r="R72063" s="230"/>
      <c r="S72063" s="230"/>
    </row>
    <row r="72064" spans="16:19" x14ac:dyDescent="0.2">
      <c r="P72064" s="230"/>
      <c r="Q72064" s="230"/>
      <c r="R72064" s="230"/>
      <c r="S72064" s="230"/>
    </row>
    <row r="72065" spans="16:19" x14ac:dyDescent="0.2">
      <c r="P72065" s="230"/>
      <c r="Q72065" s="230"/>
      <c r="R72065" s="230"/>
      <c r="S72065" s="230"/>
    </row>
    <row r="72066" spans="16:19" x14ac:dyDescent="0.2">
      <c r="P72066" s="230"/>
      <c r="Q72066" s="230"/>
      <c r="R72066" s="230"/>
      <c r="S72066" s="230"/>
    </row>
    <row r="72067" spans="16:19" x14ac:dyDescent="0.2">
      <c r="P72067" s="230"/>
      <c r="Q72067" s="230"/>
      <c r="R72067" s="230"/>
      <c r="S72067" s="230"/>
    </row>
    <row r="72068" spans="16:19" x14ac:dyDescent="0.2">
      <c r="P72068" s="230"/>
      <c r="Q72068" s="230"/>
      <c r="R72068" s="230"/>
      <c r="S72068" s="230"/>
    </row>
    <row r="72069" spans="16:19" x14ac:dyDescent="0.2">
      <c r="P72069" s="230"/>
      <c r="Q72069" s="230"/>
      <c r="R72069" s="230"/>
      <c r="S72069" s="230"/>
    </row>
    <row r="72070" spans="16:19" x14ac:dyDescent="0.2">
      <c r="P72070" s="230"/>
      <c r="Q72070" s="230"/>
      <c r="R72070" s="230"/>
      <c r="S72070" s="230"/>
    </row>
    <row r="72071" spans="16:19" x14ac:dyDescent="0.2">
      <c r="P72071" s="230"/>
      <c r="Q72071" s="230"/>
      <c r="R72071" s="230"/>
      <c r="S72071" s="230"/>
    </row>
    <row r="72072" spans="16:19" x14ac:dyDescent="0.2">
      <c r="P72072" s="230"/>
      <c r="Q72072" s="230"/>
      <c r="R72072" s="230"/>
      <c r="S72072" s="230"/>
    </row>
    <row r="72073" spans="16:19" x14ac:dyDescent="0.2">
      <c r="P72073" s="230"/>
      <c r="Q72073" s="230"/>
      <c r="R72073" s="230"/>
      <c r="S72073" s="230"/>
    </row>
    <row r="72074" spans="16:19" x14ac:dyDescent="0.2">
      <c r="P72074" s="230"/>
      <c r="Q72074" s="230"/>
      <c r="R72074" s="230"/>
      <c r="S72074" s="230"/>
    </row>
    <row r="72075" spans="16:19" x14ac:dyDescent="0.2">
      <c r="P72075" s="230"/>
      <c r="Q72075" s="230"/>
      <c r="R72075" s="230"/>
      <c r="S72075" s="230"/>
    </row>
    <row r="72076" spans="16:19" x14ac:dyDescent="0.2">
      <c r="P72076" s="230"/>
      <c r="Q72076" s="230"/>
      <c r="R72076" s="230"/>
      <c r="S72076" s="230"/>
    </row>
    <row r="72077" spans="16:19" x14ac:dyDescent="0.2">
      <c r="P72077" s="230"/>
      <c r="Q72077" s="230"/>
      <c r="R72077" s="230"/>
      <c r="S72077" s="230"/>
    </row>
    <row r="72078" spans="16:19" x14ac:dyDescent="0.2">
      <c r="P72078" s="230"/>
      <c r="Q72078" s="230"/>
      <c r="R72078" s="230"/>
      <c r="S72078" s="230"/>
    </row>
    <row r="72079" spans="16:19" x14ac:dyDescent="0.2">
      <c r="P72079" s="230"/>
      <c r="Q72079" s="230"/>
      <c r="R72079" s="230"/>
      <c r="S72079" s="230"/>
    </row>
    <row r="72080" spans="16:19" x14ac:dyDescent="0.2">
      <c r="P72080" s="230"/>
      <c r="Q72080" s="230"/>
      <c r="R72080" s="230"/>
      <c r="S72080" s="230"/>
    </row>
    <row r="72081" spans="16:19" x14ac:dyDescent="0.2">
      <c r="P72081" s="230"/>
      <c r="Q72081" s="230"/>
      <c r="R72081" s="230"/>
      <c r="S72081" s="230"/>
    </row>
    <row r="72082" spans="16:19" x14ac:dyDescent="0.2">
      <c r="P72082" s="230"/>
      <c r="Q72082" s="230"/>
      <c r="R72082" s="230"/>
      <c r="S72082" s="230"/>
    </row>
    <row r="72083" spans="16:19" x14ac:dyDescent="0.2">
      <c r="P72083" s="230"/>
      <c r="Q72083" s="230"/>
      <c r="R72083" s="230"/>
      <c r="S72083" s="230"/>
    </row>
    <row r="72084" spans="16:19" x14ac:dyDescent="0.2">
      <c r="P72084" s="230"/>
      <c r="Q72084" s="230"/>
      <c r="R72084" s="230"/>
      <c r="S72084" s="230"/>
    </row>
    <row r="72085" spans="16:19" x14ac:dyDescent="0.2">
      <c r="P72085" s="230"/>
      <c r="Q72085" s="230"/>
      <c r="R72085" s="230"/>
      <c r="S72085" s="230"/>
    </row>
    <row r="72086" spans="16:19" x14ac:dyDescent="0.2">
      <c r="P72086" s="230"/>
      <c r="Q72086" s="230"/>
      <c r="R72086" s="230"/>
      <c r="S72086" s="230"/>
    </row>
    <row r="72087" spans="16:19" x14ac:dyDescent="0.2">
      <c r="P72087" s="230"/>
      <c r="Q72087" s="230"/>
      <c r="R72087" s="230"/>
      <c r="S72087" s="230"/>
    </row>
    <row r="72088" spans="16:19" x14ac:dyDescent="0.2">
      <c r="P72088" s="230"/>
      <c r="Q72088" s="230"/>
      <c r="R72088" s="230"/>
      <c r="S72088" s="230"/>
    </row>
    <row r="72089" spans="16:19" x14ac:dyDescent="0.2">
      <c r="P72089" s="230"/>
      <c r="Q72089" s="230"/>
      <c r="R72089" s="230"/>
      <c r="S72089" s="230"/>
    </row>
    <row r="72090" spans="16:19" x14ac:dyDescent="0.2">
      <c r="P72090" s="230"/>
      <c r="Q72090" s="230"/>
      <c r="R72090" s="230"/>
      <c r="S72090" s="230"/>
    </row>
    <row r="72091" spans="16:19" x14ac:dyDescent="0.2">
      <c r="P72091" s="230"/>
      <c r="Q72091" s="230"/>
      <c r="R72091" s="230"/>
      <c r="S72091" s="230"/>
    </row>
    <row r="72092" spans="16:19" x14ac:dyDescent="0.2">
      <c r="P72092" s="230"/>
      <c r="Q72092" s="230"/>
      <c r="R72092" s="230"/>
      <c r="S72092" s="230"/>
    </row>
    <row r="72093" spans="16:19" x14ac:dyDescent="0.2">
      <c r="P72093" s="230"/>
      <c r="Q72093" s="230"/>
      <c r="R72093" s="230"/>
      <c r="S72093" s="230"/>
    </row>
    <row r="72094" spans="16:19" x14ac:dyDescent="0.2">
      <c r="P72094" s="230"/>
      <c r="Q72094" s="230"/>
      <c r="R72094" s="230"/>
      <c r="S72094" s="230"/>
    </row>
    <row r="72095" spans="16:19" x14ac:dyDescent="0.2">
      <c r="P72095" s="230"/>
      <c r="Q72095" s="230"/>
      <c r="R72095" s="230"/>
      <c r="S72095" s="230"/>
    </row>
    <row r="72096" spans="16:19" x14ac:dyDescent="0.2">
      <c r="P72096" s="230"/>
      <c r="Q72096" s="230"/>
      <c r="R72096" s="230"/>
      <c r="S72096" s="230"/>
    </row>
    <row r="72097" spans="16:19" x14ac:dyDescent="0.2">
      <c r="P72097" s="230"/>
      <c r="Q72097" s="230"/>
      <c r="R72097" s="230"/>
      <c r="S72097" s="230"/>
    </row>
    <row r="72098" spans="16:19" x14ac:dyDescent="0.2">
      <c r="P72098" s="230"/>
      <c r="Q72098" s="230"/>
      <c r="R72098" s="230"/>
      <c r="S72098" s="230"/>
    </row>
    <row r="72099" spans="16:19" x14ac:dyDescent="0.2">
      <c r="P72099" s="230"/>
      <c r="Q72099" s="230"/>
      <c r="R72099" s="230"/>
      <c r="S72099" s="230"/>
    </row>
    <row r="72100" spans="16:19" x14ac:dyDescent="0.2">
      <c r="P72100" s="230"/>
      <c r="Q72100" s="230"/>
      <c r="R72100" s="230"/>
      <c r="S72100" s="230"/>
    </row>
    <row r="72101" spans="16:19" x14ac:dyDescent="0.2">
      <c r="P72101" s="230"/>
      <c r="Q72101" s="230"/>
      <c r="R72101" s="230"/>
      <c r="S72101" s="230"/>
    </row>
    <row r="72102" spans="16:19" x14ac:dyDescent="0.2">
      <c r="P72102" s="230"/>
      <c r="Q72102" s="230"/>
      <c r="R72102" s="230"/>
      <c r="S72102" s="230"/>
    </row>
    <row r="72103" spans="16:19" x14ac:dyDescent="0.2">
      <c r="P72103" s="230"/>
      <c r="Q72103" s="230"/>
      <c r="R72103" s="230"/>
      <c r="S72103" s="230"/>
    </row>
    <row r="72104" spans="16:19" x14ac:dyDescent="0.2">
      <c r="P72104" s="230"/>
      <c r="Q72104" s="230"/>
      <c r="R72104" s="230"/>
      <c r="S72104" s="230"/>
    </row>
    <row r="72105" spans="16:19" x14ac:dyDescent="0.2">
      <c r="P72105" s="230"/>
      <c r="Q72105" s="230"/>
      <c r="R72105" s="230"/>
      <c r="S72105" s="230"/>
    </row>
    <row r="72106" spans="16:19" x14ac:dyDescent="0.2">
      <c r="P72106" s="230"/>
      <c r="Q72106" s="230"/>
      <c r="R72106" s="230"/>
      <c r="S72106" s="230"/>
    </row>
    <row r="72107" spans="16:19" x14ac:dyDescent="0.2">
      <c r="P72107" s="230"/>
      <c r="Q72107" s="230"/>
      <c r="R72107" s="230"/>
      <c r="S72107" s="230"/>
    </row>
    <row r="72108" spans="16:19" x14ac:dyDescent="0.2">
      <c r="P72108" s="230"/>
      <c r="Q72108" s="230"/>
      <c r="R72108" s="230"/>
      <c r="S72108" s="230"/>
    </row>
    <row r="72109" spans="16:19" x14ac:dyDescent="0.2">
      <c r="P72109" s="230"/>
      <c r="Q72109" s="230"/>
      <c r="R72109" s="230"/>
      <c r="S72109" s="230"/>
    </row>
    <row r="72110" spans="16:19" x14ac:dyDescent="0.2">
      <c r="P72110" s="230"/>
      <c r="Q72110" s="230"/>
      <c r="R72110" s="230"/>
      <c r="S72110" s="230"/>
    </row>
    <row r="72111" spans="16:19" x14ac:dyDescent="0.2">
      <c r="P72111" s="230"/>
      <c r="Q72111" s="230"/>
      <c r="R72111" s="230"/>
      <c r="S72111" s="230"/>
    </row>
    <row r="72112" spans="16:19" x14ac:dyDescent="0.2">
      <c r="P72112" s="230"/>
      <c r="Q72112" s="230"/>
      <c r="R72112" s="230"/>
      <c r="S72112" s="230"/>
    </row>
    <row r="72113" spans="16:19" x14ac:dyDescent="0.2">
      <c r="P72113" s="230"/>
      <c r="Q72113" s="230"/>
      <c r="R72113" s="230"/>
      <c r="S72113" s="230"/>
    </row>
    <row r="72114" spans="16:19" x14ac:dyDescent="0.2">
      <c r="P72114" s="230"/>
      <c r="Q72114" s="230"/>
      <c r="R72114" s="230"/>
      <c r="S72114" s="230"/>
    </row>
    <row r="72115" spans="16:19" x14ac:dyDescent="0.2">
      <c r="P72115" s="230"/>
      <c r="Q72115" s="230"/>
      <c r="R72115" s="230"/>
      <c r="S72115" s="230"/>
    </row>
    <row r="72116" spans="16:19" x14ac:dyDescent="0.2">
      <c r="P72116" s="230"/>
      <c r="Q72116" s="230"/>
      <c r="R72116" s="230"/>
      <c r="S72116" s="230"/>
    </row>
    <row r="72117" spans="16:19" x14ac:dyDescent="0.2">
      <c r="P72117" s="230"/>
      <c r="Q72117" s="230"/>
      <c r="R72117" s="230"/>
      <c r="S72117" s="230"/>
    </row>
    <row r="72118" spans="16:19" x14ac:dyDescent="0.2">
      <c r="P72118" s="230"/>
      <c r="Q72118" s="230"/>
      <c r="R72118" s="230"/>
      <c r="S72118" s="230"/>
    </row>
    <row r="72119" spans="16:19" x14ac:dyDescent="0.2">
      <c r="P72119" s="230"/>
      <c r="Q72119" s="230"/>
      <c r="R72119" s="230"/>
      <c r="S72119" s="230"/>
    </row>
    <row r="72120" spans="16:19" x14ac:dyDescent="0.2">
      <c r="P72120" s="230"/>
      <c r="Q72120" s="230"/>
      <c r="R72120" s="230"/>
      <c r="S72120" s="230"/>
    </row>
    <row r="72121" spans="16:19" x14ac:dyDescent="0.2">
      <c r="P72121" s="230"/>
      <c r="Q72121" s="230"/>
      <c r="R72121" s="230"/>
      <c r="S72121" s="230"/>
    </row>
    <row r="72122" spans="16:19" x14ac:dyDescent="0.2">
      <c r="P72122" s="230"/>
      <c r="Q72122" s="230"/>
      <c r="R72122" s="230"/>
      <c r="S72122" s="230"/>
    </row>
    <row r="72123" spans="16:19" x14ac:dyDescent="0.2">
      <c r="P72123" s="230"/>
      <c r="Q72123" s="230"/>
      <c r="R72123" s="230"/>
      <c r="S72123" s="230"/>
    </row>
    <row r="72124" spans="16:19" x14ac:dyDescent="0.2">
      <c r="P72124" s="230"/>
      <c r="Q72124" s="230"/>
      <c r="R72124" s="230"/>
      <c r="S72124" s="230"/>
    </row>
    <row r="72125" spans="16:19" x14ac:dyDescent="0.2">
      <c r="P72125" s="230"/>
      <c r="Q72125" s="230"/>
      <c r="R72125" s="230"/>
      <c r="S72125" s="230"/>
    </row>
    <row r="72126" spans="16:19" x14ac:dyDescent="0.2">
      <c r="P72126" s="230"/>
      <c r="Q72126" s="230"/>
      <c r="R72126" s="230"/>
      <c r="S72126" s="230"/>
    </row>
    <row r="72127" spans="16:19" x14ac:dyDescent="0.2">
      <c r="P72127" s="230"/>
      <c r="Q72127" s="230"/>
      <c r="R72127" s="230"/>
      <c r="S72127" s="230"/>
    </row>
    <row r="72128" spans="16:19" x14ac:dyDescent="0.2">
      <c r="P72128" s="230"/>
      <c r="Q72128" s="230"/>
      <c r="R72128" s="230"/>
      <c r="S72128" s="230"/>
    </row>
    <row r="72129" spans="16:19" x14ac:dyDescent="0.2">
      <c r="P72129" s="230"/>
      <c r="Q72129" s="230"/>
      <c r="R72129" s="230"/>
      <c r="S72129" s="230"/>
    </row>
    <row r="72130" spans="16:19" x14ac:dyDescent="0.2">
      <c r="P72130" s="230"/>
      <c r="Q72130" s="230"/>
      <c r="R72130" s="230"/>
      <c r="S72130" s="230"/>
    </row>
    <row r="72131" spans="16:19" x14ac:dyDescent="0.2">
      <c r="P72131" s="230"/>
      <c r="Q72131" s="230"/>
      <c r="R72131" s="230"/>
      <c r="S72131" s="230"/>
    </row>
    <row r="72132" spans="16:19" x14ac:dyDescent="0.2">
      <c r="P72132" s="230"/>
      <c r="Q72132" s="230"/>
      <c r="R72132" s="230"/>
      <c r="S72132" s="230"/>
    </row>
    <row r="72133" spans="16:19" x14ac:dyDescent="0.2">
      <c r="P72133" s="230"/>
      <c r="Q72133" s="230"/>
      <c r="R72133" s="230"/>
      <c r="S72133" s="230"/>
    </row>
    <row r="72134" spans="16:19" x14ac:dyDescent="0.2">
      <c r="P72134" s="230"/>
      <c r="Q72134" s="230"/>
      <c r="R72134" s="230"/>
      <c r="S72134" s="230"/>
    </row>
    <row r="72135" spans="16:19" x14ac:dyDescent="0.2">
      <c r="P72135" s="230"/>
      <c r="Q72135" s="230"/>
      <c r="R72135" s="230"/>
      <c r="S72135" s="230"/>
    </row>
    <row r="72136" spans="16:19" x14ac:dyDescent="0.2">
      <c r="P72136" s="230"/>
      <c r="Q72136" s="230"/>
      <c r="R72136" s="230"/>
      <c r="S72136" s="230"/>
    </row>
    <row r="72137" spans="16:19" x14ac:dyDescent="0.2">
      <c r="P72137" s="230"/>
      <c r="Q72137" s="230"/>
      <c r="R72137" s="230"/>
      <c r="S72137" s="230"/>
    </row>
    <row r="72138" spans="16:19" x14ac:dyDescent="0.2">
      <c r="P72138" s="230"/>
      <c r="Q72138" s="230"/>
      <c r="R72138" s="230"/>
      <c r="S72138" s="230"/>
    </row>
    <row r="72139" spans="16:19" x14ac:dyDescent="0.2">
      <c r="P72139" s="230"/>
      <c r="Q72139" s="230"/>
      <c r="R72139" s="230"/>
      <c r="S72139" s="230"/>
    </row>
    <row r="72140" spans="16:19" x14ac:dyDescent="0.2">
      <c r="P72140" s="230"/>
      <c r="Q72140" s="230"/>
      <c r="R72140" s="230"/>
      <c r="S72140" s="230"/>
    </row>
    <row r="72141" spans="16:19" x14ac:dyDescent="0.2">
      <c r="P72141" s="230"/>
      <c r="Q72141" s="230"/>
      <c r="R72141" s="230"/>
      <c r="S72141" s="230"/>
    </row>
    <row r="72142" spans="16:19" x14ac:dyDescent="0.2">
      <c r="P72142" s="230"/>
      <c r="Q72142" s="230"/>
      <c r="R72142" s="230"/>
      <c r="S72142" s="230"/>
    </row>
    <row r="72143" spans="16:19" x14ac:dyDescent="0.2">
      <c r="P72143" s="230"/>
      <c r="Q72143" s="230"/>
      <c r="R72143" s="230"/>
      <c r="S72143" s="230"/>
    </row>
    <row r="72144" spans="16:19" x14ac:dyDescent="0.2">
      <c r="P72144" s="230"/>
      <c r="Q72144" s="230"/>
      <c r="R72144" s="230"/>
      <c r="S72144" s="230"/>
    </row>
    <row r="72145" spans="16:19" x14ac:dyDescent="0.2">
      <c r="P72145" s="230"/>
      <c r="Q72145" s="230"/>
      <c r="R72145" s="230"/>
      <c r="S72145" s="230"/>
    </row>
    <row r="72146" spans="16:19" x14ac:dyDescent="0.2">
      <c r="P72146" s="230"/>
      <c r="Q72146" s="230"/>
      <c r="R72146" s="230"/>
      <c r="S72146" s="230"/>
    </row>
    <row r="72147" spans="16:19" x14ac:dyDescent="0.2">
      <c r="P72147" s="230"/>
      <c r="Q72147" s="230"/>
      <c r="R72147" s="230"/>
      <c r="S72147" s="230"/>
    </row>
    <row r="72148" spans="16:19" x14ac:dyDescent="0.2">
      <c r="P72148" s="230"/>
      <c r="Q72148" s="230"/>
      <c r="R72148" s="230"/>
      <c r="S72148" s="230"/>
    </row>
    <row r="72149" spans="16:19" x14ac:dyDescent="0.2">
      <c r="P72149" s="230"/>
      <c r="Q72149" s="230"/>
      <c r="R72149" s="230"/>
      <c r="S72149" s="230"/>
    </row>
    <row r="72150" spans="16:19" x14ac:dyDescent="0.2">
      <c r="P72150" s="230"/>
      <c r="Q72150" s="230"/>
      <c r="R72150" s="230"/>
      <c r="S72150" s="230"/>
    </row>
    <row r="72151" spans="16:19" x14ac:dyDescent="0.2">
      <c r="P72151" s="230"/>
      <c r="Q72151" s="230"/>
      <c r="R72151" s="230"/>
      <c r="S72151" s="230"/>
    </row>
    <row r="72152" spans="16:19" x14ac:dyDescent="0.2">
      <c r="P72152" s="230"/>
      <c r="Q72152" s="230"/>
      <c r="R72152" s="230"/>
      <c r="S72152" s="230"/>
    </row>
    <row r="72153" spans="16:19" x14ac:dyDescent="0.2">
      <c r="P72153" s="230"/>
      <c r="Q72153" s="230"/>
      <c r="R72153" s="230"/>
      <c r="S72153" s="230"/>
    </row>
    <row r="72154" spans="16:19" x14ac:dyDescent="0.2">
      <c r="P72154" s="230"/>
      <c r="Q72154" s="230"/>
      <c r="R72154" s="230"/>
      <c r="S72154" s="230"/>
    </row>
    <row r="72155" spans="16:19" x14ac:dyDescent="0.2">
      <c r="P72155" s="230"/>
      <c r="Q72155" s="230"/>
      <c r="R72155" s="230"/>
      <c r="S72155" s="230"/>
    </row>
    <row r="72156" spans="16:19" x14ac:dyDescent="0.2">
      <c r="P72156" s="230"/>
      <c r="Q72156" s="230"/>
      <c r="R72156" s="230"/>
      <c r="S72156" s="230"/>
    </row>
    <row r="72157" spans="16:19" x14ac:dyDescent="0.2">
      <c r="P72157" s="230"/>
      <c r="Q72157" s="230"/>
      <c r="R72157" s="230"/>
      <c r="S72157" s="230"/>
    </row>
    <row r="72158" spans="16:19" x14ac:dyDescent="0.2">
      <c r="P72158" s="230"/>
      <c r="Q72158" s="230"/>
      <c r="R72158" s="230"/>
      <c r="S72158" s="230"/>
    </row>
    <row r="72159" spans="16:19" x14ac:dyDescent="0.2">
      <c r="P72159" s="230"/>
      <c r="Q72159" s="230"/>
      <c r="R72159" s="230"/>
      <c r="S72159" s="230"/>
    </row>
    <row r="72160" spans="16:19" x14ac:dyDescent="0.2">
      <c r="P72160" s="230"/>
      <c r="Q72160" s="230"/>
      <c r="R72160" s="230"/>
      <c r="S72160" s="230"/>
    </row>
    <row r="72161" spans="16:19" x14ac:dyDescent="0.2">
      <c r="P72161" s="230"/>
      <c r="Q72161" s="230"/>
      <c r="R72161" s="230"/>
      <c r="S72161" s="230"/>
    </row>
    <row r="72162" spans="16:19" x14ac:dyDescent="0.2">
      <c r="P72162" s="230"/>
      <c r="Q72162" s="230"/>
      <c r="R72162" s="230"/>
      <c r="S72162" s="230"/>
    </row>
    <row r="72163" spans="16:19" x14ac:dyDescent="0.2">
      <c r="P72163" s="230"/>
      <c r="Q72163" s="230"/>
      <c r="R72163" s="230"/>
      <c r="S72163" s="230"/>
    </row>
    <row r="72164" spans="16:19" x14ac:dyDescent="0.2">
      <c r="P72164" s="230"/>
      <c r="Q72164" s="230"/>
      <c r="R72164" s="230"/>
      <c r="S72164" s="230"/>
    </row>
    <row r="72165" spans="16:19" x14ac:dyDescent="0.2">
      <c r="P72165" s="230"/>
      <c r="Q72165" s="230"/>
      <c r="R72165" s="230"/>
      <c r="S72165" s="230"/>
    </row>
    <row r="72166" spans="16:19" x14ac:dyDescent="0.2">
      <c r="P72166" s="230"/>
      <c r="Q72166" s="230"/>
      <c r="R72166" s="230"/>
      <c r="S72166" s="230"/>
    </row>
    <row r="72167" spans="16:19" x14ac:dyDescent="0.2">
      <c r="P72167" s="230"/>
      <c r="Q72167" s="230"/>
      <c r="R72167" s="230"/>
      <c r="S72167" s="230"/>
    </row>
    <row r="72168" spans="16:19" x14ac:dyDescent="0.2">
      <c r="P72168" s="230"/>
      <c r="Q72168" s="230"/>
      <c r="R72168" s="230"/>
      <c r="S72168" s="230"/>
    </row>
    <row r="72169" spans="16:19" x14ac:dyDescent="0.2">
      <c r="P72169" s="230"/>
      <c r="Q72169" s="230"/>
      <c r="R72169" s="230"/>
      <c r="S72169" s="230"/>
    </row>
    <row r="72170" spans="16:19" x14ac:dyDescent="0.2">
      <c r="P72170" s="230"/>
      <c r="Q72170" s="230"/>
      <c r="R72170" s="230"/>
      <c r="S72170" s="230"/>
    </row>
    <row r="72171" spans="16:19" x14ac:dyDescent="0.2">
      <c r="P72171" s="230"/>
      <c r="Q72171" s="230"/>
      <c r="R72171" s="230"/>
      <c r="S72171" s="230"/>
    </row>
    <row r="72172" spans="16:19" x14ac:dyDescent="0.2">
      <c r="P72172" s="230"/>
      <c r="Q72172" s="230"/>
      <c r="R72172" s="230"/>
      <c r="S72172" s="230"/>
    </row>
    <row r="72173" spans="16:19" x14ac:dyDescent="0.2">
      <c r="P72173" s="230"/>
      <c r="Q72173" s="230"/>
      <c r="R72173" s="230"/>
      <c r="S72173" s="230"/>
    </row>
    <row r="72174" spans="16:19" x14ac:dyDescent="0.2">
      <c r="P72174" s="230"/>
      <c r="Q72174" s="230"/>
      <c r="R72174" s="230"/>
      <c r="S72174" s="230"/>
    </row>
    <row r="72175" spans="16:19" x14ac:dyDescent="0.2">
      <c r="P72175" s="230"/>
      <c r="Q72175" s="230"/>
      <c r="R72175" s="230"/>
      <c r="S72175" s="230"/>
    </row>
    <row r="72176" spans="16:19" x14ac:dyDescent="0.2">
      <c r="P72176" s="230"/>
      <c r="Q72176" s="230"/>
      <c r="R72176" s="230"/>
      <c r="S72176" s="230"/>
    </row>
    <row r="72177" spans="16:19" x14ac:dyDescent="0.2">
      <c r="P72177" s="230"/>
      <c r="Q72177" s="230"/>
      <c r="R72177" s="230"/>
      <c r="S72177" s="230"/>
    </row>
    <row r="72178" spans="16:19" x14ac:dyDescent="0.2">
      <c r="P72178" s="230"/>
      <c r="Q72178" s="230"/>
      <c r="R72178" s="230"/>
      <c r="S72178" s="230"/>
    </row>
    <row r="72179" spans="16:19" x14ac:dyDescent="0.2">
      <c r="P72179" s="230"/>
      <c r="Q72179" s="230"/>
      <c r="R72179" s="230"/>
      <c r="S72179" s="230"/>
    </row>
    <row r="72180" spans="16:19" x14ac:dyDescent="0.2">
      <c r="P72180" s="230"/>
      <c r="Q72180" s="230"/>
      <c r="R72180" s="230"/>
      <c r="S72180" s="230"/>
    </row>
    <row r="72181" spans="16:19" x14ac:dyDescent="0.2">
      <c r="P72181" s="230"/>
      <c r="Q72181" s="230"/>
      <c r="R72181" s="230"/>
      <c r="S72181" s="230"/>
    </row>
    <row r="72182" spans="16:19" x14ac:dyDescent="0.2">
      <c r="P72182" s="230"/>
      <c r="Q72182" s="230"/>
      <c r="R72182" s="230"/>
      <c r="S72182" s="230"/>
    </row>
    <row r="72183" spans="16:19" x14ac:dyDescent="0.2">
      <c r="P72183" s="230"/>
      <c r="Q72183" s="230"/>
      <c r="R72183" s="230"/>
      <c r="S72183" s="230"/>
    </row>
    <row r="72184" spans="16:19" x14ac:dyDescent="0.2">
      <c r="P72184" s="230"/>
      <c r="Q72184" s="230"/>
      <c r="R72184" s="230"/>
      <c r="S72184" s="230"/>
    </row>
    <row r="72185" spans="16:19" x14ac:dyDescent="0.2">
      <c r="P72185" s="230"/>
      <c r="Q72185" s="230"/>
      <c r="R72185" s="230"/>
      <c r="S72185" s="230"/>
    </row>
    <row r="72186" spans="16:19" x14ac:dyDescent="0.2">
      <c r="P72186" s="230"/>
      <c r="Q72186" s="230"/>
      <c r="R72186" s="230"/>
      <c r="S72186" s="230"/>
    </row>
    <row r="72187" spans="16:19" x14ac:dyDescent="0.2">
      <c r="P72187" s="230"/>
      <c r="Q72187" s="230"/>
      <c r="R72187" s="230"/>
      <c r="S72187" s="230"/>
    </row>
    <row r="72188" spans="16:19" x14ac:dyDescent="0.2">
      <c r="P72188" s="230"/>
      <c r="Q72188" s="230"/>
      <c r="R72188" s="230"/>
      <c r="S72188" s="230"/>
    </row>
    <row r="72189" spans="16:19" x14ac:dyDescent="0.2">
      <c r="P72189" s="230"/>
      <c r="Q72189" s="230"/>
      <c r="R72189" s="230"/>
      <c r="S72189" s="230"/>
    </row>
    <row r="72190" spans="16:19" x14ac:dyDescent="0.2">
      <c r="P72190" s="230"/>
      <c r="Q72190" s="230"/>
      <c r="R72190" s="230"/>
      <c r="S72190" s="230"/>
    </row>
    <row r="72191" spans="16:19" x14ac:dyDescent="0.2">
      <c r="P72191" s="230"/>
      <c r="Q72191" s="230"/>
      <c r="R72191" s="230"/>
      <c r="S72191" s="230"/>
    </row>
    <row r="72192" spans="16:19" x14ac:dyDescent="0.2">
      <c r="P72192" s="230"/>
      <c r="Q72192" s="230"/>
      <c r="R72192" s="230"/>
      <c r="S72192" s="230"/>
    </row>
    <row r="72193" spans="16:19" x14ac:dyDescent="0.2">
      <c r="P72193" s="230"/>
      <c r="Q72193" s="230"/>
      <c r="R72193" s="230"/>
      <c r="S72193" s="230"/>
    </row>
    <row r="72194" spans="16:19" x14ac:dyDescent="0.2">
      <c r="P72194" s="230"/>
      <c r="Q72194" s="230"/>
      <c r="R72194" s="230"/>
      <c r="S72194" s="230"/>
    </row>
    <row r="72195" spans="16:19" x14ac:dyDescent="0.2">
      <c r="P72195" s="230"/>
      <c r="Q72195" s="230"/>
      <c r="R72195" s="230"/>
      <c r="S72195" s="230"/>
    </row>
    <row r="72196" spans="16:19" x14ac:dyDescent="0.2">
      <c r="P72196" s="230"/>
      <c r="Q72196" s="230"/>
      <c r="R72196" s="230"/>
      <c r="S72196" s="230"/>
    </row>
    <row r="72197" spans="16:19" x14ac:dyDescent="0.2">
      <c r="P72197" s="230"/>
      <c r="Q72197" s="230"/>
      <c r="R72197" s="230"/>
      <c r="S72197" s="230"/>
    </row>
    <row r="72198" spans="16:19" x14ac:dyDescent="0.2">
      <c r="P72198" s="230"/>
      <c r="Q72198" s="230"/>
      <c r="R72198" s="230"/>
      <c r="S72198" s="230"/>
    </row>
    <row r="72199" spans="16:19" x14ac:dyDescent="0.2">
      <c r="P72199" s="230"/>
      <c r="Q72199" s="230"/>
      <c r="R72199" s="230"/>
      <c r="S72199" s="230"/>
    </row>
    <row r="72200" spans="16:19" x14ac:dyDescent="0.2">
      <c r="P72200" s="230"/>
      <c r="Q72200" s="230"/>
      <c r="R72200" s="230"/>
      <c r="S72200" s="230"/>
    </row>
    <row r="72201" spans="16:19" x14ac:dyDescent="0.2">
      <c r="P72201" s="230"/>
      <c r="Q72201" s="230"/>
      <c r="R72201" s="230"/>
      <c r="S72201" s="230"/>
    </row>
    <row r="72202" spans="16:19" x14ac:dyDescent="0.2">
      <c r="P72202" s="230"/>
      <c r="Q72202" s="230"/>
      <c r="R72202" s="230"/>
      <c r="S72202" s="230"/>
    </row>
    <row r="72203" spans="16:19" x14ac:dyDescent="0.2">
      <c r="P72203" s="230"/>
      <c r="Q72203" s="230"/>
      <c r="R72203" s="230"/>
      <c r="S72203" s="230"/>
    </row>
    <row r="72204" spans="16:19" x14ac:dyDescent="0.2">
      <c r="P72204" s="230"/>
      <c r="Q72204" s="230"/>
      <c r="R72204" s="230"/>
      <c r="S72204" s="230"/>
    </row>
    <row r="72205" spans="16:19" x14ac:dyDescent="0.2">
      <c r="P72205" s="230"/>
      <c r="Q72205" s="230"/>
      <c r="R72205" s="230"/>
      <c r="S72205" s="230"/>
    </row>
    <row r="72206" spans="16:19" x14ac:dyDescent="0.2">
      <c r="P72206" s="230"/>
      <c r="Q72206" s="230"/>
      <c r="R72206" s="230"/>
      <c r="S72206" s="230"/>
    </row>
    <row r="72207" spans="16:19" x14ac:dyDescent="0.2">
      <c r="P72207" s="230"/>
      <c r="Q72207" s="230"/>
      <c r="R72207" s="230"/>
      <c r="S72207" s="230"/>
    </row>
    <row r="72208" spans="16:19" x14ac:dyDescent="0.2">
      <c r="P72208" s="230"/>
      <c r="Q72208" s="230"/>
      <c r="R72208" s="230"/>
      <c r="S72208" s="230"/>
    </row>
    <row r="72209" spans="16:19" x14ac:dyDescent="0.2">
      <c r="P72209" s="230"/>
      <c r="Q72209" s="230"/>
      <c r="R72209" s="230"/>
      <c r="S72209" s="230"/>
    </row>
    <row r="72210" spans="16:19" x14ac:dyDescent="0.2">
      <c r="P72210" s="230"/>
      <c r="Q72210" s="230"/>
      <c r="R72210" s="230"/>
      <c r="S72210" s="230"/>
    </row>
    <row r="72211" spans="16:19" x14ac:dyDescent="0.2">
      <c r="P72211" s="230"/>
      <c r="Q72211" s="230"/>
      <c r="R72211" s="230"/>
      <c r="S72211" s="230"/>
    </row>
    <row r="72212" spans="16:19" x14ac:dyDescent="0.2">
      <c r="P72212" s="230"/>
      <c r="Q72212" s="230"/>
      <c r="R72212" s="230"/>
      <c r="S72212" s="230"/>
    </row>
    <row r="72213" spans="16:19" x14ac:dyDescent="0.2">
      <c r="P72213" s="230"/>
      <c r="Q72213" s="230"/>
      <c r="R72213" s="230"/>
      <c r="S72213" s="230"/>
    </row>
    <row r="72214" spans="16:19" x14ac:dyDescent="0.2">
      <c r="P72214" s="230"/>
      <c r="Q72214" s="230"/>
      <c r="R72214" s="230"/>
      <c r="S72214" s="230"/>
    </row>
    <row r="72215" spans="16:19" x14ac:dyDescent="0.2">
      <c r="P72215" s="230"/>
      <c r="Q72215" s="230"/>
      <c r="R72215" s="230"/>
      <c r="S72215" s="230"/>
    </row>
    <row r="72216" spans="16:19" x14ac:dyDescent="0.2">
      <c r="P72216" s="230"/>
      <c r="Q72216" s="230"/>
      <c r="R72216" s="230"/>
      <c r="S72216" s="230"/>
    </row>
    <row r="72217" spans="16:19" x14ac:dyDescent="0.2">
      <c r="P72217" s="230"/>
      <c r="Q72217" s="230"/>
      <c r="R72217" s="230"/>
      <c r="S72217" s="230"/>
    </row>
    <row r="72218" spans="16:19" x14ac:dyDescent="0.2">
      <c r="P72218" s="230"/>
      <c r="Q72218" s="230"/>
      <c r="R72218" s="230"/>
      <c r="S72218" s="230"/>
    </row>
    <row r="72219" spans="16:19" x14ac:dyDescent="0.2">
      <c r="P72219" s="230"/>
      <c r="Q72219" s="230"/>
      <c r="R72219" s="230"/>
      <c r="S72219" s="230"/>
    </row>
    <row r="72220" spans="16:19" x14ac:dyDescent="0.2">
      <c r="P72220" s="230"/>
      <c r="Q72220" s="230"/>
      <c r="R72220" s="230"/>
      <c r="S72220" s="230"/>
    </row>
    <row r="72221" spans="16:19" x14ac:dyDescent="0.2">
      <c r="P72221" s="230"/>
      <c r="Q72221" s="230"/>
      <c r="R72221" s="230"/>
      <c r="S72221" s="230"/>
    </row>
    <row r="72222" spans="16:19" x14ac:dyDescent="0.2">
      <c r="P72222" s="230"/>
      <c r="Q72222" s="230"/>
      <c r="R72222" s="230"/>
      <c r="S72222" s="230"/>
    </row>
    <row r="72223" spans="16:19" x14ac:dyDescent="0.2">
      <c r="P72223" s="230"/>
      <c r="Q72223" s="230"/>
      <c r="R72223" s="230"/>
      <c r="S72223" s="230"/>
    </row>
    <row r="72224" spans="16:19" x14ac:dyDescent="0.2">
      <c r="P72224" s="230"/>
      <c r="Q72224" s="230"/>
      <c r="R72224" s="230"/>
      <c r="S72224" s="230"/>
    </row>
    <row r="72225" spans="16:19" x14ac:dyDescent="0.2">
      <c r="P72225" s="230"/>
      <c r="Q72225" s="230"/>
      <c r="R72225" s="230"/>
      <c r="S72225" s="230"/>
    </row>
    <row r="72226" spans="16:19" x14ac:dyDescent="0.2">
      <c r="P72226" s="230"/>
      <c r="Q72226" s="230"/>
      <c r="R72226" s="230"/>
      <c r="S72226" s="230"/>
    </row>
    <row r="72227" spans="16:19" x14ac:dyDescent="0.2">
      <c r="P72227" s="230"/>
      <c r="Q72227" s="230"/>
      <c r="R72227" s="230"/>
      <c r="S72227" s="230"/>
    </row>
    <row r="72228" spans="16:19" x14ac:dyDescent="0.2">
      <c r="P72228" s="230"/>
      <c r="Q72228" s="230"/>
      <c r="R72228" s="230"/>
      <c r="S72228" s="230"/>
    </row>
    <row r="72229" spans="16:19" x14ac:dyDescent="0.2">
      <c r="P72229" s="230"/>
      <c r="Q72229" s="230"/>
      <c r="R72229" s="230"/>
      <c r="S72229" s="230"/>
    </row>
    <row r="72230" spans="16:19" x14ac:dyDescent="0.2">
      <c r="P72230" s="230"/>
      <c r="Q72230" s="230"/>
      <c r="R72230" s="230"/>
      <c r="S72230" s="230"/>
    </row>
    <row r="72231" spans="16:19" x14ac:dyDescent="0.2">
      <c r="P72231" s="230"/>
      <c r="Q72231" s="230"/>
      <c r="R72231" s="230"/>
      <c r="S72231" s="230"/>
    </row>
    <row r="72232" spans="16:19" x14ac:dyDescent="0.2">
      <c r="P72232" s="230"/>
      <c r="Q72232" s="230"/>
      <c r="R72232" s="230"/>
      <c r="S72232" s="230"/>
    </row>
    <row r="72233" spans="16:19" x14ac:dyDescent="0.2">
      <c r="P72233" s="230"/>
      <c r="Q72233" s="230"/>
      <c r="R72233" s="230"/>
      <c r="S72233" s="230"/>
    </row>
    <row r="72234" spans="16:19" x14ac:dyDescent="0.2">
      <c r="P72234" s="230"/>
      <c r="Q72234" s="230"/>
      <c r="R72234" s="230"/>
      <c r="S72234" s="230"/>
    </row>
    <row r="72235" spans="16:19" x14ac:dyDescent="0.2">
      <c r="P72235" s="230"/>
      <c r="Q72235" s="230"/>
      <c r="R72235" s="230"/>
      <c r="S72235" s="230"/>
    </row>
    <row r="72236" spans="16:19" x14ac:dyDescent="0.2">
      <c r="P72236" s="230"/>
      <c r="Q72236" s="230"/>
      <c r="R72236" s="230"/>
      <c r="S72236" s="230"/>
    </row>
    <row r="72237" spans="16:19" x14ac:dyDescent="0.2">
      <c r="P72237" s="230"/>
      <c r="Q72237" s="230"/>
      <c r="R72237" s="230"/>
      <c r="S72237" s="230"/>
    </row>
    <row r="72238" spans="16:19" x14ac:dyDescent="0.2">
      <c r="P72238" s="230"/>
      <c r="Q72238" s="230"/>
      <c r="R72238" s="230"/>
      <c r="S72238" s="230"/>
    </row>
    <row r="72239" spans="16:19" x14ac:dyDescent="0.2">
      <c r="P72239" s="230"/>
      <c r="Q72239" s="230"/>
      <c r="R72239" s="230"/>
      <c r="S72239" s="230"/>
    </row>
    <row r="72240" spans="16:19" x14ac:dyDescent="0.2">
      <c r="P72240" s="230"/>
      <c r="Q72240" s="230"/>
      <c r="R72240" s="230"/>
      <c r="S72240" s="230"/>
    </row>
    <row r="72241" spans="16:19" x14ac:dyDescent="0.2">
      <c r="P72241" s="230"/>
      <c r="Q72241" s="230"/>
      <c r="R72241" s="230"/>
      <c r="S72241" s="230"/>
    </row>
    <row r="72242" spans="16:19" x14ac:dyDescent="0.2">
      <c r="P72242" s="230"/>
      <c r="Q72242" s="230"/>
      <c r="R72242" s="230"/>
      <c r="S72242" s="230"/>
    </row>
    <row r="72243" spans="16:19" x14ac:dyDescent="0.2">
      <c r="P72243" s="230"/>
      <c r="Q72243" s="230"/>
      <c r="R72243" s="230"/>
      <c r="S72243" s="230"/>
    </row>
    <row r="72244" spans="16:19" x14ac:dyDescent="0.2">
      <c r="P72244" s="230"/>
      <c r="Q72244" s="230"/>
      <c r="R72244" s="230"/>
      <c r="S72244" s="230"/>
    </row>
    <row r="72245" spans="16:19" x14ac:dyDescent="0.2">
      <c r="P72245" s="230"/>
      <c r="Q72245" s="230"/>
      <c r="R72245" s="230"/>
      <c r="S72245" s="230"/>
    </row>
    <row r="72246" spans="16:19" x14ac:dyDescent="0.2">
      <c r="P72246" s="230"/>
      <c r="Q72246" s="230"/>
      <c r="R72246" s="230"/>
      <c r="S72246" s="230"/>
    </row>
    <row r="72247" spans="16:19" x14ac:dyDescent="0.2">
      <c r="P72247" s="230"/>
      <c r="Q72247" s="230"/>
      <c r="R72247" s="230"/>
      <c r="S72247" s="230"/>
    </row>
    <row r="72248" spans="16:19" x14ac:dyDescent="0.2">
      <c r="P72248" s="230"/>
      <c r="Q72248" s="230"/>
      <c r="R72248" s="230"/>
      <c r="S72248" s="230"/>
    </row>
    <row r="72249" spans="16:19" x14ac:dyDescent="0.2">
      <c r="P72249" s="230"/>
      <c r="Q72249" s="230"/>
      <c r="R72249" s="230"/>
      <c r="S72249" s="230"/>
    </row>
    <row r="72250" spans="16:19" x14ac:dyDescent="0.2">
      <c r="P72250" s="230"/>
      <c r="Q72250" s="230"/>
      <c r="R72250" s="230"/>
      <c r="S72250" s="230"/>
    </row>
    <row r="72251" spans="16:19" x14ac:dyDescent="0.2">
      <c r="P72251" s="230"/>
      <c r="Q72251" s="230"/>
      <c r="R72251" s="230"/>
      <c r="S72251" s="230"/>
    </row>
    <row r="72252" spans="16:19" x14ac:dyDescent="0.2">
      <c r="P72252" s="230"/>
      <c r="Q72252" s="230"/>
      <c r="R72252" s="230"/>
      <c r="S72252" s="230"/>
    </row>
    <row r="72253" spans="16:19" x14ac:dyDescent="0.2">
      <c r="P72253" s="230"/>
      <c r="Q72253" s="230"/>
      <c r="R72253" s="230"/>
      <c r="S72253" s="230"/>
    </row>
    <row r="72254" spans="16:19" x14ac:dyDescent="0.2">
      <c r="P72254" s="230"/>
      <c r="Q72254" s="230"/>
      <c r="R72254" s="230"/>
      <c r="S72254" s="230"/>
    </row>
    <row r="72255" spans="16:19" x14ac:dyDescent="0.2">
      <c r="P72255" s="230"/>
      <c r="Q72255" s="230"/>
      <c r="R72255" s="230"/>
      <c r="S72255" s="230"/>
    </row>
    <row r="72256" spans="16:19" x14ac:dyDescent="0.2">
      <c r="P72256" s="230"/>
      <c r="Q72256" s="230"/>
      <c r="R72256" s="230"/>
      <c r="S72256" s="230"/>
    </row>
    <row r="72257" spans="16:19" x14ac:dyDescent="0.2">
      <c r="P72257" s="230"/>
      <c r="Q72257" s="230"/>
      <c r="R72257" s="230"/>
      <c r="S72257" s="230"/>
    </row>
    <row r="72258" spans="16:19" x14ac:dyDescent="0.2">
      <c r="P72258" s="230"/>
      <c r="Q72258" s="230"/>
      <c r="R72258" s="230"/>
      <c r="S72258" s="230"/>
    </row>
    <row r="72259" spans="16:19" x14ac:dyDescent="0.2">
      <c r="P72259" s="230"/>
      <c r="Q72259" s="230"/>
      <c r="R72259" s="230"/>
      <c r="S72259" s="230"/>
    </row>
    <row r="72260" spans="16:19" x14ac:dyDescent="0.2">
      <c r="P72260" s="230"/>
      <c r="Q72260" s="230"/>
      <c r="R72260" s="230"/>
      <c r="S72260" s="230"/>
    </row>
    <row r="72261" spans="16:19" x14ac:dyDescent="0.2">
      <c r="P72261" s="230"/>
      <c r="Q72261" s="230"/>
      <c r="R72261" s="230"/>
      <c r="S72261" s="230"/>
    </row>
    <row r="72262" spans="16:19" x14ac:dyDescent="0.2">
      <c r="P72262" s="230"/>
      <c r="Q72262" s="230"/>
      <c r="R72262" s="230"/>
      <c r="S72262" s="230"/>
    </row>
    <row r="72263" spans="16:19" x14ac:dyDescent="0.2">
      <c r="P72263" s="230"/>
      <c r="Q72263" s="230"/>
      <c r="R72263" s="230"/>
      <c r="S72263" s="230"/>
    </row>
    <row r="72264" spans="16:19" x14ac:dyDescent="0.2">
      <c r="P72264" s="230"/>
      <c r="Q72264" s="230"/>
      <c r="R72264" s="230"/>
      <c r="S72264" s="230"/>
    </row>
    <row r="72265" spans="16:19" x14ac:dyDescent="0.2">
      <c r="P72265" s="230"/>
      <c r="Q72265" s="230"/>
      <c r="R72265" s="230"/>
      <c r="S72265" s="230"/>
    </row>
    <row r="72266" spans="16:19" x14ac:dyDescent="0.2">
      <c r="P72266" s="230"/>
      <c r="Q72266" s="230"/>
      <c r="R72266" s="230"/>
      <c r="S72266" s="230"/>
    </row>
    <row r="72267" spans="16:19" x14ac:dyDescent="0.2">
      <c r="P72267" s="230"/>
      <c r="Q72267" s="230"/>
      <c r="R72267" s="230"/>
      <c r="S72267" s="230"/>
    </row>
    <row r="72268" spans="16:19" x14ac:dyDescent="0.2">
      <c r="P72268" s="230"/>
      <c r="Q72268" s="230"/>
      <c r="R72268" s="230"/>
      <c r="S72268" s="230"/>
    </row>
    <row r="72269" spans="16:19" x14ac:dyDescent="0.2">
      <c r="P72269" s="230"/>
      <c r="Q72269" s="230"/>
      <c r="R72269" s="230"/>
      <c r="S72269" s="230"/>
    </row>
    <row r="72270" spans="16:19" x14ac:dyDescent="0.2">
      <c r="P72270" s="230"/>
      <c r="Q72270" s="230"/>
      <c r="R72270" s="230"/>
      <c r="S72270" s="230"/>
    </row>
    <row r="72271" spans="16:19" x14ac:dyDescent="0.2">
      <c r="P72271" s="230"/>
      <c r="Q72271" s="230"/>
      <c r="R72271" s="230"/>
      <c r="S72271" s="230"/>
    </row>
    <row r="72272" spans="16:19" x14ac:dyDescent="0.2">
      <c r="P72272" s="230"/>
      <c r="Q72272" s="230"/>
      <c r="R72272" s="230"/>
      <c r="S72272" s="230"/>
    </row>
    <row r="72273" spans="16:19" x14ac:dyDescent="0.2">
      <c r="P72273" s="230"/>
      <c r="Q72273" s="230"/>
      <c r="R72273" s="230"/>
      <c r="S72273" s="230"/>
    </row>
    <row r="72274" spans="16:19" x14ac:dyDescent="0.2">
      <c r="P72274" s="230"/>
      <c r="Q72274" s="230"/>
      <c r="R72274" s="230"/>
      <c r="S72274" s="230"/>
    </row>
    <row r="72275" spans="16:19" x14ac:dyDescent="0.2">
      <c r="P72275" s="230"/>
      <c r="Q72275" s="230"/>
      <c r="R72275" s="230"/>
      <c r="S72275" s="230"/>
    </row>
    <row r="72276" spans="16:19" x14ac:dyDescent="0.2">
      <c r="P72276" s="230"/>
      <c r="Q72276" s="230"/>
      <c r="R72276" s="230"/>
      <c r="S72276" s="230"/>
    </row>
    <row r="72277" spans="16:19" x14ac:dyDescent="0.2">
      <c r="P72277" s="230"/>
      <c r="Q72277" s="230"/>
      <c r="R72277" s="230"/>
      <c r="S72277" s="230"/>
    </row>
    <row r="72278" spans="16:19" x14ac:dyDescent="0.2">
      <c r="P72278" s="230"/>
      <c r="Q72278" s="230"/>
      <c r="R72278" s="230"/>
      <c r="S72278" s="230"/>
    </row>
    <row r="72279" spans="16:19" x14ac:dyDescent="0.2">
      <c r="P72279" s="230"/>
      <c r="Q72279" s="230"/>
      <c r="R72279" s="230"/>
      <c r="S72279" s="230"/>
    </row>
    <row r="72280" spans="16:19" x14ac:dyDescent="0.2">
      <c r="P72280" s="230"/>
      <c r="Q72280" s="230"/>
      <c r="R72280" s="230"/>
      <c r="S72280" s="230"/>
    </row>
    <row r="72281" spans="16:19" x14ac:dyDescent="0.2">
      <c r="P72281" s="230"/>
      <c r="Q72281" s="230"/>
      <c r="R72281" s="230"/>
      <c r="S72281" s="230"/>
    </row>
    <row r="72282" spans="16:19" x14ac:dyDescent="0.2">
      <c r="P72282" s="230"/>
      <c r="Q72282" s="230"/>
      <c r="R72282" s="230"/>
      <c r="S72282" s="230"/>
    </row>
    <row r="72283" spans="16:19" x14ac:dyDescent="0.2">
      <c r="P72283" s="230"/>
      <c r="Q72283" s="230"/>
      <c r="R72283" s="230"/>
      <c r="S72283" s="230"/>
    </row>
    <row r="72284" spans="16:19" x14ac:dyDescent="0.2">
      <c r="P72284" s="230"/>
      <c r="Q72284" s="230"/>
      <c r="R72284" s="230"/>
      <c r="S72284" s="230"/>
    </row>
    <row r="72285" spans="16:19" x14ac:dyDescent="0.2">
      <c r="P72285" s="230"/>
      <c r="Q72285" s="230"/>
      <c r="R72285" s="230"/>
      <c r="S72285" s="230"/>
    </row>
    <row r="72286" spans="16:19" x14ac:dyDescent="0.2">
      <c r="P72286" s="230"/>
      <c r="Q72286" s="230"/>
      <c r="R72286" s="230"/>
      <c r="S72286" s="230"/>
    </row>
    <row r="72287" spans="16:19" x14ac:dyDescent="0.2">
      <c r="P72287" s="230"/>
      <c r="Q72287" s="230"/>
      <c r="R72287" s="230"/>
      <c r="S72287" s="230"/>
    </row>
    <row r="72288" spans="16:19" x14ac:dyDescent="0.2">
      <c r="P72288" s="230"/>
      <c r="Q72288" s="230"/>
      <c r="R72288" s="230"/>
      <c r="S72288" s="230"/>
    </row>
    <row r="72289" spans="16:19" x14ac:dyDescent="0.2">
      <c r="P72289" s="230"/>
      <c r="Q72289" s="230"/>
      <c r="R72289" s="230"/>
      <c r="S72289" s="230"/>
    </row>
    <row r="72290" spans="16:19" x14ac:dyDescent="0.2">
      <c r="P72290" s="230"/>
      <c r="Q72290" s="230"/>
      <c r="R72290" s="230"/>
      <c r="S72290" s="230"/>
    </row>
    <row r="72291" spans="16:19" x14ac:dyDescent="0.2">
      <c r="P72291" s="230"/>
      <c r="Q72291" s="230"/>
      <c r="R72291" s="230"/>
      <c r="S72291" s="230"/>
    </row>
    <row r="72292" spans="16:19" x14ac:dyDescent="0.2">
      <c r="P72292" s="230"/>
      <c r="Q72292" s="230"/>
      <c r="R72292" s="230"/>
      <c r="S72292" s="230"/>
    </row>
    <row r="72293" spans="16:19" x14ac:dyDescent="0.2">
      <c r="P72293" s="230"/>
      <c r="Q72293" s="230"/>
      <c r="R72293" s="230"/>
      <c r="S72293" s="230"/>
    </row>
    <row r="72294" spans="16:19" x14ac:dyDescent="0.2">
      <c r="P72294" s="230"/>
      <c r="Q72294" s="230"/>
      <c r="R72294" s="230"/>
      <c r="S72294" s="230"/>
    </row>
    <row r="72295" spans="16:19" x14ac:dyDescent="0.2">
      <c r="P72295" s="230"/>
      <c r="Q72295" s="230"/>
      <c r="R72295" s="230"/>
      <c r="S72295" s="230"/>
    </row>
    <row r="72296" spans="16:19" x14ac:dyDescent="0.2">
      <c r="P72296" s="230"/>
      <c r="Q72296" s="230"/>
      <c r="R72296" s="230"/>
      <c r="S72296" s="230"/>
    </row>
    <row r="72297" spans="16:19" x14ac:dyDescent="0.2">
      <c r="P72297" s="230"/>
      <c r="Q72297" s="230"/>
      <c r="R72297" s="230"/>
      <c r="S72297" s="230"/>
    </row>
    <row r="72298" spans="16:19" x14ac:dyDescent="0.2">
      <c r="P72298" s="230"/>
      <c r="Q72298" s="230"/>
      <c r="R72298" s="230"/>
      <c r="S72298" s="230"/>
    </row>
    <row r="72299" spans="16:19" x14ac:dyDescent="0.2">
      <c r="P72299" s="230"/>
      <c r="Q72299" s="230"/>
      <c r="R72299" s="230"/>
      <c r="S72299" s="230"/>
    </row>
    <row r="72300" spans="16:19" x14ac:dyDescent="0.2">
      <c r="P72300" s="230"/>
      <c r="Q72300" s="230"/>
      <c r="R72300" s="230"/>
      <c r="S72300" s="230"/>
    </row>
    <row r="72301" spans="16:19" x14ac:dyDescent="0.2">
      <c r="P72301" s="230"/>
      <c r="Q72301" s="230"/>
      <c r="R72301" s="230"/>
      <c r="S72301" s="230"/>
    </row>
    <row r="72302" spans="16:19" x14ac:dyDescent="0.2">
      <c r="P72302" s="230"/>
      <c r="Q72302" s="230"/>
      <c r="R72302" s="230"/>
      <c r="S72302" s="230"/>
    </row>
    <row r="72303" spans="16:19" x14ac:dyDescent="0.2">
      <c r="P72303" s="230"/>
      <c r="Q72303" s="230"/>
      <c r="R72303" s="230"/>
      <c r="S72303" s="230"/>
    </row>
    <row r="72304" spans="16:19" x14ac:dyDescent="0.2">
      <c r="P72304" s="230"/>
      <c r="Q72304" s="230"/>
      <c r="R72304" s="230"/>
      <c r="S72304" s="230"/>
    </row>
    <row r="72305" spans="16:19" x14ac:dyDescent="0.2">
      <c r="P72305" s="230"/>
      <c r="Q72305" s="230"/>
      <c r="R72305" s="230"/>
      <c r="S72305" s="230"/>
    </row>
    <row r="72306" spans="16:19" x14ac:dyDescent="0.2">
      <c r="P72306" s="230"/>
      <c r="Q72306" s="230"/>
      <c r="R72306" s="230"/>
      <c r="S72306" s="230"/>
    </row>
    <row r="72307" spans="16:19" x14ac:dyDescent="0.2">
      <c r="P72307" s="230"/>
      <c r="Q72307" s="230"/>
      <c r="R72307" s="230"/>
      <c r="S72307" s="230"/>
    </row>
    <row r="72308" spans="16:19" x14ac:dyDescent="0.2">
      <c r="P72308" s="230"/>
      <c r="Q72308" s="230"/>
      <c r="R72308" s="230"/>
      <c r="S72308" s="230"/>
    </row>
    <row r="72309" spans="16:19" x14ac:dyDescent="0.2">
      <c r="P72309" s="230"/>
      <c r="Q72309" s="230"/>
      <c r="R72309" s="230"/>
      <c r="S72309" s="230"/>
    </row>
    <row r="72310" spans="16:19" x14ac:dyDescent="0.2">
      <c r="P72310" s="230"/>
      <c r="Q72310" s="230"/>
      <c r="R72310" s="230"/>
      <c r="S72310" s="230"/>
    </row>
    <row r="72311" spans="16:19" x14ac:dyDescent="0.2">
      <c r="P72311" s="230"/>
      <c r="Q72311" s="230"/>
      <c r="R72311" s="230"/>
      <c r="S72311" s="230"/>
    </row>
    <row r="72312" spans="16:19" x14ac:dyDescent="0.2">
      <c r="P72312" s="230"/>
      <c r="Q72312" s="230"/>
      <c r="R72312" s="230"/>
      <c r="S72312" s="230"/>
    </row>
    <row r="72313" spans="16:19" x14ac:dyDescent="0.2">
      <c r="P72313" s="230"/>
      <c r="Q72313" s="230"/>
      <c r="R72313" s="230"/>
      <c r="S72313" s="230"/>
    </row>
    <row r="72314" spans="16:19" x14ac:dyDescent="0.2">
      <c r="P72314" s="230"/>
      <c r="Q72314" s="230"/>
      <c r="R72314" s="230"/>
      <c r="S72314" s="230"/>
    </row>
    <row r="72315" spans="16:19" x14ac:dyDescent="0.2">
      <c r="P72315" s="230"/>
      <c r="Q72315" s="230"/>
      <c r="R72315" s="230"/>
      <c r="S72315" s="230"/>
    </row>
    <row r="72316" spans="16:19" x14ac:dyDescent="0.2">
      <c r="P72316" s="230"/>
      <c r="Q72316" s="230"/>
      <c r="R72316" s="230"/>
      <c r="S72316" s="230"/>
    </row>
    <row r="72317" spans="16:19" x14ac:dyDescent="0.2">
      <c r="P72317" s="230"/>
      <c r="Q72317" s="230"/>
      <c r="R72317" s="230"/>
      <c r="S72317" s="230"/>
    </row>
    <row r="72318" spans="16:19" x14ac:dyDescent="0.2">
      <c r="P72318" s="230"/>
      <c r="Q72318" s="230"/>
      <c r="R72318" s="230"/>
      <c r="S72318" s="230"/>
    </row>
    <row r="72319" spans="16:19" x14ac:dyDescent="0.2">
      <c r="P72319" s="230"/>
      <c r="Q72319" s="230"/>
      <c r="R72319" s="230"/>
      <c r="S72319" s="230"/>
    </row>
    <row r="72320" spans="16:19" x14ac:dyDescent="0.2">
      <c r="P72320" s="230"/>
      <c r="Q72320" s="230"/>
      <c r="R72320" s="230"/>
      <c r="S72320" s="230"/>
    </row>
    <row r="72321" spans="16:19" x14ac:dyDescent="0.2">
      <c r="P72321" s="230"/>
      <c r="Q72321" s="230"/>
      <c r="R72321" s="230"/>
      <c r="S72321" s="230"/>
    </row>
    <row r="72322" spans="16:19" x14ac:dyDescent="0.2">
      <c r="P72322" s="230"/>
      <c r="Q72322" s="230"/>
      <c r="R72322" s="230"/>
      <c r="S72322" s="230"/>
    </row>
    <row r="72323" spans="16:19" x14ac:dyDescent="0.2">
      <c r="P72323" s="230"/>
      <c r="Q72323" s="230"/>
      <c r="R72323" s="230"/>
      <c r="S72323" s="230"/>
    </row>
    <row r="72324" spans="16:19" x14ac:dyDescent="0.2">
      <c r="P72324" s="230"/>
      <c r="Q72324" s="230"/>
      <c r="R72324" s="230"/>
      <c r="S72324" s="230"/>
    </row>
    <row r="72325" spans="16:19" x14ac:dyDescent="0.2">
      <c r="P72325" s="230"/>
      <c r="Q72325" s="230"/>
      <c r="R72325" s="230"/>
      <c r="S72325" s="230"/>
    </row>
    <row r="72326" spans="16:19" x14ac:dyDescent="0.2">
      <c r="P72326" s="230"/>
      <c r="Q72326" s="230"/>
      <c r="R72326" s="230"/>
      <c r="S72326" s="230"/>
    </row>
    <row r="72327" spans="16:19" x14ac:dyDescent="0.2">
      <c r="P72327" s="230"/>
      <c r="Q72327" s="230"/>
      <c r="R72327" s="230"/>
      <c r="S72327" s="230"/>
    </row>
    <row r="72328" spans="16:19" x14ac:dyDescent="0.2">
      <c r="P72328" s="230"/>
      <c r="Q72328" s="230"/>
      <c r="R72328" s="230"/>
      <c r="S72328" s="230"/>
    </row>
    <row r="72329" spans="16:19" x14ac:dyDescent="0.2">
      <c r="P72329" s="230"/>
      <c r="Q72329" s="230"/>
      <c r="R72329" s="230"/>
      <c r="S72329" s="230"/>
    </row>
    <row r="72330" spans="16:19" x14ac:dyDescent="0.2">
      <c r="P72330" s="230"/>
      <c r="Q72330" s="230"/>
      <c r="R72330" s="230"/>
      <c r="S72330" s="230"/>
    </row>
    <row r="72331" spans="16:19" x14ac:dyDescent="0.2">
      <c r="P72331" s="230"/>
      <c r="Q72331" s="230"/>
      <c r="R72331" s="230"/>
      <c r="S72331" s="230"/>
    </row>
    <row r="72332" spans="16:19" x14ac:dyDescent="0.2">
      <c r="P72332" s="230"/>
      <c r="Q72332" s="230"/>
      <c r="R72332" s="230"/>
      <c r="S72332" s="230"/>
    </row>
    <row r="72333" spans="16:19" x14ac:dyDescent="0.2">
      <c r="P72333" s="230"/>
      <c r="Q72333" s="230"/>
      <c r="R72333" s="230"/>
      <c r="S72333" s="230"/>
    </row>
    <row r="72334" spans="16:19" x14ac:dyDescent="0.2">
      <c r="P72334" s="230"/>
      <c r="Q72334" s="230"/>
      <c r="R72334" s="230"/>
      <c r="S72334" s="230"/>
    </row>
    <row r="72335" spans="16:19" x14ac:dyDescent="0.2">
      <c r="P72335" s="230"/>
      <c r="Q72335" s="230"/>
      <c r="R72335" s="230"/>
      <c r="S72335" s="230"/>
    </row>
    <row r="72336" spans="16:19" x14ac:dyDescent="0.2">
      <c r="P72336" s="230"/>
      <c r="Q72336" s="230"/>
      <c r="R72336" s="230"/>
      <c r="S72336" s="230"/>
    </row>
    <row r="72337" spans="16:19" x14ac:dyDescent="0.2">
      <c r="P72337" s="230"/>
      <c r="Q72337" s="230"/>
      <c r="R72337" s="230"/>
      <c r="S72337" s="230"/>
    </row>
    <row r="72338" spans="16:19" x14ac:dyDescent="0.2">
      <c r="P72338" s="230"/>
      <c r="Q72338" s="230"/>
      <c r="R72338" s="230"/>
      <c r="S72338" s="230"/>
    </row>
    <row r="72339" spans="16:19" x14ac:dyDescent="0.2">
      <c r="P72339" s="230"/>
      <c r="Q72339" s="230"/>
      <c r="R72339" s="230"/>
      <c r="S72339" s="230"/>
    </row>
    <row r="72340" spans="16:19" x14ac:dyDescent="0.2">
      <c r="P72340" s="230"/>
      <c r="Q72340" s="230"/>
      <c r="R72340" s="230"/>
      <c r="S72340" s="230"/>
    </row>
    <row r="72341" spans="16:19" x14ac:dyDescent="0.2">
      <c r="P72341" s="230"/>
      <c r="Q72341" s="230"/>
      <c r="R72341" s="230"/>
      <c r="S72341" s="230"/>
    </row>
    <row r="72342" spans="16:19" x14ac:dyDescent="0.2">
      <c r="P72342" s="230"/>
      <c r="Q72342" s="230"/>
      <c r="R72342" s="230"/>
      <c r="S72342" s="230"/>
    </row>
    <row r="72343" spans="16:19" x14ac:dyDescent="0.2">
      <c r="P72343" s="230"/>
      <c r="Q72343" s="230"/>
      <c r="R72343" s="230"/>
      <c r="S72343" s="230"/>
    </row>
    <row r="72344" spans="16:19" x14ac:dyDescent="0.2">
      <c r="P72344" s="230"/>
      <c r="Q72344" s="230"/>
      <c r="R72344" s="230"/>
      <c r="S72344" s="230"/>
    </row>
    <row r="72345" spans="16:19" x14ac:dyDescent="0.2">
      <c r="P72345" s="230"/>
      <c r="Q72345" s="230"/>
      <c r="R72345" s="230"/>
      <c r="S72345" s="230"/>
    </row>
    <row r="72346" spans="16:19" x14ac:dyDescent="0.2">
      <c r="P72346" s="230"/>
      <c r="Q72346" s="230"/>
      <c r="R72346" s="230"/>
      <c r="S72346" s="230"/>
    </row>
    <row r="72347" spans="16:19" x14ac:dyDescent="0.2">
      <c r="P72347" s="230"/>
      <c r="Q72347" s="230"/>
      <c r="R72347" s="230"/>
      <c r="S72347" s="230"/>
    </row>
    <row r="72348" spans="16:19" x14ac:dyDescent="0.2">
      <c r="P72348" s="230"/>
      <c r="Q72348" s="230"/>
      <c r="R72348" s="230"/>
      <c r="S72348" s="230"/>
    </row>
    <row r="72349" spans="16:19" x14ac:dyDescent="0.2">
      <c r="P72349" s="230"/>
      <c r="Q72349" s="230"/>
      <c r="R72349" s="230"/>
      <c r="S72349" s="230"/>
    </row>
    <row r="72350" spans="16:19" x14ac:dyDescent="0.2">
      <c r="P72350" s="230"/>
      <c r="Q72350" s="230"/>
      <c r="R72350" s="230"/>
      <c r="S72350" s="230"/>
    </row>
    <row r="72351" spans="16:19" x14ac:dyDescent="0.2">
      <c r="P72351" s="230"/>
      <c r="Q72351" s="230"/>
      <c r="R72351" s="230"/>
      <c r="S72351" s="230"/>
    </row>
    <row r="72352" spans="16:19" x14ac:dyDescent="0.2">
      <c r="P72352" s="230"/>
      <c r="Q72352" s="230"/>
      <c r="R72352" s="230"/>
      <c r="S72352" s="230"/>
    </row>
    <row r="72353" spans="16:19" x14ac:dyDescent="0.2">
      <c r="P72353" s="230"/>
      <c r="Q72353" s="230"/>
      <c r="R72353" s="230"/>
      <c r="S72353" s="230"/>
    </row>
    <row r="72354" spans="16:19" x14ac:dyDescent="0.2">
      <c r="P72354" s="230"/>
      <c r="Q72354" s="230"/>
      <c r="R72354" s="230"/>
      <c r="S72354" s="230"/>
    </row>
    <row r="72355" spans="16:19" x14ac:dyDescent="0.2">
      <c r="P72355" s="230"/>
      <c r="Q72355" s="230"/>
      <c r="R72355" s="230"/>
      <c r="S72355" s="230"/>
    </row>
    <row r="72356" spans="16:19" x14ac:dyDescent="0.2">
      <c r="P72356" s="230"/>
      <c r="Q72356" s="230"/>
      <c r="R72356" s="230"/>
      <c r="S72356" s="230"/>
    </row>
    <row r="72357" spans="16:19" x14ac:dyDescent="0.2">
      <c r="P72357" s="230"/>
      <c r="Q72357" s="230"/>
      <c r="R72357" s="230"/>
      <c r="S72357" s="230"/>
    </row>
    <row r="72358" spans="16:19" x14ac:dyDescent="0.2">
      <c r="P72358" s="230"/>
      <c r="Q72358" s="230"/>
      <c r="R72358" s="230"/>
      <c r="S72358" s="230"/>
    </row>
    <row r="72359" spans="16:19" x14ac:dyDescent="0.2">
      <c r="P72359" s="230"/>
      <c r="Q72359" s="230"/>
      <c r="R72359" s="230"/>
      <c r="S72359" s="230"/>
    </row>
    <row r="72360" spans="16:19" x14ac:dyDescent="0.2">
      <c r="P72360" s="230"/>
      <c r="Q72360" s="230"/>
      <c r="R72360" s="230"/>
      <c r="S72360" s="230"/>
    </row>
    <row r="72361" spans="16:19" x14ac:dyDescent="0.2">
      <c r="P72361" s="230"/>
      <c r="Q72361" s="230"/>
      <c r="R72361" s="230"/>
      <c r="S72361" s="230"/>
    </row>
    <row r="72362" spans="16:19" x14ac:dyDescent="0.2">
      <c r="P72362" s="230"/>
      <c r="Q72362" s="230"/>
      <c r="R72362" s="230"/>
      <c r="S72362" s="230"/>
    </row>
    <row r="72363" spans="16:19" x14ac:dyDescent="0.2">
      <c r="P72363" s="230"/>
      <c r="Q72363" s="230"/>
      <c r="R72363" s="230"/>
      <c r="S72363" s="230"/>
    </row>
    <row r="72364" spans="16:19" x14ac:dyDescent="0.2">
      <c r="P72364" s="230"/>
      <c r="Q72364" s="230"/>
      <c r="R72364" s="230"/>
      <c r="S72364" s="230"/>
    </row>
    <row r="72365" spans="16:19" x14ac:dyDescent="0.2">
      <c r="P72365" s="230"/>
      <c r="Q72365" s="230"/>
      <c r="R72365" s="230"/>
      <c r="S72365" s="230"/>
    </row>
    <row r="72366" spans="16:19" x14ac:dyDescent="0.2">
      <c r="P72366" s="230"/>
      <c r="Q72366" s="230"/>
      <c r="R72366" s="230"/>
      <c r="S72366" s="230"/>
    </row>
    <row r="72367" spans="16:19" x14ac:dyDescent="0.2">
      <c r="P72367" s="230"/>
      <c r="Q72367" s="230"/>
      <c r="R72367" s="230"/>
      <c r="S72367" s="230"/>
    </row>
    <row r="72368" spans="16:19" x14ac:dyDescent="0.2">
      <c r="P72368" s="230"/>
      <c r="Q72368" s="230"/>
      <c r="R72368" s="230"/>
      <c r="S72368" s="230"/>
    </row>
    <row r="72369" spans="16:19" x14ac:dyDescent="0.2">
      <c r="P72369" s="230"/>
      <c r="Q72369" s="230"/>
      <c r="R72369" s="230"/>
      <c r="S72369" s="230"/>
    </row>
    <row r="72370" spans="16:19" x14ac:dyDescent="0.2">
      <c r="P72370" s="230"/>
      <c r="Q72370" s="230"/>
      <c r="R72370" s="230"/>
      <c r="S72370" s="230"/>
    </row>
    <row r="72371" spans="16:19" x14ac:dyDescent="0.2">
      <c r="P72371" s="230"/>
      <c r="Q72371" s="230"/>
      <c r="R72371" s="230"/>
      <c r="S72371" s="230"/>
    </row>
    <row r="72372" spans="16:19" x14ac:dyDescent="0.2">
      <c r="P72372" s="230"/>
      <c r="Q72372" s="230"/>
      <c r="R72372" s="230"/>
      <c r="S72372" s="230"/>
    </row>
    <row r="72373" spans="16:19" x14ac:dyDescent="0.2">
      <c r="P72373" s="230"/>
      <c r="Q72373" s="230"/>
      <c r="R72373" s="230"/>
      <c r="S72373" s="230"/>
    </row>
    <row r="72374" spans="16:19" x14ac:dyDescent="0.2">
      <c r="P72374" s="230"/>
      <c r="Q72374" s="230"/>
      <c r="R72374" s="230"/>
      <c r="S72374" s="230"/>
    </row>
    <row r="72375" spans="16:19" x14ac:dyDescent="0.2">
      <c r="P72375" s="230"/>
      <c r="Q72375" s="230"/>
      <c r="R72375" s="230"/>
      <c r="S72375" s="230"/>
    </row>
    <row r="72376" spans="16:19" x14ac:dyDescent="0.2">
      <c r="P72376" s="230"/>
      <c r="Q72376" s="230"/>
      <c r="R72376" s="230"/>
      <c r="S72376" s="230"/>
    </row>
    <row r="72377" spans="16:19" x14ac:dyDescent="0.2">
      <c r="P72377" s="230"/>
      <c r="Q72377" s="230"/>
      <c r="R72377" s="230"/>
      <c r="S72377" s="230"/>
    </row>
    <row r="72378" spans="16:19" x14ac:dyDescent="0.2">
      <c r="P72378" s="230"/>
      <c r="Q72378" s="230"/>
      <c r="R72378" s="230"/>
      <c r="S72378" s="230"/>
    </row>
    <row r="72379" spans="16:19" x14ac:dyDescent="0.2">
      <c r="P72379" s="230"/>
      <c r="Q72379" s="230"/>
      <c r="R72379" s="230"/>
      <c r="S72379" s="230"/>
    </row>
    <row r="72380" spans="16:19" x14ac:dyDescent="0.2">
      <c r="P72380" s="230"/>
      <c r="Q72380" s="230"/>
      <c r="R72380" s="230"/>
      <c r="S72380" s="230"/>
    </row>
    <row r="72381" spans="16:19" x14ac:dyDescent="0.2">
      <c r="P72381" s="230"/>
      <c r="Q72381" s="230"/>
      <c r="R72381" s="230"/>
      <c r="S72381" s="230"/>
    </row>
    <row r="72382" spans="16:19" x14ac:dyDescent="0.2">
      <c r="P72382" s="230"/>
      <c r="Q72382" s="230"/>
      <c r="R72382" s="230"/>
      <c r="S72382" s="230"/>
    </row>
    <row r="72383" spans="16:19" x14ac:dyDescent="0.2">
      <c r="P72383" s="230"/>
      <c r="Q72383" s="230"/>
      <c r="R72383" s="230"/>
      <c r="S72383" s="230"/>
    </row>
    <row r="72384" spans="16:19" x14ac:dyDescent="0.2">
      <c r="P72384" s="230"/>
      <c r="Q72384" s="230"/>
      <c r="R72384" s="230"/>
      <c r="S72384" s="230"/>
    </row>
    <row r="72385" spans="16:19" x14ac:dyDescent="0.2">
      <c r="P72385" s="230"/>
      <c r="Q72385" s="230"/>
      <c r="R72385" s="230"/>
      <c r="S72385" s="230"/>
    </row>
    <row r="72386" spans="16:19" x14ac:dyDescent="0.2">
      <c r="P72386" s="230"/>
      <c r="Q72386" s="230"/>
      <c r="R72386" s="230"/>
      <c r="S72386" s="230"/>
    </row>
    <row r="72387" spans="16:19" x14ac:dyDescent="0.2">
      <c r="P72387" s="230"/>
      <c r="Q72387" s="230"/>
      <c r="R72387" s="230"/>
      <c r="S72387" s="230"/>
    </row>
    <row r="72388" spans="16:19" x14ac:dyDescent="0.2">
      <c r="P72388" s="230"/>
      <c r="Q72388" s="230"/>
      <c r="R72388" s="230"/>
      <c r="S72388" s="230"/>
    </row>
    <row r="72389" spans="16:19" x14ac:dyDescent="0.2">
      <c r="P72389" s="230"/>
      <c r="Q72389" s="230"/>
      <c r="R72389" s="230"/>
      <c r="S72389" s="230"/>
    </row>
    <row r="72390" spans="16:19" x14ac:dyDescent="0.2">
      <c r="P72390" s="230"/>
      <c r="Q72390" s="230"/>
      <c r="R72390" s="230"/>
      <c r="S72390" s="230"/>
    </row>
    <row r="72391" spans="16:19" x14ac:dyDescent="0.2">
      <c r="P72391" s="230"/>
      <c r="Q72391" s="230"/>
      <c r="R72391" s="230"/>
      <c r="S72391" s="230"/>
    </row>
    <row r="72392" spans="16:19" x14ac:dyDescent="0.2">
      <c r="P72392" s="230"/>
      <c r="Q72392" s="230"/>
      <c r="R72392" s="230"/>
      <c r="S72392" s="230"/>
    </row>
    <row r="72393" spans="16:19" x14ac:dyDescent="0.2">
      <c r="P72393" s="230"/>
      <c r="Q72393" s="230"/>
      <c r="R72393" s="230"/>
      <c r="S72393" s="230"/>
    </row>
    <row r="72394" spans="16:19" x14ac:dyDescent="0.2">
      <c r="P72394" s="230"/>
      <c r="Q72394" s="230"/>
      <c r="R72394" s="230"/>
      <c r="S72394" s="230"/>
    </row>
    <row r="72395" spans="16:19" x14ac:dyDescent="0.2">
      <c r="P72395" s="230"/>
      <c r="Q72395" s="230"/>
      <c r="R72395" s="230"/>
      <c r="S72395" s="230"/>
    </row>
    <row r="72396" spans="16:19" x14ac:dyDescent="0.2">
      <c r="P72396" s="230"/>
      <c r="Q72396" s="230"/>
      <c r="R72396" s="230"/>
      <c r="S72396" s="230"/>
    </row>
    <row r="72397" spans="16:19" x14ac:dyDescent="0.2">
      <c r="P72397" s="230"/>
      <c r="Q72397" s="230"/>
      <c r="R72397" s="230"/>
      <c r="S72397" s="230"/>
    </row>
    <row r="72398" spans="16:19" x14ac:dyDescent="0.2">
      <c r="P72398" s="230"/>
      <c r="Q72398" s="230"/>
      <c r="R72398" s="230"/>
      <c r="S72398" s="230"/>
    </row>
    <row r="72399" spans="16:19" x14ac:dyDescent="0.2">
      <c r="P72399" s="230"/>
      <c r="Q72399" s="230"/>
      <c r="R72399" s="230"/>
      <c r="S72399" s="230"/>
    </row>
    <row r="72400" spans="16:19" x14ac:dyDescent="0.2">
      <c r="P72400" s="230"/>
      <c r="Q72400" s="230"/>
      <c r="R72400" s="230"/>
      <c r="S72400" s="230"/>
    </row>
    <row r="72401" spans="16:19" x14ac:dyDescent="0.2">
      <c r="P72401" s="230"/>
      <c r="Q72401" s="230"/>
      <c r="R72401" s="230"/>
      <c r="S72401" s="230"/>
    </row>
    <row r="72402" spans="16:19" x14ac:dyDescent="0.2">
      <c r="P72402" s="230"/>
      <c r="Q72402" s="230"/>
      <c r="R72402" s="230"/>
      <c r="S72402" s="230"/>
    </row>
    <row r="72403" spans="16:19" x14ac:dyDescent="0.2">
      <c r="P72403" s="230"/>
      <c r="Q72403" s="230"/>
      <c r="R72403" s="230"/>
      <c r="S72403" s="230"/>
    </row>
    <row r="72404" spans="16:19" x14ac:dyDescent="0.2">
      <c r="P72404" s="230"/>
      <c r="Q72404" s="230"/>
      <c r="R72404" s="230"/>
      <c r="S72404" s="230"/>
    </row>
    <row r="72405" spans="16:19" x14ac:dyDescent="0.2">
      <c r="P72405" s="230"/>
      <c r="Q72405" s="230"/>
      <c r="R72405" s="230"/>
      <c r="S72405" s="230"/>
    </row>
    <row r="72406" spans="16:19" x14ac:dyDescent="0.2">
      <c r="P72406" s="230"/>
      <c r="Q72406" s="230"/>
      <c r="R72406" s="230"/>
      <c r="S72406" s="230"/>
    </row>
    <row r="72407" spans="16:19" x14ac:dyDescent="0.2">
      <c r="P72407" s="230"/>
      <c r="Q72407" s="230"/>
      <c r="R72407" s="230"/>
      <c r="S72407" s="230"/>
    </row>
    <row r="72408" spans="16:19" x14ac:dyDescent="0.2">
      <c r="P72408" s="230"/>
      <c r="Q72408" s="230"/>
      <c r="R72408" s="230"/>
      <c r="S72408" s="230"/>
    </row>
    <row r="72409" spans="16:19" x14ac:dyDescent="0.2">
      <c r="P72409" s="230"/>
      <c r="Q72409" s="230"/>
      <c r="R72409" s="230"/>
      <c r="S72409" s="230"/>
    </row>
    <row r="72410" spans="16:19" x14ac:dyDescent="0.2">
      <c r="P72410" s="230"/>
      <c r="Q72410" s="230"/>
      <c r="R72410" s="230"/>
      <c r="S72410" s="230"/>
    </row>
    <row r="72411" spans="16:19" x14ac:dyDescent="0.2">
      <c r="P72411" s="230"/>
      <c r="Q72411" s="230"/>
      <c r="R72411" s="230"/>
      <c r="S72411" s="230"/>
    </row>
    <row r="72412" spans="16:19" x14ac:dyDescent="0.2">
      <c r="P72412" s="230"/>
      <c r="Q72412" s="230"/>
      <c r="R72412" s="230"/>
      <c r="S72412" s="230"/>
    </row>
    <row r="72413" spans="16:19" x14ac:dyDescent="0.2">
      <c r="P72413" s="230"/>
      <c r="Q72413" s="230"/>
      <c r="R72413" s="230"/>
      <c r="S72413" s="230"/>
    </row>
    <row r="72414" spans="16:19" x14ac:dyDescent="0.2">
      <c r="P72414" s="230"/>
      <c r="Q72414" s="230"/>
      <c r="R72414" s="230"/>
      <c r="S72414" s="230"/>
    </row>
    <row r="72415" spans="16:19" x14ac:dyDescent="0.2">
      <c r="P72415" s="230"/>
      <c r="Q72415" s="230"/>
      <c r="R72415" s="230"/>
      <c r="S72415" s="230"/>
    </row>
    <row r="72416" spans="16:19" x14ac:dyDescent="0.2">
      <c r="P72416" s="230"/>
      <c r="Q72416" s="230"/>
      <c r="R72416" s="230"/>
      <c r="S72416" s="230"/>
    </row>
    <row r="72417" spans="16:19" x14ac:dyDescent="0.2">
      <c r="P72417" s="230"/>
      <c r="Q72417" s="230"/>
      <c r="R72417" s="230"/>
      <c r="S72417" s="230"/>
    </row>
    <row r="72418" spans="16:19" x14ac:dyDescent="0.2">
      <c r="P72418" s="230"/>
      <c r="Q72418" s="230"/>
      <c r="R72418" s="230"/>
      <c r="S72418" s="230"/>
    </row>
    <row r="72419" spans="16:19" x14ac:dyDescent="0.2">
      <c r="P72419" s="230"/>
      <c r="Q72419" s="230"/>
      <c r="R72419" s="230"/>
      <c r="S72419" s="230"/>
    </row>
    <row r="72420" spans="16:19" x14ac:dyDescent="0.2">
      <c r="P72420" s="230"/>
      <c r="Q72420" s="230"/>
      <c r="R72420" s="230"/>
      <c r="S72420" s="230"/>
    </row>
    <row r="72421" spans="16:19" x14ac:dyDescent="0.2">
      <c r="P72421" s="230"/>
      <c r="Q72421" s="230"/>
      <c r="R72421" s="230"/>
      <c r="S72421" s="230"/>
    </row>
    <row r="72422" spans="16:19" x14ac:dyDescent="0.2">
      <c r="P72422" s="230"/>
      <c r="Q72422" s="230"/>
      <c r="R72422" s="230"/>
      <c r="S72422" s="230"/>
    </row>
    <row r="72423" spans="16:19" x14ac:dyDescent="0.2">
      <c r="P72423" s="230"/>
      <c r="Q72423" s="230"/>
      <c r="R72423" s="230"/>
      <c r="S72423" s="230"/>
    </row>
    <row r="72424" spans="16:19" x14ac:dyDescent="0.2">
      <c r="P72424" s="230"/>
      <c r="Q72424" s="230"/>
      <c r="R72424" s="230"/>
      <c r="S72424" s="230"/>
    </row>
    <row r="72425" spans="16:19" x14ac:dyDescent="0.2">
      <c r="P72425" s="230"/>
      <c r="Q72425" s="230"/>
      <c r="R72425" s="230"/>
      <c r="S72425" s="230"/>
    </row>
    <row r="72426" spans="16:19" x14ac:dyDescent="0.2">
      <c r="P72426" s="230"/>
      <c r="Q72426" s="230"/>
      <c r="R72426" s="230"/>
      <c r="S72426" s="230"/>
    </row>
    <row r="72427" spans="16:19" x14ac:dyDescent="0.2">
      <c r="P72427" s="230"/>
      <c r="Q72427" s="230"/>
      <c r="R72427" s="230"/>
      <c r="S72427" s="230"/>
    </row>
    <row r="72428" spans="16:19" x14ac:dyDescent="0.2">
      <c r="P72428" s="230"/>
      <c r="Q72428" s="230"/>
      <c r="R72428" s="230"/>
      <c r="S72428" s="230"/>
    </row>
    <row r="72429" spans="16:19" x14ac:dyDescent="0.2">
      <c r="P72429" s="230"/>
      <c r="Q72429" s="230"/>
      <c r="R72429" s="230"/>
      <c r="S72429" s="230"/>
    </row>
    <row r="72430" spans="16:19" x14ac:dyDescent="0.2">
      <c r="P72430" s="230"/>
      <c r="Q72430" s="230"/>
      <c r="R72430" s="230"/>
      <c r="S72430" s="230"/>
    </row>
    <row r="72431" spans="16:19" x14ac:dyDescent="0.2">
      <c r="P72431" s="230"/>
      <c r="Q72431" s="230"/>
      <c r="R72431" s="230"/>
      <c r="S72431" s="230"/>
    </row>
    <row r="72432" spans="16:19" x14ac:dyDescent="0.2">
      <c r="P72432" s="230"/>
      <c r="Q72432" s="230"/>
      <c r="R72432" s="230"/>
      <c r="S72432" s="230"/>
    </row>
    <row r="72433" spans="16:19" x14ac:dyDescent="0.2">
      <c r="P72433" s="230"/>
      <c r="Q72433" s="230"/>
      <c r="R72433" s="230"/>
      <c r="S72433" s="230"/>
    </row>
    <row r="72434" spans="16:19" x14ac:dyDescent="0.2">
      <c r="P72434" s="230"/>
      <c r="Q72434" s="230"/>
      <c r="R72434" s="230"/>
      <c r="S72434" s="230"/>
    </row>
    <row r="72435" spans="16:19" x14ac:dyDescent="0.2">
      <c r="P72435" s="230"/>
      <c r="Q72435" s="230"/>
      <c r="R72435" s="230"/>
      <c r="S72435" s="230"/>
    </row>
    <row r="72436" spans="16:19" x14ac:dyDescent="0.2">
      <c r="P72436" s="230"/>
      <c r="Q72436" s="230"/>
      <c r="R72436" s="230"/>
      <c r="S72436" s="230"/>
    </row>
    <row r="72437" spans="16:19" x14ac:dyDescent="0.2">
      <c r="P72437" s="230"/>
      <c r="Q72437" s="230"/>
      <c r="R72437" s="230"/>
      <c r="S72437" s="230"/>
    </row>
    <row r="72438" spans="16:19" x14ac:dyDescent="0.2">
      <c r="P72438" s="230"/>
      <c r="Q72438" s="230"/>
      <c r="R72438" s="230"/>
      <c r="S72438" s="230"/>
    </row>
    <row r="72439" spans="16:19" x14ac:dyDescent="0.2">
      <c r="P72439" s="230"/>
      <c r="Q72439" s="230"/>
      <c r="R72439" s="230"/>
      <c r="S72439" s="230"/>
    </row>
    <row r="72440" spans="16:19" x14ac:dyDescent="0.2">
      <c r="P72440" s="230"/>
      <c r="Q72440" s="230"/>
      <c r="R72440" s="230"/>
      <c r="S72440" s="230"/>
    </row>
    <row r="72441" spans="16:19" x14ac:dyDescent="0.2">
      <c r="P72441" s="230"/>
      <c r="Q72441" s="230"/>
      <c r="R72441" s="230"/>
      <c r="S72441" s="230"/>
    </row>
    <row r="72442" spans="16:19" x14ac:dyDescent="0.2">
      <c r="P72442" s="230"/>
      <c r="Q72442" s="230"/>
      <c r="R72442" s="230"/>
      <c r="S72442" s="230"/>
    </row>
    <row r="72443" spans="16:19" x14ac:dyDescent="0.2">
      <c r="P72443" s="230"/>
      <c r="Q72443" s="230"/>
      <c r="R72443" s="230"/>
      <c r="S72443" s="230"/>
    </row>
    <row r="72444" spans="16:19" x14ac:dyDescent="0.2">
      <c r="P72444" s="230"/>
      <c r="Q72444" s="230"/>
      <c r="R72444" s="230"/>
      <c r="S72444" s="230"/>
    </row>
    <row r="72445" spans="16:19" x14ac:dyDescent="0.2">
      <c r="P72445" s="230"/>
      <c r="Q72445" s="230"/>
      <c r="R72445" s="230"/>
      <c r="S72445" s="230"/>
    </row>
    <row r="72446" spans="16:19" x14ac:dyDescent="0.2">
      <c r="P72446" s="230"/>
      <c r="Q72446" s="230"/>
      <c r="R72446" s="230"/>
      <c r="S72446" s="230"/>
    </row>
    <row r="72447" spans="16:19" x14ac:dyDescent="0.2">
      <c r="P72447" s="230"/>
      <c r="Q72447" s="230"/>
      <c r="R72447" s="230"/>
      <c r="S72447" s="230"/>
    </row>
    <row r="72448" spans="16:19" x14ac:dyDescent="0.2">
      <c r="P72448" s="230"/>
      <c r="Q72448" s="230"/>
      <c r="R72448" s="230"/>
      <c r="S72448" s="230"/>
    </row>
    <row r="72449" spans="16:19" x14ac:dyDescent="0.2">
      <c r="P72449" s="230"/>
      <c r="Q72449" s="230"/>
      <c r="R72449" s="230"/>
      <c r="S72449" s="230"/>
    </row>
    <row r="72450" spans="16:19" x14ac:dyDescent="0.2">
      <c r="P72450" s="230"/>
      <c r="Q72450" s="230"/>
      <c r="R72450" s="230"/>
      <c r="S72450" s="230"/>
    </row>
    <row r="72451" spans="16:19" x14ac:dyDescent="0.2">
      <c r="P72451" s="230"/>
      <c r="Q72451" s="230"/>
      <c r="R72451" s="230"/>
      <c r="S72451" s="230"/>
    </row>
    <row r="72452" spans="16:19" x14ac:dyDescent="0.2">
      <c r="P72452" s="230"/>
      <c r="Q72452" s="230"/>
      <c r="R72452" s="230"/>
      <c r="S72452" s="230"/>
    </row>
    <row r="72453" spans="16:19" x14ac:dyDescent="0.2">
      <c r="P72453" s="230"/>
      <c r="Q72453" s="230"/>
      <c r="R72453" s="230"/>
      <c r="S72453" s="230"/>
    </row>
    <row r="72454" spans="16:19" x14ac:dyDescent="0.2">
      <c r="P72454" s="230"/>
      <c r="Q72454" s="230"/>
      <c r="R72454" s="230"/>
      <c r="S72454" s="230"/>
    </row>
    <row r="72455" spans="16:19" x14ac:dyDescent="0.2">
      <c r="P72455" s="230"/>
      <c r="Q72455" s="230"/>
      <c r="R72455" s="230"/>
      <c r="S72455" s="230"/>
    </row>
    <row r="72456" spans="16:19" x14ac:dyDescent="0.2">
      <c r="P72456" s="230"/>
      <c r="Q72456" s="230"/>
      <c r="R72456" s="230"/>
      <c r="S72456" s="230"/>
    </row>
    <row r="72457" spans="16:19" x14ac:dyDescent="0.2">
      <c r="P72457" s="230"/>
      <c r="Q72457" s="230"/>
      <c r="R72457" s="230"/>
      <c r="S72457" s="230"/>
    </row>
    <row r="72458" spans="16:19" x14ac:dyDescent="0.2">
      <c r="P72458" s="230"/>
      <c r="Q72458" s="230"/>
      <c r="R72458" s="230"/>
      <c r="S72458" s="230"/>
    </row>
    <row r="72459" spans="16:19" x14ac:dyDescent="0.2">
      <c r="P72459" s="230"/>
      <c r="Q72459" s="230"/>
      <c r="R72459" s="230"/>
      <c r="S72459" s="230"/>
    </row>
    <row r="72460" spans="16:19" x14ac:dyDescent="0.2">
      <c r="P72460" s="230"/>
      <c r="Q72460" s="230"/>
      <c r="R72460" s="230"/>
      <c r="S72460" s="230"/>
    </row>
    <row r="72461" spans="16:19" x14ac:dyDescent="0.2">
      <c r="P72461" s="230"/>
      <c r="Q72461" s="230"/>
      <c r="R72461" s="230"/>
      <c r="S72461" s="230"/>
    </row>
    <row r="72462" spans="16:19" x14ac:dyDescent="0.2">
      <c r="P72462" s="230"/>
      <c r="Q72462" s="230"/>
      <c r="R72462" s="230"/>
      <c r="S72462" s="230"/>
    </row>
    <row r="72463" spans="16:19" x14ac:dyDescent="0.2">
      <c r="P72463" s="230"/>
      <c r="Q72463" s="230"/>
      <c r="R72463" s="230"/>
      <c r="S72463" s="230"/>
    </row>
    <row r="72464" spans="16:19" x14ac:dyDescent="0.2">
      <c r="P72464" s="230"/>
      <c r="Q72464" s="230"/>
      <c r="R72464" s="230"/>
      <c r="S72464" s="230"/>
    </row>
    <row r="72465" spans="16:19" x14ac:dyDescent="0.2">
      <c r="P72465" s="230"/>
      <c r="Q72465" s="230"/>
      <c r="R72465" s="230"/>
      <c r="S72465" s="230"/>
    </row>
    <row r="72466" spans="16:19" x14ac:dyDescent="0.2">
      <c r="P72466" s="230"/>
      <c r="Q72466" s="230"/>
      <c r="R72466" s="230"/>
      <c r="S72466" s="230"/>
    </row>
    <row r="72467" spans="16:19" x14ac:dyDescent="0.2">
      <c r="P72467" s="230"/>
      <c r="Q72467" s="230"/>
      <c r="R72467" s="230"/>
      <c r="S72467" s="230"/>
    </row>
    <row r="72468" spans="16:19" x14ac:dyDescent="0.2">
      <c r="P72468" s="230"/>
      <c r="Q72468" s="230"/>
      <c r="R72468" s="230"/>
      <c r="S72468" s="230"/>
    </row>
    <row r="72469" spans="16:19" x14ac:dyDescent="0.2">
      <c r="P72469" s="230"/>
      <c r="Q72469" s="230"/>
      <c r="R72469" s="230"/>
      <c r="S72469" s="230"/>
    </row>
    <row r="72470" spans="16:19" x14ac:dyDescent="0.2">
      <c r="P72470" s="230"/>
      <c r="Q72470" s="230"/>
      <c r="R72470" s="230"/>
      <c r="S72470" s="230"/>
    </row>
    <row r="72471" spans="16:19" x14ac:dyDescent="0.2">
      <c r="P72471" s="230"/>
      <c r="Q72471" s="230"/>
      <c r="R72471" s="230"/>
      <c r="S72471" s="230"/>
    </row>
    <row r="72472" spans="16:19" x14ac:dyDescent="0.2">
      <c r="P72472" s="230"/>
      <c r="Q72472" s="230"/>
      <c r="R72472" s="230"/>
      <c r="S72472" s="230"/>
    </row>
    <row r="72473" spans="16:19" x14ac:dyDescent="0.2">
      <c r="P72473" s="230"/>
      <c r="Q72473" s="230"/>
      <c r="R72473" s="230"/>
      <c r="S72473" s="230"/>
    </row>
    <row r="72474" spans="16:19" x14ac:dyDescent="0.2">
      <c r="P72474" s="230"/>
      <c r="Q72474" s="230"/>
      <c r="R72474" s="230"/>
      <c r="S72474" s="230"/>
    </row>
    <row r="72475" spans="16:19" x14ac:dyDescent="0.2">
      <c r="P72475" s="230"/>
      <c r="Q72475" s="230"/>
      <c r="R72475" s="230"/>
      <c r="S72475" s="230"/>
    </row>
    <row r="72476" spans="16:19" x14ac:dyDescent="0.2">
      <c r="P72476" s="230"/>
      <c r="Q72476" s="230"/>
      <c r="R72476" s="230"/>
      <c r="S72476" s="230"/>
    </row>
    <row r="72477" spans="16:19" x14ac:dyDescent="0.2">
      <c r="P72477" s="230"/>
      <c r="Q72477" s="230"/>
      <c r="R72477" s="230"/>
      <c r="S72477" s="230"/>
    </row>
    <row r="72478" spans="16:19" x14ac:dyDescent="0.2">
      <c r="P72478" s="230"/>
      <c r="Q72478" s="230"/>
      <c r="R72478" s="230"/>
      <c r="S72478" s="230"/>
    </row>
    <row r="72479" spans="16:19" x14ac:dyDescent="0.2">
      <c r="P72479" s="230"/>
      <c r="Q72479" s="230"/>
      <c r="R72479" s="230"/>
      <c r="S72479" s="230"/>
    </row>
    <row r="72480" spans="16:19" x14ac:dyDescent="0.2">
      <c r="P72480" s="230"/>
      <c r="Q72480" s="230"/>
      <c r="R72480" s="230"/>
      <c r="S72480" s="230"/>
    </row>
    <row r="72481" spans="16:19" x14ac:dyDescent="0.2">
      <c r="P72481" s="230"/>
      <c r="Q72481" s="230"/>
      <c r="R72481" s="230"/>
      <c r="S72481" s="230"/>
    </row>
    <row r="72482" spans="16:19" x14ac:dyDescent="0.2">
      <c r="P72482" s="230"/>
      <c r="Q72482" s="230"/>
      <c r="R72482" s="230"/>
      <c r="S72482" s="230"/>
    </row>
    <row r="72483" spans="16:19" x14ac:dyDescent="0.2">
      <c r="P72483" s="230"/>
      <c r="Q72483" s="230"/>
      <c r="R72483" s="230"/>
      <c r="S72483" s="230"/>
    </row>
    <row r="72484" spans="16:19" x14ac:dyDescent="0.2">
      <c r="P72484" s="230"/>
      <c r="Q72484" s="230"/>
      <c r="R72484" s="230"/>
      <c r="S72484" s="230"/>
    </row>
    <row r="72485" spans="16:19" x14ac:dyDescent="0.2">
      <c r="P72485" s="230"/>
      <c r="Q72485" s="230"/>
      <c r="R72485" s="230"/>
      <c r="S72485" s="230"/>
    </row>
    <row r="72486" spans="16:19" x14ac:dyDescent="0.2">
      <c r="P72486" s="230"/>
      <c r="Q72486" s="230"/>
      <c r="R72486" s="230"/>
      <c r="S72486" s="230"/>
    </row>
    <row r="72487" spans="16:19" x14ac:dyDescent="0.2">
      <c r="P72487" s="230"/>
      <c r="Q72487" s="230"/>
      <c r="R72487" s="230"/>
      <c r="S72487" s="230"/>
    </row>
    <row r="72488" spans="16:19" x14ac:dyDescent="0.2">
      <c r="P72488" s="230"/>
      <c r="Q72488" s="230"/>
      <c r="R72488" s="230"/>
      <c r="S72488" s="230"/>
    </row>
    <row r="72489" spans="16:19" x14ac:dyDescent="0.2">
      <c r="P72489" s="230"/>
      <c r="Q72489" s="230"/>
      <c r="R72489" s="230"/>
      <c r="S72489" s="230"/>
    </row>
    <row r="72490" spans="16:19" x14ac:dyDescent="0.2">
      <c r="P72490" s="230"/>
      <c r="Q72490" s="230"/>
      <c r="R72490" s="230"/>
      <c r="S72490" s="230"/>
    </row>
    <row r="72491" spans="16:19" x14ac:dyDescent="0.2">
      <c r="P72491" s="230"/>
      <c r="Q72491" s="230"/>
      <c r="R72491" s="230"/>
      <c r="S72491" s="230"/>
    </row>
    <row r="72492" spans="16:19" x14ac:dyDescent="0.2">
      <c r="P72492" s="230"/>
      <c r="Q72492" s="230"/>
      <c r="R72492" s="230"/>
      <c r="S72492" s="230"/>
    </row>
    <row r="72493" spans="16:19" x14ac:dyDescent="0.2">
      <c r="P72493" s="230"/>
      <c r="Q72493" s="230"/>
      <c r="R72493" s="230"/>
      <c r="S72493" s="230"/>
    </row>
    <row r="72494" spans="16:19" x14ac:dyDescent="0.2">
      <c r="P72494" s="230"/>
      <c r="Q72494" s="230"/>
      <c r="R72494" s="230"/>
      <c r="S72494" s="230"/>
    </row>
    <row r="72495" spans="16:19" x14ac:dyDescent="0.2">
      <c r="P72495" s="230"/>
      <c r="Q72495" s="230"/>
      <c r="R72495" s="230"/>
      <c r="S72495" s="230"/>
    </row>
    <row r="72496" spans="16:19" x14ac:dyDescent="0.2">
      <c r="P72496" s="230"/>
      <c r="Q72496" s="230"/>
      <c r="R72496" s="230"/>
      <c r="S72496" s="230"/>
    </row>
    <row r="72497" spans="16:19" x14ac:dyDescent="0.2">
      <c r="P72497" s="230"/>
      <c r="Q72497" s="230"/>
      <c r="R72497" s="230"/>
      <c r="S72497" s="230"/>
    </row>
    <row r="72498" spans="16:19" x14ac:dyDescent="0.2">
      <c r="P72498" s="230"/>
      <c r="Q72498" s="230"/>
      <c r="R72498" s="230"/>
      <c r="S72498" s="230"/>
    </row>
    <row r="72499" spans="16:19" x14ac:dyDescent="0.2">
      <c r="P72499" s="230"/>
      <c r="Q72499" s="230"/>
      <c r="R72499" s="230"/>
      <c r="S72499" s="230"/>
    </row>
    <row r="72500" spans="16:19" x14ac:dyDescent="0.2">
      <c r="P72500" s="230"/>
      <c r="Q72500" s="230"/>
      <c r="R72500" s="230"/>
      <c r="S72500" s="230"/>
    </row>
    <row r="72501" spans="16:19" x14ac:dyDescent="0.2">
      <c r="P72501" s="230"/>
      <c r="Q72501" s="230"/>
      <c r="R72501" s="230"/>
      <c r="S72501" s="230"/>
    </row>
    <row r="72502" spans="16:19" x14ac:dyDescent="0.2">
      <c r="P72502" s="230"/>
      <c r="Q72502" s="230"/>
      <c r="R72502" s="230"/>
      <c r="S72502" s="230"/>
    </row>
    <row r="72503" spans="16:19" x14ac:dyDescent="0.2">
      <c r="P72503" s="230"/>
      <c r="Q72503" s="230"/>
      <c r="R72503" s="230"/>
      <c r="S72503" s="230"/>
    </row>
    <row r="72504" spans="16:19" x14ac:dyDescent="0.2">
      <c r="P72504" s="230"/>
      <c r="Q72504" s="230"/>
      <c r="R72504" s="230"/>
      <c r="S72504" s="230"/>
    </row>
    <row r="72505" spans="16:19" x14ac:dyDescent="0.2">
      <c r="P72505" s="230"/>
      <c r="Q72505" s="230"/>
      <c r="R72505" s="230"/>
      <c r="S72505" s="230"/>
    </row>
    <row r="72506" spans="16:19" x14ac:dyDescent="0.2">
      <c r="P72506" s="230"/>
      <c r="Q72506" s="230"/>
      <c r="R72506" s="230"/>
      <c r="S72506" s="230"/>
    </row>
    <row r="72507" spans="16:19" x14ac:dyDescent="0.2">
      <c r="P72507" s="230"/>
      <c r="Q72507" s="230"/>
      <c r="R72507" s="230"/>
      <c r="S72507" s="230"/>
    </row>
    <row r="72508" spans="16:19" x14ac:dyDescent="0.2">
      <c r="P72508" s="230"/>
      <c r="Q72508" s="230"/>
      <c r="R72508" s="230"/>
      <c r="S72508" s="230"/>
    </row>
    <row r="72509" spans="16:19" x14ac:dyDescent="0.2">
      <c r="P72509" s="230"/>
      <c r="Q72509" s="230"/>
      <c r="R72509" s="230"/>
      <c r="S72509" s="230"/>
    </row>
    <row r="72510" spans="16:19" x14ac:dyDescent="0.2">
      <c r="P72510" s="230"/>
      <c r="Q72510" s="230"/>
      <c r="R72510" s="230"/>
      <c r="S72510" s="230"/>
    </row>
    <row r="72511" spans="16:19" x14ac:dyDescent="0.2">
      <c r="P72511" s="230"/>
      <c r="Q72511" s="230"/>
      <c r="R72511" s="230"/>
      <c r="S72511" s="230"/>
    </row>
    <row r="72512" spans="16:19" x14ac:dyDescent="0.2">
      <c r="P72512" s="230"/>
      <c r="Q72512" s="230"/>
      <c r="R72512" s="230"/>
      <c r="S72512" s="230"/>
    </row>
    <row r="72513" spans="16:19" x14ac:dyDescent="0.2">
      <c r="P72513" s="230"/>
      <c r="Q72513" s="230"/>
      <c r="R72513" s="230"/>
      <c r="S72513" s="230"/>
    </row>
    <row r="72514" spans="16:19" x14ac:dyDescent="0.2">
      <c r="P72514" s="230"/>
      <c r="Q72514" s="230"/>
      <c r="R72514" s="230"/>
      <c r="S72514" s="230"/>
    </row>
    <row r="72515" spans="16:19" x14ac:dyDescent="0.2">
      <c r="P72515" s="230"/>
      <c r="Q72515" s="230"/>
      <c r="R72515" s="230"/>
      <c r="S72515" s="230"/>
    </row>
    <row r="72516" spans="16:19" x14ac:dyDescent="0.2">
      <c r="P72516" s="230"/>
      <c r="Q72516" s="230"/>
      <c r="R72516" s="230"/>
      <c r="S72516" s="230"/>
    </row>
    <row r="72517" spans="16:19" x14ac:dyDescent="0.2">
      <c r="P72517" s="230"/>
      <c r="Q72517" s="230"/>
      <c r="R72517" s="230"/>
      <c r="S72517" s="230"/>
    </row>
    <row r="72518" spans="16:19" x14ac:dyDescent="0.2">
      <c r="P72518" s="230"/>
      <c r="Q72518" s="230"/>
      <c r="R72518" s="230"/>
      <c r="S72518" s="230"/>
    </row>
    <row r="72519" spans="16:19" x14ac:dyDescent="0.2">
      <c r="P72519" s="230"/>
      <c r="Q72519" s="230"/>
      <c r="R72519" s="230"/>
      <c r="S72519" s="230"/>
    </row>
    <row r="72520" spans="16:19" x14ac:dyDescent="0.2">
      <c r="P72520" s="230"/>
      <c r="Q72520" s="230"/>
      <c r="R72520" s="230"/>
      <c r="S72520" s="230"/>
    </row>
    <row r="72521" spans="16:19" x14ac:dyDescent="0.2">
      <c r="P72521" s="230"/>
      <c r="Q72521" s="230"/>
      <c r="R72521" s="230"/>
      <c r="S72521" s="230"/>
    </row>
    <row r="72522" spans="16:19" x14ac:dyDescent="0.2">
      <c r="P72522" s="230"/>
      <c r="Q72522" s="230"/>
      <c r="R72522" s="230"/>
      <c r="S72522" s="230"/>
    </row>
    <row r="72523" spans="16:19" x14ac:dyDescent="0.2">
      <c r="P72523" s="230"/>
      <c r="Q72523" s="230"/>
      <c r="R72523" s="230"/>
      <c r="S72523" s="230"/>
    </row>
    <row r="72524" spans="16:19" x14ac:dyDescent="0.2">
      <c r="P72524" s="230"/>
      <c r="Q72524" s="230"/>
      <c r="R72524" s="230"/>
      <c r="S72524" s="230"/>
    </row>
    <row r="72525" spans="16:19" x14ac:dyDescent="0.2">
      <c r="P72525" s="230"/>
      <c r="Q72525" s="230"/>
      <c r="R72525" s="230"/>
      <c r="S72525" s="230"/>
    </row>
    <row r="72526" spans="16:19" x14ac:dyDescent="0.2">
      <c r="P72526" s="230"/>
      <c r="Q72526" s="230"/>
      <c r="R72526" s="230"/>
      <c r="S72526" s="230"/>
    </row>
    <row r="72527" spans="16:19" x14ac:dyDescent="0.2">
      <c r="P72527" s="230"/>
      <c r="Q72527" s="230"/>
      <c r="R72527" s="230"/>
      <c r="S72527" s="230"/>
    </row>
    <row r="72528" spans="16:19" x14ac:dyDescent="0.2">
      <c r="P72528" s="230"/>
      <c r="Q72528" s="230"/>
      <c r="R72528" s="230"/>
      <c r="S72528" s="230"/>
    </row>
    <row r="72529" spans="16:19" x14ac:dyDescent="0.2">
      <c r="P72529" s="230"/>
      <c r="Q72529" s="230"/>
      <c r="R72529" s="230"/>
      <c r="S72529" s="230"/>
    </row>
    <row r="72530" spans="16:19" x14ac:dyDescent="0.2">
      <c r="P72530" s="230"/>
      <c r="Q72530" s="230"/>
      <c r="R72530" s="230"/>
      <c r="S72530" s="230"/>
    </row>
    <row r="72531" spans="16:19" x14ac:dyDescent="0.2">
      <c r="P72531" s="230"/>
      <c r="Q72531" s="230"/>
      <c r="R72531" s="230"/>
      <c r="S72531" s="230"/>
    </row>
    <row r="72532" spans="16:19" x14ac:dyDescent="0.2">
      <c r="P72532" s="230"/>
      <c r="Q72532" s="230"/>
      <c r="R72532" s="230"/>
      <c r="S72532" s="230"/>
    </row>
    <row r="72533" spans="16:19" x14ac:dyDescent="0.2">
      <c r="P72533" s="230"/>
      <c r="Q72533" s="230"/>
      <c r="R72533" s="230"/>
      <c r="S72533" s="230"/>
    </row>
    <row r="72534" spans="16:19" x14ac:dyDescent="0.2">
      <c r="P72534" s="230"/>
      <c r="Q72534" s="230"/>
      <c r="R72534" s="230"/>
      <c r="S72534" s="230"/>
    </row>
    <row r="72535" spans="16:19" x14ac:dyDescent="0.2">
      <c r="P72535" s="230"/>
      <c r="Q72535" s="230"/>
      <c r="R72535" s="230"/>
      <c r="S72535" s="230"/>
    </row>
    <row r="72536" spans="16:19" x14ac:dyDescent="0.2">
      <c r="P72536" s="230"/>
      <c r="Q72536" s="230"/>
      <c r="R72536" s="230"/>
      <c r="S72536" s="230"/>
    </row>
    <row r="72537" spans="16:19" x14ac:dyDescent="0.2">
      <c r="P72537" s="230"/>
      <c r="Q72537" s="230"/>
      <c r="R72537" s="230"/>
      <c r="S72537" s="230"/>
    </row>
    <row r="72538" spans="16:19" x14ac:dyDescent="0.2">
      <c r="P72538" s="230"/>
      <c r="Q72538" s="230"/>
      <c r="R72538" s="230"/>
      <c r="S72538" s="230"/>
    </row>
    <row r="72539" spans="16:19" x14ac:dyDescent="0.2">
      <c r="P72539" s="230"/>
      <c r="Q72539" s="230"/>
      <c r="R72539" s="230"/>
      <c r="S72539" s="230"/>
    </row>
    <row r="72540" spans="16:19" x14ac:dyDescent="0.2">
      <c r="P72540" s="230"/>
      <c r="Q72540" s="230"/>
      <c r="R72540" s="230"/>
      <c r="S72540" s="230"/>
    </row>
    <row r="72541" spans="16:19" x14ac:dyDescent="0.2">
      <c r="P72541" s="230"/>
      <c r="Q72541" s="230"/>
      <c r="R72541" s="230"/>
      <c r="S72541" s="230"/>
    </row>
    <row r="72542" spans="16:19" x14ac:dyDescent="0.2">
      <c r="P72542" s="230"/>
      <c r="Q72542" s="230"/>
      <c r="R72542" s="230"/>
      <c r="S72542" s="230"/>
    </row>
    <row r="72543" spans="16:19" x14ac:dyDescent="0.2">
      <c r="P72543" s="230"/>
      <c r="Q72543" s="230"/>
      <c r="R72543" s="230"/>
      <c r="S72543" s="230"/>
    </row>
    <row r="72544" spans="16:19" x14ac:dyDescent="0.2">
      <c r="P72544" s="230"/>
      <c r="Q72544" s="230"/>
      <c r="R72544" s="230"/>
      <c r="S72544" s="230"/>
    </row>
    <row r="72545" spans="16:19" x14ac:dyDescent="0.2">
      <c r="P72545" s="230"/>
      <c r="Q72545" s="230"/>
      <c r="R72545" s="230"/>
      <c r="S72545" s="230"/>
    </row>
    <row r="72546" spans="16:19" x14ac:dyDescent="0.2">
      <c r="P72546" s="230"/>
      <c r="Q72546" s="230"/>
      <c r="R72546" s="230"/>
      <c r="S72546" s="230"/>
    </row>
    <row r="72547" spans="16:19" x14ac:dyDescent="0.2">
      <c r="P72547" s="230"/>
      <c r="Q72547" s="230"/>
      <c r="R72547" s="230"/>
      <c r="S72547" s="230"/>
    </row>
    <row r="72548" spans="16:19" x14ac:dyDescent="0.2">
      <c r="P72548" s="230"/>
      <c r="Q72548" s="230"/>
      <c r="R72548" s="230"/>
      <c r="S72548" s="230"/>
    </row>
    <row r="72549" spans="16:19" x14ac:dyDescent="0.2">
      <c r="P72549" s="230"/>
      <c r="Q72549" s="230"/>
      <c r="R72549" s="230"/>
      <c r="S72549" s="230"/>
    </row>
    <row r="72550" spans="16:19" x14ac:dyDescent="0.2">
      <c r="P72550" s="230"/>
      <c r="Q72550" s="230"/>
      <c r="R72550" s="230"/>
      <c r="S72550" s="230"/>
    </row>
    <row r="72551" spans="16:19" x14ac:dyDescent="0.2">
      <c r="P72551" s="230"/>
      <c r="Q72551" s="230"/>
      <c r="R72551" s="230"/>
      <c r="S72551" s="230"/>
    </row>
    <row r="72552" spans="16:19" x14ac:dyDescent="0.2">
      <c r="P72552" s="230"/>
      <c r="Q72552" s="230"/>
      <c r="R72552" s="230"/>
      <c r="S72552" s="230"/>
    </row>
    <row r="72553" spans="16:19" x14ac:dyDescent="0.2">
      <c r="P72553" s="230"/>
      <c r="Q72553" s="230"/>
      <c r="R72553" s="230"/>
      <c r="S72553" s="230"/>
    </row>
    <row r="72554" spans="16:19" x14ac:dyDescent="0.2">
      <c r="P72554" s="230"/>
      <c r="Q72554" s="230"/>
      <c r="R72554" s="230"/>
      <c r="S72554" s="230"/>
    </row>
    <row r="72555" spans="16:19" x14ac:dyDescent="0.2">
      <c r="P72555" s="230"/>
      <c r="Q72555" s="230"/>
      <c r="R72555" s="230"/>
      <c r="S72555" s="230"/>
    </row>
    <row r="72556" spans="16:19" x14ac:dyDescent="0.2">
      <c r="P72556" s="230"/>
      <c r="Q72556" s="230"/>
      <c r="R72556" s="230"/>
      <c r="S72556" s="230"/>
    </row>
    <row r="72557" spans="16:19" x14ac:dyDescent="0.2">
      <c r="P72557" s="230"/>
      <c r="Q72557" s="230"/>
      <c r="R72557" s="230"/>
      <c r="S72557" s="230"/>
    </row>
    <row r="72558" spans="16:19" x14ac:dyDescent="0.2">
      <c r="P72558" s="230"/>
      <c r="Q72558" s="230"/>
      <c r="R72558" s="230"/>
      <c r="S72558" s="230"/>
    </row>
    <row r="72559" spans="16:19" x14ac:dyDescent="0.2">
      <c r="P72559" s="230"/>
      <c r="Q72559" s="230"/>
      <c r="R72559" s="230"/>
      <c r="S72559" s="230"/>
    </row>
    <row r="72560" spans="16:19" x14ac:dyDescent="0.2">
      <c r="P72560" s="230"/>
      <c r="Q72560" s="230"/>
      <c r="R72560" s="230"/>
      <c r="S72560" s="230"/>
    </row>
    <row r="72561" spans="16:19" x14ac:dyDescent="0.2">
      <c r="P72561" s="230"/>
      <c r="Q72561" s="230"/>
      <c r="R72561" s="230"/>
      <c r="S72561" s="230"/>
    </row>
    <row r="72562" spans="16:19" x14ac:dyDescent="0.2">
      <c r="P72562" s="230"/>
      <c r="Q72562" s="230"/>
      <c r="R72562" s="230"/>
      <c r="S72562" s="230"/>
    </row>
    <row r="72563" spans="16:19" x14ac:dyDescent="0.2">
      <c r="P72563" s="230"/>
      <c r="Q72563" s="230"/>
      <c r="R72563" s="230"/>
      <c r="S72563" s="230"/>
    </row>
    <row r="72564" spans="16:19" x14ac:dyDescent="0.2">
      <c r="P72564" s="230"/>
      <c r="Q72564" s="230"/>
      <c r="R72564" s="230"/>
      <c r="S72564" s="230"/>
    </row>
    <row r="72565" spans="16:19" x14ac:dyDescent="0.2">
      <c r="P72565" s="230"/>
      <c r="Q72565" s="230"/>
      <c r="R72565" s="230"/>
      <c r="S72565" s="230"/>
    </row>
    <row r="72566" spans="16:19" x14ac:dyDescent="0.2">
      <c r="P72566" s="230"/>
      <c r="Q72566" s="230"/>
      <c r="R72566" s="230"/>
      <c r="S72566" s="230"/>
    </row>
    <row r="72567" spans="16:19" x14ac:dyDescent="0.2">
      <c r="P72567" s="230"/>
      <c r="Q72567" s="230"/>
      <c r="R72567" s="230"/>
      <c r="S72567" s="230"/>
    </row>
    <row r="72568" spans="16:19" x14ac:dyDescent="0.2">
      <c r="P72568" s="230"/>
      <c r="Q72568" s="230"/>
      <c r="R72568" s="230"/>
      <c r="S72568" s="230"/>
    </row>
    <row r="72569" spans="16:19" x14ac:dyDescent="0.2">
      <c r="P72569" s="230"/>
      <c r="Q72569" s="230"/>
      <c r="R72569" s="230"/>
      <c r="S72569" s="230"/>
    </row>
    <row r="72570" spans="16:19" x14ac:dyDescent="0.2">
      <c r="P72570" s="230"/>
      <c r="Q72570" s="230"/>
      <c r="R72570" s="230"/>
      <c r="S72570" s="230"/>
    </row>
    <row r="72571" spans="16:19" x14ac:dyDescent="0.2">
      <c r="P72571" s="230"/>
      <c r="Q72571" s="230"/>
      <c r="R72571" s="230"/>
      <c r="S72571" s="230"/>
    </row>
    <row r="72572" spans="16:19" x14ac:dyDescent="0.2">
      <c r="P72572" s="230"/>
      <c r="Q72572" s="230"/>
      <c r="R72572" s="230"/>
      <c r="S72572" s="230"/>
    </row>
    <row r="72573" spans="16:19" x14ac:dyDescent="0.2">
      <c r="P72573" s="230"/>
      <c r="Q72573" s="230"/>
      <c r="R72573" s="230"/>
      <c r="S72573" s="230"/>
    </row>
    <row r="72574" spans="16:19" x14ac:dyDescent="0.2">
      <c r="P72574" s="230"/>
      <c r="Q72574" s="230"/>
      <c r="R72574" s="230"/>
      <c r="S72574" s="230"/>
    </row>
    <row r="72575" spans="16:19" x14ac:dyDescent="0.2">
      <c r="P72575" s="230"/>
      <c r="Q72575" s="230"/>
      <c r="R72575" s="230"/>
      <c r="S72575" s="230"/>
    </row>
    <row r="72576" spans="16:19" x14ac:dyDescent="0.2">
      <c r="P72576" s="230"/>
      <c r="Q72576" s="230"/>
      <c r="R72576" s="230"/>
      <c r="S72576" s="230"/>
    </row>
    <row r="72577" spans="16:19" x14ac:dyDescent="0.2">
      <c r="P72577" s="230"/>
      <c r="Q72577" s="230"/>
      <c r="R72577" s="230"/>
      <c r="S72577" s="230"/>
    </row>
    <row r="72578" spans="16:19" x14ac:dyDescent="0.2">
      <c r="P72578" s="230"/>
      <c r="Q72578" s="230"/>
      <c r="R72578" s="230"/>
      <c r="S72578" s="230"/>
    </row>
    <row r="72579" spans="16:19" x14ac:dyDescent="0.2">
      <c r="P72579" s="230"/>
      <c r="Q72579" s="230"/>
      <c r="R72579" s="230"/>
      <c r="S72579" s="230"/>
    </row>
    <row r="72580" spans="16:19" x14ac:dyDescent="0.2">
      <c r="P72580" s="230"/>
      <c r="Q72580" s="230"/>
      <c r="R72580" s="230"/>
      <c r="S72580" s="230"/>
    </row>
    <row r="72581" spans="16:19" x14ac:dyDescent="0.2">
      <c r="P72581" s="230"/>
      <c r="Q72581" s="230"/>
      <c r="R72581" s="230"/>
      <c r="S72581" s="230"/>
    </row>
    <row r="72582" spans="16:19" x14ac:dyDescent="0.2">
      <c r="P72582" s="230"/>
      <c r="Q72582" s="230"/>
      <c r="R72582" s="230"/>
      <c r="S72582" s="230"/>
    </row>
    <row r="72583" spans="16:19" x14ac:dyDescent="0.2">
      <c r="P72583" s="230"/>
      <c r="Q72583" s="230"/>
      <c r="R72583" s="230"/>
      <c r="S72583" s="230"/>
    </row>
    <row r="72584" spans="16:19" x14ac:dyDescent="0.2">
      <c r="P72584" s="230"/>
      <c r="Q72584" s="230"/>
      <c r="R72584" s="230"/>
      <c r="S72584" s="230"/>
    </row>
    <row r="72585" spans="16:19" x14ac:dyDescent="0.2">
      <c r="P72585" s="230"/>
      <c r="Q72585" s="230"/>
      <c r="R72585" s="230"/>
      <c r="S72585" s="230"/>
    </row>
    <row r="72586" spans="16:19" x14ac:dyDescent="0.2">
      <c r="P72586" s="230"/>
      <c r="Q72586" s="230"/>
      <c r="R72586" s="230"/>
      <c r="S72586" s="230"/>
    </row>
    <row r="72587" spans="16:19" x14ac:dyDescent="0.2">
      <c r="P72587" s="230"/>
      <c r="Q72587" s="230"/>
      <c r="R72587" s="230"/>
      <c r="S72587" s="230"/>
    </row>
    <row r="72588" spans="16:19" x14ac:dyDescent="0.2">
      <c r="P72588" s="230"/>
      <c r="Q72588" s="230"/>
      <c r="R72588" s="230"/>
      <c r="S72588" s="230"/>
    </row>
    <row r="72589" spans="16:19" x14ac:dyDescent="0.2">
      <c r="P72589" s="230"/>
      <c r="Q72589" s="230"/>
      <c r="R72589" s="230"/>
      <c r="S72589" s="230"/>
    </row>
    <row r="72590" spans="16:19" x14ac:dyDescent="0.2">
      <c r="P72590" s="230"/>
      <c r="Q72590" s="230"/>
      <c r="R72590" s="230"/>
      <c r="S72590" s="230"/>
    </row>
    <row r="72591" spans="16:19" x14ac:dyDescent="0.2">
      <c r="P72591" s="230"/>
      <c r="Q72591" s="230"/>
      <c r="R72591" s="230"/>
      <c r="S72591" s="230"/>
    </row>
    <row r="72592" spans="16:19" x14ac:dyDescent="0.2">
      <c r="P72592" s="230"/>
      <c r="Q72592" s="230"/>
      <c r="R72592" s="230"/>
      <c r="S72592" s="230"/>
    </row>
    <row r="72593" spans="16:19" x14ac:dyDescent="0.2">
      <c r="P72593" s="230"/>
      <c r="Q72593" s="230"/>
      <c r="R72593" s="230"/>
      <c r="S72593" s="230"/>
    </row>
    <row r="72594" spans="16:19" x14ac:dyDescent="0.2">
      <c r="P72594" s="230"/>
      <c r="Q72594" s="230"/>
      <c r="R72594" s="230"/>
      <c r="S72594" s="230"/>
    </row>
    <row r="72595" spans="16:19" x14ac:dyDescent="0.2">
      <c r="P72595" s="230"/>
      <c r="Q72595" s="230"/>
      <c r="R72595" s="230"/>
      <c r="S72595" s="230"/>
    </row>
    <row r="72596" spans="16:19" x14ac:dyDescent="0.2">
      <c r="P72596" s="230"/>
      <c r="Q72596" s="230"/>
      <c r="R72596" s="230"/>
      <c r="S72596" s="230"/>
    </row>
    <row r="72597" spans="16:19" x14ac:dyDescent="0.2">
      <c r="P72597" s="230"/>
      <c r="Q72597" s="230"/>
      <c r="R72597" s="230"/>
      <c r="S72597" s="230"/>
    </row>
    <row r="72598" spans="16:19" x14ac:dyDescent="0.2">
      <c r="P72598" s="230"/>
      <c r="Q72598" s="230"/>
      <c r="R72598" s="230"/>
      <c r="S72598" s="230"/>
    </row>
    <row r="72599" spans="16:19" x14ac:dyDescent="0.2">
      <c r="P72599" s="230"/>
      <c r="Q72599" s="230"/>
      <c r="R72599" s="230"/>
      <c r="S72599" s="230"/>
    </row>
    <row r="72600" spans="16:19" x14ac:dyDescent="0.2">
      <c r="P72600" s="230"/>
      <c r="Q72600" s="230"/>
      <c r="R72600" s="230"/>
      <c r="S72600" s="230"/>
    </row>
    <row r="72601" spans="16:19" x14ac:dyDescent="0.2">
      <c r="P72601" s="230"/>
      <c r="Q72601" s="230"/>
      <c r="R72601" s="230"/>
      <c r="S72601" s="230"/>
    </row>
    <row r="72602" spans="16:19" x14ac:dyDescent="0.2">
      <c r="P72602" s="230"/>
      <c r="Q72602" s="230"/>
      <c r="R72602" s="230"/>
      <c r="S72602" s="230"/>
    </row>
    <row r="72603" spans="16:19" x14ac:dyDescent="0.2">
      <c r="P72603" s="230"/>
      <c r="Q72603" s="230"/>
      <c r="R72603" s="230"/>
      <c r="S72603" s="230"/>
    </row>
    <row r="72604" spans="16:19" x14ac:dyDescent="0.2">
      <c r="P72604" s="230"/>
      <c r="Q72604" s="230"/>
      <c r="R72604" s="230"/>
      <c r="S72604" s="230"/>
    </row>
    <row r="72605" spans="16:19" x14ac:dyDescent="0.2">
      <c r="P72605" s="230"/>
      <c r="Q72605" s="230"/>
      <c r="R72605" s="230"/>
      <c r="S72605" s="230"/>
    </row>
    <row r="72606" spans="16:19" x14ac:dyDescent="0.2">
      <c r="P72606" s="230"/>
      <c r="Q72606" s="230"/>
      <c r="R72606" s="230"/>
      <c r="S72606" s="230"/>
    </row>
    <row r="72607" spans="16:19" x14ac:dyDescent="0.2">
      <c r="P72607" s="230"/>
      <c r="Q72607" s="230"/>
      <c r="R72607" s="230"/>
      <c r="S72607" s="230"/>
    </row>
    <row r="72608" spans="16:19" x14ac:dyDescent="0.2">
      <c r="P72608" s="230"/>
      <c r="Q72608" s="230"/>
      <c r="R72608" s="230"/>
      <c r="S72608" s="230"/>
    </row>
    <row r="72609" spans="16:19" x14ac:dyDescent="0.2">
      <c r="P72609" s="230"/>
      <c r="Q72609" s="230"/>
      <c r="R72609" s="230"/>
      <c r="S72609" s="230"/>
    </row>
    <row r="72610" spans="16:19" x14ac:dyDescent="0.2">
      <c r="P72610" s="230"/>
      <c r="Q72610" s="230"/>
      <c r="R72610" s="230"/>
      <c r="S72610" s="230"/>
    </row>
    <row r="72611" spans="16:19" x14ac:dyDescent="0.2">
      <c r="P72611" s="230"/>
      <c r="Q72611" s="230"/>
      <c r="R72611" s="230"/>
      <c r="S72611" s="230"/>
    </row>
    <row r="72612" spans="16:19" x14ac:dyDescent="0.2">
      <c r="P72612" s="230"/>
      <c r="Q72612" s="230"/>
      <c r="R72612" s="230"/>
      <c r="S72612" s="230"/>
    </row>
    <row r="72613" spans="16:19" x14ac:dyDescent="0.2">
      <c r="P72613" s="230"/>
      <c r="Q72613" s="230"/>
      <c r="R72613" s="230"/>
      <c r="S72613" s="230"/>
    </row>
    <row r="72614" spans="16:19" x14ac:dyDescent="0.2">
      <c r="P72614" s="230"/>
      <c r="Q72614" s="230"/>
      <c r="R72614" s="230"/>
      <c r="S72614" s="230"/>
    </row>
    <row r="72615" spans="16:19" x14ac:dyDescent="0.2">
      <c r="P72615" s="230"/>
      <c r="Q72615" s="230"/>
      <c r="R72615" s="230"/>
      <c r="S72615" s="230"/>
    </row>
    <row r="72616" spans="16:19" x14ac:dyDescent="0.2">
      <c r="P72616" s="230"/>
      <c r="Q72616" s="230"/>
      <c r="R72616" s="230"/>
      <c r="S72616" s="230"/>
    </row>
    <row r="72617" spans="16:19" x14ac:dyDescent="0.2">
      <c r="P72617" s="230"/>
      <c r="Q72617" s="230"/>
      <c r="R72617" s="230"/>
      <c r="S72617" s="230"/>
    </row>
    <row r="72618" spans="16:19" x14ac:dyDescent="0.2">
      <c r="P72618" s="230"/>
      <c r="Q72618" s="230"/>
      <c r="R72618" s="230"/>
      <c r="S72618" s="230"/>
    </row>
    <row r="72619" spans="16:19" x14ac:dyDescent="0.2">
      <c r="P72619" s="230"/>
      <c r="Q72619" s="230"/>
      <c r="R72619" s="230"/>
      <c r="S72619" s="230"/>
    </row>
    <row r="72620" spans="16:19" x14ac:dyDescent="0.2">
      <c r="P72620" s="230"/>
      <c r="Q72620" s="230"/>
      <c r="R72620" s="230"/>
      <c r="S72620" s="230"/>
    </row>
    <row r="72621" spans="16:19" x14ac:dyDescent="0.2">
      <c r="P72621" s="230"/>
      <c r="Q72621" s="230"/>
      <c r="R72621" s="230"/>
      <c r="S72621" s="230"/>
    </row>
    <row r="72622" spans="16:19" x14ac:dyDescent="0.2">
      <c r="P72622" s="230"/>
      <c r="Q72622" s="230"/>
      <c r="R72622" s="230"/>
      <c r="S72622" s="230"/>
    </row>
    <row r="72623" spans="16:19" x14ac:dyDescent="0.2">
      <c r="P72623" s="230"/>
      <c r="Q72623" s="230"/>
      <c r="R72623" s="230"/>
      <c r="S72623" s="230"/>
    </row>
    <row r="72624" spans="16:19" x14ac:dyDescent="0.2">
      <c r="P72624" s="230"/>
      <c r="Q72624" s="230"/>
      <c r="R72624" s="230"/>
      <c r="S72624" s="230"/>
    </row>
    <row r="72625" spans="16:19" x14ac:dyDescent="0.2">
      <c r="P72625" s="230"/>
      <c r="Q72625" s="230"/>
      <c r="R72625" s="230"/>
      <c r="S72625" s="230"/>
    </row>
    <row r="72626" spans="16:19" x14ac:dyDescent="0.2">
      <c r="P72626" s="230"/>
      <c r="Q72626" s="230"/>
      <c r="R72626" s="230"/>
      <c r="S72626" s="230"/>
    </row>
    <row r="72627" spans="16:19" x14ac:dyDescent="0.2">
      <c r="P72627" s="230"/>
      <c r="Q72627" s="230"/>
      <c r="R72627" s="230"/>
      <c r="S72627" s="230"/>
    </row>
    <row r="72628" spans="16:19" x14ac:dyDescent="0.2">
      <c r="P72628" s="230"/>
      <c r="Q72628" s="230"/>
      <c r="R72628" s="230"/>
      <c r="S72628" s="230"/>
    </row>
    <row r="72629" spans="16:19" x14ac:dyDescent="0.2">
      <c r="P72629" s="230"/>
      <c r="Q72629" s="230"/>
      <c r="R72629" s="230"/>
      <c r="S72629" s="230"/>
    </row>
    <row r="72630" spans="16:19" x14ac:dyDescent="0.2">
      <c r="P72630" s="230"/>
      <c r="Q72630" s="230"/>
      <c r="R72630" s="230"/>
      <c r="S72630" s="230"/>
    </row>
    <row r="72631" spans="16:19" x14ac:dyDescent="0.2">
      <c r="P72631" s="230"/>
      <c r="Q72631" s="230"/>
      <c r="R72631" s="230"/>
      <c r="S72631" s="230"/>
    </row>
    <row r="72632" spans="16:19" x14ac:dyDescent="0.2">
      <c r="P72632" s="230"/>
      <c r="Q72632" s="230"/>
      <c r="R72632" s="230"/>
      <c r="S72632" s="230"/>
    </row>
    <row r="72633" spans="16:19" x14ac:dyDescent="0.2">
      <c r="P72633" s="230"/>
      <c r="Q72633" s="230"/>
      <c r="R72633" s="230"/>
      <c r="S72633" s="230"/>
    </row>
    <row r="72634" spans="16:19" x14ac:dyDescent="0.2">
      <c r="P72634" s="230"/>
      <c r="Q72634" s="230"/>
      <c r="R72634" s="230"/>
      <c r="S72634" s="230"/>
    </row>
    <row r="72635" spans="16:19" x14ac:dyDescent="0.2">
      <c r="P72635" s="230"/>
      <c r="Q72635" s="230"/>
      <c r="R72635" s="230"/>
      <c r="S72635" s="230"/>
    </row>
    <row r="72636" spans="16:19" x14ac:dyDescent="0.2">
      <c r="P72636" s="230"/>
      <c r="Q72636" s="230"/>
      <c r="R72636" s="230"/>
      <c r="S72636" s="230"/>
    </row>
    <row r="72637" spans="16:19" x14ac:dyDescent="0.2">
      <c r="P72637" s="230"/>
      <c r="Q72637" s="230"/>
      <c r="R72637" s="230"/>
      <c r="S72637" s="230"/>
    </row>
    <row r="72638" spans="16:19" x14ac:dyDescent="0.2">
      <c r="P72638" s="230"/>
      <c r="Q72638" s="230"/>
      <c r="R72638" s="230"/>
      <c r="S72638" s="230"/>
    </row>
    <row r="72639" spans="16:19" x14ac:dyDescent="0.2">
      <c r="P72639" s="230"/>
      <c r="Q72639" s="230"/>
      <c r="R72639" s="230"/>
      <c r="S72639" s="230"/>
    </row>
    <row r="72640" spans="16:19" x14ac:dyDescent="0.2">
      <c r="P72640" s="230"/>
      <c r="Q72640" s="230"/>
      <c r="R72640" s="230"/>
      <c r="S72640" s="230"/>
    </row>
    <row r="72641" spans="16:19" x14ac:dyDescent="0.2">
      <c r="P72641" s="230"/>
      <c r="Q72641" s="230"/>
      <c r="R72641" s="230"/>
      <c r="S72641" s="230"/>
    </row>
    <row r="72642" spans="16:19" x14ac:dyDescent="0.2">
      <c r="P72642" s="230"/>
      <c r="Q72642" s="230"/>
      <c r="R72642" s="230"/>
      <c r="S72642" s="230"/>
    </row>
    <row r="72643" spans="16:19" x14ac:dyDescent="0.2">
      <c r="P72643" s="230"/>
      <c r="Q72643" s="230"/>
      <c r="R72643" s="230"/>
      <c r="S72643" s="230"/>
    </row>
    <row r="72644" spans="16:19" x14ac:dyDescent="0.2">
      <c r="P72644" s="230"/>
      <c r="Q72644" s="230"/>
      <c r="R72644" s="230"/>
      <c r="S72644" s="230"/>
    </row>
    <row r="72645" spans="16:19" x14ac:dyDescent="0.2">
      <c r="P72645" s="230"/>
      <c r="Q72645" s="230"/>
      <c r="R72645" s="230"/>
      <c r="S72645" s="230"/>
    </row>
    <row r="72646" spans="16:19" x14ac:dyDescent="0.2">
      <c r="P72646" s="230"/>
      <c r="Q72646" s="230"/>
      <c r="R72646" s="230"/>
      <c r="S72646" s="230"/>
    </row>
    <row r="72647" spans="16:19" x14ac:dyDescent="0.2">
      <c r="P72647" s="230"/>
      <c r="Q72647" s="230"/>
      <c r="R72647" s="230"/>
      <c r="S72647" s="230"/>
    </row>
    <row r="72648" spans="16:19" x14ac:dyDescent="0.2">
      <c r="P72648" s="230"/>
      <c r="Q72648" s="230"/>
      <c r="R72648" s="230"/>
      <c r="S72648" s="230"/>
    </row>
    <row r="72649" spans="16:19" x14ac:dyDescent="0.2">
      <c r="P72649" s="230"/>
      <c r="Q72649" s="230"/>
      <c r="R72649" s="230"/>
      <c r="S72649" s="230"/>
    </row>
    <row r="72650" spans="16:19" x14ac:dyDescent="0.2">
      <c r="P72650" s="230"/>
      <c r="Q72650" s="230"/>
      <c r="R72650" s="230"/>
      <c r="S72650" s="230"/>
    </row>
    <row r="72651" spans="16:19" x14ac:dyDescent="0.2">
      <c r="P72651" s="230"/>
      <c r="Q72651" s="230"/>
      <c r="R72651" s="230"/>
      <c r="S72651" s="230"/>
    </row>
    <row r="72652" spans="16:19" x14ac:dyDescent="0.2">
      <c r="P72652" s="230"/>
      <c r="Q72652" s="230"/>
      <c r="R72652" s="230"/>
      <c r="S72652" s="230"/>
    </row>
    <row r="72653" spans="16:19" x14ac:dyDescent="0.2">
      <c r="P72653" s="230"/>
      <c r="Q72653" s="230"/>
      <c r="R72653" s="230"/>
      <c r="S72653" s="230"/>
    </row>
    <row r="72654" spans="16:19" x14ac:dyDescent="0.2">
      <c r="P72654" s="230"/>
      <c r="Q72654" s="230"/>
      <c r="R72654" s="230"/>
      <c r="S72654" s="230"/>
    </row>
    <row r="72655" spans="16:19" x14ac:dyDescent="0.2">
      <c r="P72655" s="230"/>
      <c r="Q72655" s="230"/>
      <c r="R72655" s="230"/>
      <c r="S72655" s="230"/>
    </row>
    <row r="72656" spans="16:19" x14ac:dyDescent="0.2">
      <c r="P72656" s="230"/>
      <c r="Q72656" s="230"/>
      <c r="R72656" s="230"/>
      <c r="S72656" s="230"/>
    </row>
    <row r="72657" spans="16:19" x14ac:dyDescent="0.2">
      <c r="P72657" s="230"/>
      <c r="Q72657" s="230"/>
      <c r="R72657" s="230"/>
      <c r="S72657" s="230"/>
    </row>
    <row r="72658" spans="16:19" x14ac:dyDescent="0.2">
      <c r="P72658" s="230"/>
      <c r="Q72658" s="230"/>
      <c r="R72658" s="230"/>
      <c r="S72658" s="230"/>
    </row>
    <row r="72659" spans="16:19" x14ac:dyDescent="0.2">
      <c r="P72659" s="230"/>
      <c r="Q72659" s="230"/>
      <c r="R72659" s="230"/>
      <c r="S72659" s="230"/>
    </row>
    <row r="72660" spans="16:19" x14ac:dyDescent="0.2">
      <c r="P72660" s="230"/>
      <c r="Q72660" s="230"/>
      <c r="R72660" s="230"/>
      <c r="S72660" s="230"/>
    </row>
    <row r="72661" spans="16:19" x14ac:dyDescent="0.2">
      <c r="P72661" s="230"/>
      <c r="Q72661" s="230"/>
      <c r="R72661" s="230"/>
      <c r="S72661" s="230"/>
    </row>
    <row r="72662" spans="16:19" x14ac:dyDescent="0.2">
      <c r="P72662" s="230"/>
      <c r="Q72662" s="230"/>
      <c r="R72662" s="230"/>
      <c r="S72662" s="230"/>
    </row>
    <row r="72663" spans="16:19" x14ac:dyDescent="0.2">
      <c r="P72663" s="230"/>
      <c r="Q72663" s="230"/>
      <c r="R72663" s="230"/>
      <c r="S72663" s="230"/>
    </row>
    <row r="72664" spans="16:19" x14ac:dyDescent="0.2">
      <c r="P72664" s="230"/>
      <c r="Q72664" s="230"/>
      <c r="R72664" s="230"/>
      <c r="S72664" s="230"/>
    </row>
    <row r="72665" spans="16:19" x14ac:dyDescent="0.2">
      <c r="P72665" s="230"/>
      <c r="Q72665" s="230"/>
      <c r="R72665" s="230"/>
      <c r="S72665" s="230"/>
    </row>
    <row r="72666" spans="16:19" x14ac:dyDescent="0.2">
      <c r="P72666" s="230"/>
      <c r="Q72666" s="230"/>
      <c r="R72666" s="230"/>
      <c r="S72666" s="230"/>
    </row>
    <row r="72667" spans="16:19" x14ac:dyDescent="0.2">
      <c r="P72667" s="230"/>
      <c r="Q72667" s="230"/>
      <c r="R72667" s="230"/>
      <c r="S72667" s="230"/>
    </row>
    <row r="72668" spans="16:19" x14ac:dyDescent="0.2">
      <c r="P72668" s="230"/>
      <c r="Q72668" s="230"/>
      <c r="R72668" s="230"/>
      <c r="S72668" s="230"/>
    </row>
    <row r="72669" spans="16:19" x14ac:dyDescent="0.2">
      <c r="P72669" s="230"/>
      <c r="Q72669" s="230"/>
      <c r="R72669" s="230"/>
      <c r="S72669" s="230"/>
    </row>
    <row r="72670" spans="16:19" x14ac:dyDescent="0.2">
      <c r="P72670" s="230"/>
      <c r="Q72670" s="230"/>
      <c r="R72670" s="230"/>
      <c r="S72670" s="230"/>
    </row>
    <row r="72671" spans="16:19" x14ac:dyDescent="0.2">
      <c r="P72671" s="230"/>
      <c r="Q72671" s="230"/>
      <c r="R72671" s="230"/>
      <c r="S72671" s="230"/>
    </row>
    <row r="72672" spans="16:19" x14ac:dyDescent="0.2">
      <c r="P72672" s="230"/>
      <c r="Q72672" s="230"/>
      <c r="R72672" s="230"/>
      <c r="S72672" s="230"/>
    </row>
    <row r="72673" spans="16:19" x14ac:dyDescent="0.2">
      <c r="P72673" s="230"/>
      <c r="Q72673" s="230"/>
      <c r="R72673" s="230"/>
      <c r="S72673" s="230"/>
    </row>
    <row r="72674" spans="16:19" x14ac:dyDescent="0.2">
      <c r="P72674" s="230"/>
      <c r="Q72674" s="230"/>
      <c r="R72674" s="230"/>
      <c r="S72674" s="230"/>
    </row>
    <row r="72675" spans="16:19" x14ac:dyDescent="0.2">
      <c r="P72675" s="230"/>
      <c r="Q72675" s="230"/>
      <c r="R72675" s="230"/>
      <c r="S72675" s="230"/>
    </row>
    <row r="72676" spans="16:19" x14ac:dyDescent="0.2">
      <c r="P72676" s="230"/>
      <c r="Q72676" s="230"/>
      <c r="R72676" s="230"/>
      <c r="S72676" s="230"/>
    </row>
    <row r="72677" spans="16:19" x14ac:dyDescent="0.2">
      <c r="P72677" s="230"/>
      <c r="Q72677" s="230"/>
      <c r="R72677" s="230"/>
      <c r="S72677" s="230"/>
    </row>
    <row r="72678" spans="16:19" x14ac:dyDescent="0.2">
      <c r="P72678" s="230"/>
      <c r="Q72678" s="230"/>
      <c r="R72678" s="230"/>
      <c r="S72678" s="230"/>
    </row>
    <row r="72679" spans="16:19" x14ac:dyDescent="0.2">
      <c r="P72679" s="230"/>
      <c r="Q72679" s="230"/>
      <c r="R72679" s="230"/>
      <c r="S72679" s="230"/>
    </row>
    <row r="72680" spans="16:19" x14ac:dyDescent="0.2">
      <c r="P72680" s="230"/>
      <c r="Q72680" s="230"/>
      <c r="R72680" s="230"/>
      <c r="S72680" s="230"/>
    </row>
    <row r="72681" spans="16:19" x14ac:dyDescent="0.2">
      <c r="P72681" s="230"/>
      <c r="Q72681" s="230"/>
      <c r="R72681" s="230"/>
      <c r="S72681" s="230"/>
    </row>
    <row r="72682" spans="16:19" x14ac:dyDescent="0.2">
      <c r="P72682" s="230"/>
      <c r="Q72682" s="230"/>
      <c r="R72682" s="230"/>
      <c r="S72682" s="230"/>
    </row>
    <row r="72683" spans="16:19" x14ac:dyDescent="0.2">
      <c r="P72683" s="230"/>
      <c r="Q72683" s="230"/>
      <c r="R72683" s="230"/>
      <c r="S72683" s="230"/>
    </row>
    <row r="72684" spans="16:19" x14ac:dyDescent="0.2">
      <c r="P72684" s="230"/>
      <c r="Q72684" s="230"/>
      <c r="R72684" s="230"/>
      <c r="S72684" s="230"/>
    </row>
    <row r="72685" spans="16:19" x14ac:dyDescent="0.2">
      <c r="P72685" s="230"/>
      <c r="Q72685" s="230"/>
      <c r="R72685" s="230"/>
      <c r="S72685" s="230"/>
    </row>
    <row r="72686" spans="16:19" x14ac:dyDescent="0.2">
      <c r="P72686" s="230"/>
      <c r="Q72686" s="230"/>
      <c r="R72686" s="230"/>
      <c r="S72686" s="230"/>
    </row>
    <row r="72687" spans="16:19" x14ac:dyDescent="0.2">
      <c r="P72687" s="230"/>
      <c r="Q72687" s="230"/>
      <c r="R72687" s="230"/>
      <c r="S72687" s="230"/>
    </row>
    <row r="72688" spans="16:19" x14ac:dyDescent="0.2">
      <c r="P72688" s="230"/>
      <c r="Q72688" s="230"/>
      <c r="R72688" s="230"/>
      <c r="S72688" s="230"/>
    </row>
    <row r="72689" spans="16:19" x14ac:dyDescent="0.2">
      <c r="P72689" s="230"/>
      <c r="Q72689" s="230"/>
      <c r="R72689" s="230"/>
      <c r="S72689" s="230"/>
    </row>
    <row r="72690" spans="16:19" x14ac:dyDescent="0.2">
      <c r="P72690" s="230"/>
      <c r="Q72690" s="230"/>
      <c r="R72690" s="230"/>
      <c r="S72690" s="230"/>
    </row>
    <row r="72691" spans="16:19" x14ac:dyDescent="0.2">
      <c r="P72691" s="230"/>
      <c r="Q72691" s="230"/>
      <c r="R72691" s="230"/>
      <c r="S72691" s="230"/>
    </row>
    <row r="72692" spans="16:19" x14ac:dyDescent="0.2">
      <c r="P72692" s="230"/>
      <c r="Q72692" s="230"/>
      <c r="R72692" s="230"/>
      <c r="S72692" s="230"/>
    </row>
    <row r="72693" spans="16:19" x14ac:dyDescent="0.2">
      <c r="P72693" s="230"/>
      <c r="Q72693" s="230"/>
      <c r="R72693" s="230"/>
      <c r="S72693" s="230"/>
    </row>
    <row r="72694" spans="16:19" x14ac:dyDescent="0.2">
      <c r="P72694" s="230"/>
      <c r="Q72694" s="230"/>
      <c r="R72694" s="230"/>
      <c r="S72694" s="230"/>
    </row>
    <row r="72695" spans="16:19" x14ac:dyDescent="0.2">
      <c r="P72695" s="230"/>
      <c r="Q72695" s="230"/>
      <c r="R72695" s="230"/>
      <c r="S72695" s="230"/>
    </row>
    <row r="72696" spans="16:19" x14ac:dyDescent="0.2">
      <c r="P72696" s="230"/>
      <c r="Q72696" s="230"/>
      <c r="R72696" s="230"/>
      <c r="S72696" s="230"/>
    </row>
    <row r="72697" spans="16:19" x14ac:dyDescent="0.2">
      <c r="P72697" s="230"/>
      <c r="Q72697" s="230"/>
      <c r="R72697" s="230"/>
      <c r="S72697" s="230"/>
    </row>
    <row r="72698" spans="16:19" x14ac:dyDescent="0.2">
      <c r="P72698" s="230"/>
      <c r="Q72698" s="230"/>
      <c r="R72698" s="230"/>
      <c r="S72698" s="230"/>
    </row>
    <row r="72699" spans="16:19" x14ac:dyDescent="0.2">
      <c r="P72699" s="230"/>
      <c r="Q72699" s="230"/>
      <c r="R72699" s="230"/>
      <c r="S72699" s="230"/>
    </row>
    <row r="72700" spans="16:19" x14ac:dyDescent="0.2">
      <c r="P72700" s="230"/>
      <c r="Q72700" s="230"/>
      <c r="R72700" s="230"/>
      <c r="S72700" s="230"/>
    </row>
    <row r="72701" spans="16:19" x14ac:dyDescent="0.2">
      <c r="P72701" s="230"/>
      <c r="Q72701" s="230"/>
      <c r="R72701" s="230"/>
      <c r="S72701" s="230"/>
    </row>
    <row r="72702" spans="16:19" x14ac:dyDescent="0.2">
      <c r="P72702" s="230"/>
      <c r="Q72702" s="230"/>
      <c r="R72702" s="230"/>
      <c r="S72702" s="230"/>
    </row>
    <row r="72703" spans="16:19" x14ac:dyDescent="0.2">
      <c r="P72703" s="230"/>
      <c r="Q72703" s="230"/>
      <c r="R72703" s="230"/>
      <c r="S72703" s="230"/>
    </row>
    <row r="72704" spans="16:19" x14ac:dyDescent="0.2">
      <c r="P72704" s="230"/>
      <c r="Q72704" s="230"/>
      <c r="R72704" s="230"/>
      <c r="S72704" s="230"/>
    </row>
    <row r="72705" spans="16:19" x14ac:dyDescent="0.2">
      <c r="P72705" s="230"/>
      <c r="Q72705" s="230"/>
      <c r="R72705" s="230"/>
      <c r="S72705" s="230"/>
    </row>
    <row r="72706" spans="16:19" x14ac:dyDescent="0.2">
      <c r="P72706" s="230"/>
      <c r="Q72706" s="230"/>
      <c r="R72706" s="230"/>
      <c r="S72706" s="230"/>
    </row>
    <row r="72707" spans="16:19" x14ac:dyDescent="0.2">
      <c r="P72707" s="230"/>
      <c r="Q72707" s="230"/>
      <c r="R72707" s="230"/>
      <c r="S72707" s="230"/>
    </row>
    <row r="72708" spans="16:19" x14ac:dyDescent="0.2">
      <c r="P72708" s="230"/>
      <c r="Q72708" s="230"/>
      <c r="R72708" s="230"/>
      <c r="S72708" s="230"/>
    </row>
    <row r="72709" spans="16:19" x14ac:dyDescent="0.2">
      <c r="P72709" s="230"/>
      <c r="Q72709" s="230"/>
      <c r="R72709" s="230"/>
      <c r="S72709" s="230"/>
    </row>
    <row r="72710" spans="16:19" x14ac:dyDescent="0.2">
      <c r="P72710" s="230"/>
      <c r="Q72710" s="230"/>
      <c r="R72710" s="230"/>
      <c r="S72710" s="230"/>
    </row>
    <row r="72711" spans="16:19" x14ac:dyDescent="0.2">
      <c r="P72711" s="230"/>
      <c r="Q72711" s="230"/>
      <c r="R72711" s="230"/>
      <c r="S72711" s="230"/>
    </row>
    <row r="72712" spans="16:19" x14ac:dyDescent="0.2">
      <c r="P72712" s="230"/>
      <c r="Q72712" s="230"/>
      <c r="R72712" s="230"/>
      <c r="S72712" s="230"/>
    </row>
    <row r="72713" spans="16:19" x14ac:dyDescent="0.2">
      <c r="P72713" s="230"/>
      <c r="Q72713" s="230"/>
      <c r="R72713" s="230"/>
      <c r="S72713" s="230"/>
    </row>
    <row r="72714" spans="16:19" x14ac:dyDescent="0.2">
      <c r="P72714" s="230"/>
      <c r="Q72714" s="230"/>
      <c r="R72714" s="230"/>
      <c r="S72714" s="230"/>
    </row>
    <row r="72715" spans="16:19" x14ac:dyDescent="0.2">
      <c r="P72715" s="230"/>
      <c r="Q72715" s="230"/>
      <c r="R72715" s="230"/>
      <c r="S72715" s="230"/>
    </row>
    <row r="72716" spans="16:19" x14ac:dyDescent="0.2">
      <c r="P72716" s="230"/>
      <c r="Q72716" s="230"/>
      <c r="R72716" s="230"/>
      <c r="S72716" s="230"/>
    </row>
    <row r="72717" spans="16:19" x14ac:dyDescent="0.2">
      <c r="P72717" s="230"/>
      <c r="Q72717" s="230"/>
      <c r="R72717" s="230"/>
      <c r="S72717" s="230"/>
    </row>
    <row r="72718" spans="16:19" x14ac:dyDescent="0.2">
      <c r="P72718" s="230"/>
      <c r="Q72718" s="230"/>
      <c r="R72718" s="230"/>
      <c r="S72718" s="230"/>
    </row>
    <row r="72719" spans="16:19" x14ac:dyDescent="0.2">
      <c r="P72719" s="230"/>
      <c r="Q72719" s="230"/>
      <c r="R72719" s="230"/>
      <c r="S72719" s="230"/>
    </row>
    <row r="72720" spans="16:19" x14ac:dyDescent="0.2">
      <c r="P72720" s="230"/>
      <c r="Q72720" s="230"/>
      <c r="R72720" s="230"/>
      <c r="S72720" s="230"/>
    </row>
    <row r="72721" spans="16:19" x14ac:dyDescent="0.2">
      <c r="P72721" s="230"/>
      <c r="Q72721" s="230"/>
      <c r="R72721" s="230"/>
      <c r="S72721" s="230"/>
    </row>
    <row r="72722" spans="16:19" x14ac:dyDescent="0.2">
      <c r="P72722" s="230"/>
      <c r="Q72722" s="230"/>
      <c r="R72722" s="230"/>
      <c r="S72722" s="230"/>
    </row>
    <row r="72723" spans="16:19" x14ac:dyDescent="0.2">
      <c r="P72723" s="230"/>
      <c r="Q72723" s="230"/>
      <c r="R72723" s="230"/>
      <c r="S72723" s="230"/>
    </row>
    <row r="72724" spans="16:19" x14ac:dyDescent="0.2">
      <c r="P72724" s="230"/>
      <c r="Q72724" s="230"/>
      <c r="R72724" s="230"/>
      <c r="S72724" s="230"/>
    </row>
    <row r="72725" spans="16:19" x14ac:dyDescent="0.2">
      <c r="P72725" s="230"/>
      <c r="Q72725" s="230"/>
      <c r="R72725" s="230"/>
      <c r="S72725" s="230"/>
    </row>
    <row r="72726" spans="16:19" x14ac:dyDescent="0.2">
      <c r="P72726" s="230"/>
      <c r="Q72726" s="230"/>
      <c r="R72726" s="230"/>
      <c r="S72726" s="230"/>
    </row>
    <row r="72727" spans="16:19" x14ac:dyDescent="0.2">
      <c r="P72727" s="230"/>
      <c r="Q72727" s="230"/>
      <c r="R72727" s="230"/>
      <c r="S72727" s="230"/>
    </row>
    <row r="72728" spans="16:19" x14ac:dyDescent="0.2">
      <c r="P72728" s="230"/>
      <c r="Q72728" s="230"/>
      <c r="R72728" s="230"/>
      <c r="S72728" s="230"/>
    </row>
    <row r="72729" spans="16:19" x14ac:dyDescent="0.2">
      <c r="P72729" s="230"/>
      <c r="Q72729" s="230"/>
      <c r="R72729" s="230"/>
      <c r="S72729" s="230"/>
    </row>
    <row r="72730" spans="16:19" x14ac:dyDescent="0.2">
      <c r="P72730" s="230"/>
      <c r="Q72730" s="230"/>
      <c r="R72730" s="230"/>
      <c r="S72730" s="230"/>
    </row>
    <row r="72731" spans="16:19" x14ac:dyDescent="0.2">
      <c r="P72731" s="230"/>
      <c r="Q72731" s="230"/>
      <c r="R72731" s="230"/>
      <c r="S72731" s="230"/>
    </row>
    <row r="72732" spans="16:19" x14ac:dyDescent="0.2">
      <c r="P72732" s="230"/>
      <c r="Q72732" s="230"/>
      <c r="R72732" s="230"/>
      <c r="S72732" s="230"/>
    </row>
    <row r="72733" spans="16:19" x14ac:dyDescent="0.2">
      <c r="P72733" s="230"/>
      <c r="Q72733" s="230"/>
      <c r="R72733" s="230"/>
      <c r="S72733" s="230"/>
    </row>
    <row r="72734" spans="16:19" x14ac:dyDescent="0.2">
      <c r="P72734" s="230"/>
      <c r="Q72734" s="230"/>
      <c r="R72734" s="230"/>
      <c r="S72734" s="230"/>
    </row>
    <row r="72735" spans="16:19" x14ac:dyDescent="0.2">
      <c r="P72735" s="230"/>
      <c r="Q72735" s="230"/>
      <c r="R72735" s="230"/>
      <c r="S72735" s="230"/>
    </row>
    <row r="72736" spans="16:19" x14ac:dyDescent="0.2">
      <c r="P72736" s="230"/>
      <c r="Q72736" s="230"/>
      <c r="R72736" s="230"/>
      <c r="S72736" s="230"/>
    </row>
    <row r="72737" spans="16:19" x14ac:dyDescent="0.2">
      <c r="P72737" s="230"/>
      <c r="Q72737" s="230"/>
      <c r="R72737" s="230"/>
      <c r="S72737" s="230"/>
    </row>
    <row r="72738" spans="16:19" x14ac:dyDescent="0.2">
      <c r="P72738" s="230"/>
      <c r="Q72738" s="230"/>
      <c r="R72738" s="230"/>
      <c r="S72738" s="230"/>
    </row>
    <row r="72739" spans="16:19" x14ac:dyDescent="0.2">
      <c r="P72739" s="230"/>
      <c r="Q72739" s="230"/>
      <c r="R72739" s="230"/>
      <c r="S72739" s="230"/>
    </row>
    <row r="72740" spans="16:19" x14ac:dyDescent="0.2">
      <c r="P72740" s="230"/>
      <c r="Q72740" s="230"/>
      <c r="R72740" s="230"/>
      <c r="S72740" s="230"/>
    </row>
    <row r="72741" spans="16:19" x14ac:dyDescent="0.2">
      <c r="P72741" s="230"/>
      <c r="Q72741" s="230"/>
      <c r="R72741" s="230"/>
      <c r="S72741" s="230"/>
    </row>
    <row r="72742" spans="16:19" x14ac:dyDescent="0.2">
      <c r="P72742" s="230"/>
      <c r="Q72742" s="230"/>
      <c r="R72742" s="230"/>
      <c r="S72742" s="230"/>
    </row>
    <row r="72743" spans="16:19" x14ac:dyDescent="0.2">
      <c r="P72743" s="230"/>
      <c r="Q72743" s="230"/>
      <c r="R72743" s="230"/>
      <c r="S72743" s="230"/>
    </row>
    <row r="72744" spans="16:19" x14ac:dyDescent="0.2">
      <c r="P72744" s="230"/>
      <c r="Q72744" s="230"/>
      <c r="R72744" s="230"/>
      <c r="S72744" s="230"/>
    </row>
    <row r="72745" spans="16:19" x14ac:dyDescent="0.2">
      <c r="P72745" s="230"/>
      <c r="Q72745" s="230"/>
      <c r="R72745" s="230"/>
      <c r="S72745" s="230"/>
    </row>
    <row r="72746" spans="16:19" x14ac:dyDescent="0.2">
      <c r="P72746" s="230"/>
      <c r="Q72746" s="230"/>
      <c r="R72746" s="230"/>
      <c r="S72746" s="230"/>
    </row>
    <row r="72747" spans="16:19" x14ac:dyDescent="0.2">
      <c r="P72747" s="230"/>
      <c r="Q72747" s="230"/>
      <c r="R72747" s="230"/>
      <c r="S72747" s="230"/>
    </row>
    <row r="72748" spans="16:19" x14ac:dyDescent="0.2">
      <c r="P72748" s="230"/>
      <c r="Q72748" s="230"/>
      <c r="R72748" s="230"/>
      <c r="S72748" s="230"/>
    </row>
    <row r="72749" spans="16:19" x14ac:dyDescent="0.2">
      <c r="P72749" s="230"/>
      <c r="Q72749" s="230"/>
      <c r="R72749" s="230"/>
      <c r="S72749" s="230"/>
    </row>
    <row r="72750" spans="16:19" x14ac:dyDescent="0.2">
      <c r="P72750" s="230"/>
      <c r="Q72750" s="230"/>
      <c r="R72750" s="230"/>
      <c r="S72750" s="230"/>
    </row>
    <row r="72751" spans="16:19" x14ac:dyDescent="0.2">
      <c r="P72751" s="230"/>
      <c r="Q72751" s="230"/>
      <c r="R72751" s="230"/>
      <c r="S72751" s="230"/>
    </row>
    <row r="72752" spans="16:19" x14ac:dyDescent="0.2">
      <c r="P72752" s="230"/>
      <c r="Q72752" s="230"/>
      <c r="R72752" s="230"/>
      <c r="S72752" s="230"/>
    </row>
    <row r="72753" spans="16:19" x14ac:dyDescent="0.2">
      <c r="P72753" s="230"/>
      <c r="Q72753" s="230"/>
      <c r="R72753" s="230"/>
      <c r="S72753" s="230"/>
    </row>
    <row r="72754" spans="16:19" x14ac:dyDescent="0.2">
      <c r="P72754" s="230"/>
      <c r="Q72754" s="230"/>
      <c r="R72754" s="230"/>
      <c r="S72754" s="230"/>
    </row>
    <row r="72755" spans="16:19" x14ac:dyDescent="0.2">
      <c r="P72755" s="230"/>
      <c r="Q72755" s="230"/>
      <c r="R72755" s="230"/>
      <c r="S72755" s="230"/>
    </row>
    <row r="72756" spans="16:19" x14ac:dyDescent="0.2">
      <c r="P72756" s="230"/>
      <c r="Q72756" s="230"/>
      <c r="R72756" s="230"/>
      <c r="S72756" s="230"/>
    </row>
    <row r="72757" spans="16:19" x14ac:dyDescent="0.2">
      <c r="P72757" s="230"/>
      <c r="Q72757" s="230"/>
      <c r="R72757" s="230"/>
      <c r="S72757" s="230"/>
    </row>
    <row r="72758" spans="16:19" x14ac:dyDescent="0.2">
      <c r="P72758" s="230"/>
      <c r="Q72758" s="230"/>
      <c r="R72758" s="230"/>
      <c r="S72758" s="230"/>
    </row>
    <row r="72759" spans="16:19" x14ac:dyDescent="0.2">
      <c r="P72759" s="230"/>
      <c r="Q72759" s="230"/>
      <c r="R72759" s="230"/>
      <c r="S72759" s="230"/>
    </row>
    <row r="72760" spans="16:19" x14ac:dyDescent="0.2">
      <c r="P72760" s="230"/>
      <c r="Q72760" s="230"/>
      <c r="R72760" s="230"/>
      <c r="S72760" s="230"/>
    </row>
    <row r="72761" spans="16:19" x14ac:dyDescent="0.2">
      <c r="P72761" s="230"/>
      <c r="Q72761" s="230"/>
      <c r="R72761" s="230"/>
      <c r="S72761" s="230"/>
    </row>
    <row r="72762" spans="16:19" x14ac:dyDescent="0.2">
      <c r="P72762" s="230"/>
      <c r="Q72762" s="230"/>
      <c r="R72762" s="230"/>
      <c r="S72762" s="230"/>
    </row>
    <row r="72763" spans="16:19" x14ac:dyDescent="0.2">
      <c r="P72763" s="230"/>
      <c r="Q72763" s="230"/>
      <c r="R72763" s="230"/>
      <c r="S72763" s="230"/>
    </row>
    <row r="72764" spans="16:19" x14ac:dyDescent="0.2">
      <c r="P72764" s="230"/>
      <c r="Q72764" s="230"/>
      <c r="R72764" s="230"/>
      <c r="S72764" s="230"/>
    </row>
    <row r="72765" spans="16:19" x14ac:dyDescent="0.2">
      <c r="P72765" s="230"/>
      <c r="Q72765" s="230"/>
      <c r="R72765" s="230"/>
      <c r="S72765" s="230"/>
    </row>
    <row r="72766" spans="16:19" x14ac:dyDescent="0.2">
      <c r="P72766" s="230"/>
      <c r="Q72766" s="230"/>
      <c r="R72766" s="230"/>
      <c r="S72766" s="230"/>
    </row>
    <row r="72767" spans="16:19" x14ac:dyDescent="0.2">
      <c r="P72767" s="230"/>
      <c r="Q72767" s="230"/>
      <c r="R72767" s="230"/>
      <c r="S72767" s="230"/>
    </row>
    <row r="72768" spans="16:19" x14ac:dyDescent="0.2">
      <c r="P72768" s="230"/>
      <c r="Q72768" s="230"/>
      <c r="R72768" s="230"/>
      <c r="S72768" s="230"/>
    </row>
    <row r="72769" spans="16:19" x14ac:dyDescent="0.2">
      <c r="P72769" s="230"/>
      <c r="Q72769" s="230"/>
      <c r="R72769" s="230"/>
      <c r="S72769" s="230"/>
    </row>
    <row r="72770" spans="16:19" x14ac:dyDescent="0.2">
      <c r="P72770" s="230"/>
      <c r="Q72770" s="230"/>
      <c r="R72770" s="230"/>
      <c r="S72770" s="230"/>
    </row>
    <row r="72771" spans="16:19" x14ac:dyDescent="0.2">
      <c r="P72771" s="230"/>
      <c r="Q72771" s="230"/>
      <c r="R72771" s="230"/>
      <c r="S72771" s="230"/>
    </row>
    <row r="72772" spans="16:19" x14ac:dyDescent="0.2">
      <c r="P72772" s="230"/>
      <c r="Q72772" s="230"/>
      <c r="R72772" s="230"/>
      <c r="S72772" s="230"/>
    </row>
    <row r="72773" spans="16:19" x14ac:dyDescent="0.2">
      <c r="P72773" s="230"/>
      <c r="Q72773" s="230"/>
      <c r="R72773" s="230"/>
      <c r="S72773" s="230"/>
    </row>
    <row r="72774" spans="16:19" x14ac:dyDescent="0.2">
      <c r="P72774" s="230"/>
      <c r="Q72774" s="230"/>
      <c r="R72774" s="230"/>
      <c r="S72774" s="230"/>
    </row>
    <row r="72775" spans="16:19" x14ac:dyDescent="0.2">
      <c r="P72775" s="230"/>
      <c r="Q72775" s="230"/>
      <c r="R72775" s="230"/>
      <c r="S72775" s="230"/>
    </row>
    <row r="72776" spans="16:19" x14ac:dyDescent="0.2">
      <c r="P72776" s="230"/>
      <c r="Q72776" s="230"/>
      <c r="R72776" s="230"/>
      <c r="S72776" s="230"/>
    </row>
    <row r="72777" spans="16:19" x14ac:dyDescent="0.2">
      <c r="P72777" s="230"/>
      <c r="Q72777" s="230"/>
      <c r="R72777" s="230"/>
      <c r="S72777" s="230"/>
    </row>
    <row r="72778" spans="16:19" x14ac:dyDescent="0.2">
      <c r="P72778" s="230"/>
      <c r="Q72778" s="230"/>
      <c r="R72778" s="230"/>
      <c r="S72778" s="230"/>
    </row>
    <row r="72779" spans="16:19" x14ac:dyDescent="0.2">
      <c r="P72779" s="230"/>
      <c r="Q72779" s="230"/>
      <c r="R72779" s="230"/>
      <c r="S72779" s="230"/>
    </row>
    <row r="72780" spans="16:19" x14ac:dyDescent="0.2">
      <c r="P72780" s="230"/>
      <c r="Q72780" s="230"/>
      <c r="R72780" s="230"/>
      <c r="S72780" s="230"/>
    </row>
    <row r="72781" spans="16:19" x14ac:dyDescent="0.2">
      <c r="P72781" s="230"/>
      <c r="Q72781" s="230"/>
      <c r="R72781" s="230"/>
      <c r="S72781" s="230"/>
    </row>
    <row r="72782" spans="16:19" x14ac:dyDescent="0.2">
      <c r="P72782" s="230"/>
      <c r="Q72782" s="230"/>
      <c r="R72782" s="230"/>
      <c r="S72782" s="230"/>
    </row>
    <row r="72783" spans="16:19" x14ac:dyDescent="0.2">
      <c r="P72783" s="230"/>
      <c r="Q72783" s="230"/>
      <c r="R72783" s="230"/>
      <c r="S72783" s="230"/>
    </row>
    <row r="72784" spans="16:19" x14ac:dyDescent="0.2">
      <c r="P72784" s="230"/>
      <c r="Q72784" s="230"/>
      <c r="R72784" s="230"/>
      <c r="S72784" s="230"/>
    </row>
    <row r="72785" spans="16:19" x14ac:dyDescent="0.2">
      <c r="P72785" s="230"/>
      <c r="Q72785" s="230"/>
      <c r="R72785" s="230"/>
      <c r="S72785" s="230"/>
    </row>
    <row r="72786" spans="16:19" x14ac:dyDescent="0.2">
      <c r="P72786" s="230"/>
      <c r="Q72786" s="230"/>
      <c r="R72786" s="230"/>
      <c r="S72786" s="230"/>
    </row>
    <row r="72787" spans="16:19" x14ac:dyDescent="0.2">
      <c r="P72787" s="230"/>
      <c r="Q72787" s="230"/>
      <c r="R72787" s="230"/>
      <c r="S72787" s="230"/>
    </row>
    <row r="72788" spans="16:19" x14ac:dyDescent="0.2">
      <c r="P72788" s="230"/>
      <c r="Q72788" s="230"/>
      <c r="R72788" s="230"/>
      <c r="S72788" s="230"/>
    </row>
    <row r="72789" spans="16:19" x14ac:dyDescent="0.2">
      <c r="P72789" s="230"/>
      <c r="Q72789" s="230"/>
      <c r="R72789" s="230"/>
      <c r="S72789" s="230"/>
    </row>
    <row r="72790" spans="16:19" x14ac:dyDescent="0.2">
      <c r="P72790" s="230"/>
      <c r="Q72790" s="230"/>
      <c r="R72790" s="230"/>
      <c r="S72790" s="230"/>
    </row>
    <row r="72791" spans="16:19" x14ac:dyDescent="0.2">
      <c r="P72791" s="230"/>
      <c r="Q72791" s="230"/>
      <c r="R72791" s="230"/>
      <c r="S72791" s="230"/>
    </row>
    <row r="72792" spans="16:19" x14ac:dyDescent="0.2">
      <c r="P72792" s="230"/>
      <c r="Q72792" s="230"/>
      <c r="R72792" s="230"/>
      <c r="S72792" s="230"/>
    </row>
    <row r="72793" spans="16:19" x14ac:dyDescent="0.2">
      <c r="P72793" s="230"/>
      <c r="Q72793" s="230"/>
      <c r="R72793" s="230"/>
      <c r="S72793" s="230"/>
    </row>
    <row r="72794" spans="16:19" x14ac:dyDescent="0.2">
      <c r="P72794" s="230"/>
      <c r="Q72794" s="230"/>
      <c r="R72794" s="230"/>
      <c r="S72794" s="230"/>
    </row>
    <row r="72795" spans="16:19" x14ac:dyDescent="0.2">
      <c r="P72795" s="230"/>
      <c r="Q72795" s="230"/>
      <c r="R72795" s="230"/>
      <c r="S72795" s="230"/>
    </row>
    <row r="72796" spans="16:19" x14ac:dyDescent="0.2">
      <c r="P72796" s="230"/>
      <c r="Q72796" s="230"/>
      <c r="R72796" s="230"/>
      <c r="S72796" s="230"/>
    </row>
    <row r="72797" spans="16:19" x14ac:dyDescent="0.2">
      <c r="P72797" s="230"/>
      <c r="Q72797" s="230"/>
      <c r="R72797" s="230"/>
      <c r="S72797" s="230"/>
    </row>
    <row r="72798" spans="16:19" x14ac:dyDescent="0.2">
      <c r="P72798" s="230"/>
      <c r="Q72798" s="230"/>
      <c r="R72798" s="230"/>
      <c r="S72798" s="230"/>
    </row>
    <row r="72799" spans="16:19" x14ac:dyDescent="0.2">
      <c r="P72799" s="230"/>
      <c r="Q72799" s="230"/>
      <c r="R72799" s="230"/>
      <c r="S72799" s="230"/>
    </row>
    <row r="72800" spans="16:19" x14ac:dyDescent="0.2">
      <c r="P72800" s="230"/>
      <c r="Q72800" s="230"/>
      <c r="R72800" s="230"/>
      <c r="S72800" s="230"/>
    </row>
    <row r="72801" spans="16:19" x14ac:dyDescent="0.2">
      <c r="P72801" s="230"/>
      <c r="Q72801" s="230"/>
      <c r="R72801" s="230"/>
      <c r="S72801" s="230"/>
    </row>
    <row r="72802" spans="16:19" x14ac:dyDescent="0.2">
      <c r="P72802" s="230"/>
      <c r="Q72802" s="230"/>
      <c r="R72802" s="230"/>
      <c r="S72802" s="230"/>
    </row>
    <row r="72803" spans="16:19" x14ac:dyDescent="0.2">
      <c r="P72803" s="230"/>
      <c r="Q72803" s="230"/>
      <c r="R72803" s="230"/>
      <c r="S72803" s="230"/>
    </row>
    <row r="72804" spans="16:19" x14ac:dyDescent="0.2">
      <c r="P72804" s="230"/>
      <c r="Q72804" s="230"/>
      <c r="R72804" s="230"/>
      <c r="S72804" s="230"/>
    </row>
    <row r="72805" spans="16:19" x14ac:dyDescent="0.2">
      <c r="P72805" s="230"/>
      <c r="Q72805" s="230"/>
      <c r="R72805" s="230"/>
      <c r="S72805" s="230"/>
    </row>
    <row r="72806" spans="16:19" x14ac:dyDescent="0.2">
      <c r="P72806" s="230"/>
      <c r="Q72806" s="230"/>
      <c r="R72806" s="230"/>
      <c r="S72806" s="230"/>
    </row>
    <row r="72807" spans="16:19" x14ac:dyDescent="0.2">
      <c r="P72807" s="230"/>
      <c r="Q72807" s="230"/>
      <c r="R72807" s="230"/>
      <c r="S72807" s="230"/>
    </row>
    <row r="72808" spans="16:19" x14ac:dyDescent="0.2">
      <c r="P72808" s="230"/>
      <c r="Q72808" s="230"/>
      <c r="R72808" s="230"/>
      <c r="S72808" s="230"/>
    </row>
    <row r="72809" spans="16:19" x14ac:dyDescent="0.2">
      <c r="P72809" s="230"/>
      <c r="Q72809" s="230"/>
      <c r="R72809" s="230"/>
      <c r="S72809" s="230"/>
    </row>
    <row r="72810" spans="16:19" x14ac:dyDescent="0.2">
      <c r="P72810" s="230"/>
      <c r="Q72810" s="230"/>
      <c r="R72810" s="230"/>
      <c r="S72810" s="230"/>
    </row>
    <row r="72811" spans="16:19" x14ac:dyDescent="0.2">
      <c r="P72811" s="230"/>
      <c r="Q72811" s="230"/>
      <c r="R72811" s="230"/>
      <c r="S72811" s="230"/>
    </row>
    <row r="72812" spans="16:19" x14ac:dyDescent="0.2">
      <c r="P72812" s="230"/>
      <c r="Q72812" s="230"/>
      <c r="R72812" s="230"/>
      <c r="S72812" s="230"/>
    </row>
    <row r="72813" spans="16:19" x14ac:dyDescent="0.2">
      <c r="P72813" s="230"/>
      <c r="Q72813" s="230"/>
      <c r="R72813" s="230"/>
      <c r="S72813" s="230"/>
    </row>
    <row r="72814" spans="16:19" x14ac:dyDescent="0.2">
      <c r="P72814" s="230"/>
      <c r="Q72814" s="230"/>
      <c r="R72814" s="230"/>
      <c r="S72814" s="230"/>
    </row>
    <row r="72815" spans="16:19" x14ac:dyDescent="0.2">
      <c r="P72815" s="230"/>
      <c r="Q72815" s="230"/>
      <c r="R72815" s="230"/>
      <c r="S72815" s="230"/>
    </row>
    <row r="72816" spans="16:19" x14ac:dyDescent="0.2">
      <c r="P72816" s="230"/>
      <c r="Q72816" s="230"/>
      <c r="R72816" s="230"/>
      <c r="S72816" s="230"/>
    </row>
    <row r="72817" spans="16:19" x14ac:dyDescent="0.2">
      <c r="P72817" s="230"/>
      <c r="Q72817" s="230"/>
      <c r="R72817" s="230"/>
      <c r="S72817" s="230"/>
    </row>
    <row r="72818" spans="16:19" x14ac:dyDescent="0.2">
      <c r="P72818" s="230"/>
      <c r="Q72818" s="230"/>
      <c r="R72818" s="230"/>
      <c r="S72818" s="230"/>
    </row>
    <row r="72819" spans="16:19" x14ac:dyDescent="0.2">
      <c r="P72819" s="230"/>
      <c r="Q72819" s="230"/>
      <c r="R72819" s="230"/>
      <c r="S72819" s="230"/>
    </row>
    <row r="72820" spans="16:19" x14ac:dyDescent="0.2">
      <c r="P72820" s="230"/>
      <c r="Q72820" s="230"/>
      <c r="R72820" s="230"/>
      <c r="S72820" s="230"/>
    </row>
    <row r="72821" spans="16:19" x14ac:dyDescent="0.2">
      <c r="P72821" s="230"/>
      <c r="Q72821" s="230"/>
      <c r="R72821" s="230"/>
      <c r="S72821" s="230"/>
    </row>
    <row r="72822" spans="16:19" x14ac:dyDescent="0.2">
      <c r="P72822" s="230"/>
      <c r="Q72822" s="230"/>
      <c r="R72822" s="230"/>
      <c r="S72822" s="230"/>
    </row>
    <row r="72823" spans="16:19" x14ac:dyDescent="0.2">
      <c r="P72823" s="230"/>
      <c r="Q72823" s="230"/>
      <c r="R72823" s="230"/>
      <c r="S72823" s="230"/>
    </row>
    <row r="72824" spans="16:19" x14ac:dyDescent="0.2">
      <c r="P72824" s="230"/>
      <c r="Q72824" s="230"/>
      <c r="R72824" s="230"/>
      <c r="S72824" s="230"/>
    </row>
    <row r="72825" spans="16:19" x14ac:dyDescent="0.2">
      <c r="P72825" s="230"/>
      <c r="Q72825" s="230"/>
      <c r="R72825" s="230"/>
      <c r="S72825" s="230"/>
    </row>
    <row r="72826" spans="16:19" x14ac:dyDescent="0.2">
      <c r="P72826" s="230"/>
      <c r="Q72826" s="230"/>
      <c r="R72826" s="230"/>
      <c r="S72826" s="230"/>
    </row>
    <row r="72827" spans="16:19" x14ac:dyDescent="0.2">
      <c r="P72827" s="230"/>
      <c r="Q72827" s="230"/>
      <c r="R72827" s="230"/>
      <c r="S72827" s="230"/>
    </row>
    <row r="72828" spans="16:19" x14ac:dyDescent="0.2">
      <c r="P72828" s="230"/>
      <c r="Q72828" s="230"/>
      <c r="R72828" s="230"/>
      <c r="S72828" s="230"/>
    </row>
    <row r="72829" spans="16:19" x14ac:dyDescent="0.2">
      <c r="P72829" s="230"/>
      <c r="Q72829" s="230"/>
      <c r="R72829" s="230"/>
      <c r="S72829" s="230"/>
    </row>
    <row r="72830" spans="16:19" x14ac:dyDescent="0.2">
      <c r="P72830" s="230"/>
      <c r="Q72830" s="230"/>
      <c r="R72830" s="230"/>
      <c r="S72830" s="230"/>
    </row>
    <row r="72831" spans="16:19" x14ac:dyDescent="0.2">
      <c r="P72831" s="230"/>
      <c r="Q72831" s="230"/>
      <c r="R72831" s="230"/>
      <c r="S72831" s="230"/>
    </row>
    <row r="72832" spans="16:19" x14ac:dyDescent="0.2">
      <c r="P72832" s="230"/>
      <c r="Q72832" s="230"/>
      <c r="R72832" s="230"/>
      <c r="S72832" s="230"/>
    </row>
    <row r="72833" spans="16:19" x14ac:dyDescent="0.2">
      <c r="P72833" s="230"/>
      <c r="Q72833" s="230"/>
      <c r="R72833" s="230"/>
      <c r="S72833" s="230"/>
    </row>
    <row r="72834" spans="16:19" x14ac:dyDescent="0.2">
      <c r="P72834" s="230"/>
      <c r="Q72834" s="230"/>
      <c r="R72834" s="230"/>
      <c r="S72834" s="230"/>
    </row>
    <row r="72835" spans="16:19" x14ac:dyDescent="0.2">
      <c r="P72835" s="230"/>
      <c r="Q72835" s="230"/>
      <c r="R72835" s="230"/>
      <c r="S72835" s="230"/>
    </row>
    <row r="72836" spans="16:19" x14ac:dyDescent="0.2">
      <c r="P72836" s="230"/>
      <c r="Q72836" s="230"/>
      <c r="R72836" s="230"/>
      <c r="S72836" s="230"/>
    </row>
    <row r="72837" spans="16:19" x14ac:dyDescent="0.2">
      <c r="P72837" s="230"/>
      <c r="Q72837" s="230"/>
      <c r="R72837" s="230"/>
      <c r="S72837" s="230"/>
    </row>
    <row r="72838" spans="16:19" x14ac:dyDescent="0.2">
      <c r="P72838" s="230"/>
      <c r="Q72838" s="230"/>
      <c r="R72838" s="230"/>
      <c r="S72838" s="230"/>
    </row>
    <row r="72839" spans="16:19" x14ac:dyDescent="0.2">
      <c r="P72839" s="230"/>
      <c r="Q72839" s="230"/>
      <c r="R72839" s="230"/>
      <c r="S72839" s="230"/>
    </row>
    <row r="72840" spans="16:19" x14ac:dyDescent="0.2">
      <c r="P72840" s="230"/>
      <c r="Q72840" s="230"/>
      <c r="R72840" s="230"/>
      <c r="S72840" s="230"/>
    </row>
    <row r="72841" spans="16:19" x14ac:dyDescent="0.2">
      <c r="P72841" s="230"/>
      <c r="Q72841" s="230"/>
      <c r="R72841" s="230"/>
      <c r="S72841" s="230"/>
    </row>
    <row r="72842" spans="16:19" x14ac:dyDescent="0.2">
      <c r="P72842" s="230"/>
      <c r="Q72842" s="230"/>
      <c r="R72842" s="230"/>
      <c r="S72842" s="230"/>
    </row>
    <row r="72843" spans="16:19" x14ac:dyDescent="0.2">
      <c r="P72843" s="230"/>
      <c r="Q72843" s="230"/>
      <c r="R72843" s="230"/>
      <c r="S72843" s="230"/>
    </row>
    <row r="72844" spans="16:19" x14ac:dyDescent="0.2">
      <c r="P72844" s="230"/>
      <c r="Q72844" s="230"/>
      <c r="R72844" s="230"/>
      <c r="S72844" s="230"/>
    </row>
    <row r="72845" spans="16:19" x14ac:dyDescent="0.2">
      <c r="P72845" s="230"/>
      <c r="Q72845" s="230"/>
      <c r="R72845" s="230"/>
      <c r="S72845" s="230"/>
    </row>
    <row r="72846" spans="16:19" x14ac:dyDescent="0.2">
      <c r="P72846" s="230"/>
      <c r="Q72846" s="230"/>
      <c r="R72846" s="230"/>
      <c r="S72846" s="230"/>
    </row>
    <row r="72847" spans="16:19" x14ac:dyDescent="0.2">
      <c r="P72847" s="230"/>
      <c r="Q72847" s="230"/>
      <c r="R72847" s="230"/>
      <c r="S72847" s="230"/>
    </row>
    <row r="72848" spans="16:19" x14ac:dyDescent="0.2">
      <c r="P72848" s="230"/>
      <c r="Q72848" s="230"/>
      <c r="R72848" s="230"/>
      <c r="S72848" s="230"/>
    </row>
    <row r="72849" spans="16:19" x14ac:dyDescent="0.2">
      <c r="P72849" s="230"/>
      <c r="Q72849" s="230"/>
      <c r="R72849" s="230"/>
      <c r="S72849" s="230"/>
    </row>
    <row r="72850" spans="16:19" x14ac:dyDescent="0.2">
      <c r="P72850" s="230"/>
      <c r="Q72850" s="230"/>
      <c r="R72850" s="230"/>
      <c r="S72850" s="230"/>
    </row>
    <row r="72851" spans="16:19" x14ac:dyDescent="0.2">
      <c r="P72851" s="230"/>
      <c r="Q72851" s="230"/>
      <c r="R72851" s="230"/>
      <c r="S72851" s="230"/>
    </row>
    <row r="72852" spans="16:19" x14ac:dyDescent="0.2">
      <c r="P72852" s="230"/>
      <c r="Q72852" s="230"/>
      <c r="R72852" s="230"/>
      <c r="S72852" s="230"/>
    </row>
    <row r="72853" spans="16:19" x14ac:dyDescent="0.2">
      <c r="P72853" s="230"/>
      <c r="Q72853" s="230"/>
      <c r="R72853" s="230"/>
      <c r="S72853" s="230"/>
    </row>
    <row r="72854" spans="16:19" x14ac:dyDescent="0.2">
      <c r="P72854" s="230"/>
      <c r="Q72854" s="230"/>
      <c r="R72854" s="230"/>
      <c r="S72854" s="230"/>
    </row>
    <row r="72855" spans="16:19" x14ac:dyDescent="0.2">
      <c r="P72855" s="230"/>
      <c r="Q72855" s="230"/>
      <c r="R72855" s="230"/>
      <c r="S72855" s="230"/>
    </row>
    <row r="72856" spans="16:19" x14ac:dyDescent="0.2">
      <c r="P72856" s="230"/>
      <c r="Q72856" s="230"/>
      <c r="R72856" s="230"/>
      <c r="S72856" s="230"/>
    </row>
    <row r="72857" spans="16:19" x14ac:dyDescent="0.2">
      <c r="P72857" s="230"/>
      <c r="Q72857" s="230"/>
      <c r="R72857" s="230"/>
      <c r="S72857" s="230"/>
    </row>
    <row r="72858" spans="16:19" x14ac:dyDescent="0.2">
      <c r="P72858" s="230"/>
      <c r="Q72858" s="230"/>
      <c r="R72858" s="230"/>
      <c r="S72858" s="230"/>
    </row>
    <row r="72859" spans="16:19" x14ac:dyDescent="0.2">
      <c r="P72859" s="230"/>
      <c r="Q72859" s="230"/>
      <c r="R72859" s="230"/>
      <c r="S72859" s="230"/>
    </row>
    <row r="72860" spans="16:19" x14ac:dyDescent="0.2">
      <c r="P72860" s="230"/>
      <c r="Q72860" s="230"/>
      <c r="R72860" s="230"/>
      <c r="S72860" s="230"/>
    </row>
    <row r="72861" spans="16:19" x14ac:dyDescent="0.2">
      <c r="P72861" s="230"/>
      <c r="Q72861" s="230"/>
      <c r="R72861" s="230"/>
      <c r="S72861" s="230"/>
    </row>
    <row r="72862" spans="16:19" x14ac:dyDescent="0.2">
      <c r="P72862" s="230"/>
      <c r="Q72862" s="230"/>
      <c r="R72862" s="230"/>
      <c r="S72862" s="230"/>
    </row>
    <row r="72863" spans="16:19" x14ac:dyDescent="0.2">
      <c r="P72863" s="230"/>
      <c r="Q72863" s="230"/>
      <c r="R72863" s="230"/>
      <c r="S72863" s="230"/>
    </row>
    <row r="72864" spans="16:19" x14ac:dyDescent="0.2">
      <c r="P72864" s="230"/>
      <c r="Q72864" s="230"/>
      <c r="R72864" s="230"/>
      <c r="S72864" s="230"/>
    </row>
    <row r="72865" spans="16:19" x14ac:dyDescent="0.2">
      <c r="P72865" s="230"/>
      <c r="Q72865" s="230"/>
      <c r="R72865" s="230"/>
      <c r="S72865" s="230"/>
    </row>
    <row r="72866" spans="16:19" x14ac:dyDescent="0.2">
      <c r="P72866" s="230"/>
      <c r="Q72866" s="230"/>
      <c r="R72866" s="230"/>
      <c r="S72866" s="230"/>
    </row>
    <row r="72867" spans="16:19" x14ac:dyDescent="0.2">
      <c r="P72867" s="230"/>
      <c r="Q72867" s="230"/>
      <c r="R72867" s="230"/>
      <c r="S72867" s="230"/>
    </row>
    <row r="72868" spans="16:19" x14ac:dyDescent="0.2">
      <c r="P72868" s="230"/>
      <c r="Q72868" s="230"/>
      <c r="R72868" s="230"/>
      <c r="S72868" s="230"/>
    </row>
    <row r="72869" spans="16:19" x14ac:dyDescent="0.2">
      <c r="P72869" s="230"/>
      <c r="Q72869" s="230"/>
      <c r="R72869" s="230"/>
      <c r="S72869" s="230"/>
    </row>
    <row r="72870" spans="16:19" x14ac:dyDescent="0.2">
      <c r="P72870" s="230"/>
      <c r="Q72870" s="230"/>
      <c r="R72870" s="230"/>
      <c r="S72870" s="230"/>
    </row>
    <row r="72871" spans="16:19" x14ac:dyDescent="0.2">
      <c r="P72871" s="230"/>
      <c r="Q72871" s="230"/>
      <c r="R72871" s="230"/>
      <c r="S72871" s="230"/>
    </row>
    <row r="72872" spans="16:19" x14ac:dyDescent="0.2">
      <c r="P72872" s="230"/>
      <c r="Q72872" s="230"/>
      <c r="R72872" s="230"/>
      <c r="S72872" s="230"/>
    </row>
    <row r="72873" spans="16:19" x14ac:dyDescent="0.2">
      <c r="P72873" s="230"/>
      <c r="Q72873" s="230"/>
      <c r="R72873" s="230"/>
      <c r="S72873" s="230"/>
    </row>
    <row r="72874" spans="16:19" x14ac:dyDescent="0.2">
      <c r="P72874" s="230"/>
      <c r="Q72874" s="230"/>
      <c r="R72874" s="230"/>
      <c r="S72874" s="230"/>
    </row>
    <row r="72875" spans="16:19" x14ac:dyDescent="0.2">
      <c r="P72875" s="230"/>
      <c r="Q72875" s="230"/>
      <c r="R72875" s="230"/>
      <c r="S72875" s="230"/>
    </row>
    <row r="72876" spans="16:19" x14ac:dyDescent="0.2">
      <c r="P72876" s="230"/>
      <c r="Q72876" s="230"/>
      <c r="R72876" s="230"/>
      <c r="S72876" s="230"/>
    </row>
    <row r="72877" spans="16:19" x14ac:dyDescent="0.2">
      <c r="P72877" s="230"/>
      <c r="Q72877" s="230"/>
      <c r="R72877" s="230"/>
      <c r="S72877" s="230"/>
    </row>
    <row r="72878" spans="16:19" x14ac:dyDescent="0.2">
      <c r="P72878" s="230"/>
      <c r="Q72878" s="230"/>
      <c r="R72878" s="230"/>
      <c r="S72878" s="230"/>
    </row>
    <row r="72879" spans="16:19" x14ac:dyDescent="0.2">
      <c r="P72879" s="230"/>
      <c r="Q72879" s="230"/>
      <c r="R72879" s="230"/>
      <c r="S72879" s="230"/>
    </row>
    <row r="72880" spans="16:19" x14ac:dyDescent="0.2">
      <c r="P72880" s="230"/>
      <c r="Q72880" s="230"/>
      <c r="R72880" s="230"/>
      <c r="S72880" s="230"/>
    </row>
    <row r="72881" spans="16:19" x14ac:dyDescent="0.2">
      <c r="P72881" s="230"/>
      <c r="Q72881" s="230"/>
      <c r="R72881" s="230"/>
      <c r="S72881" s="230"/>
    </row>
    <row r="72882" spans="16:19" x14ac:dyDescent="0.2">
      <c r="P72882" s="230"/>
      <c r="Q72882" s="230"/>
      <c r="R72882" s="230"/>
      <c r="S72882" s="230"/>
    </row>
    <row r="72883" spans="16:19" x14ac:dyDescent="0.2">
      <c r="P72883" s="230"/>
      <c r="Q72883" s="230"/>
      <c r="R72883" s="230"/>
      <c r="S72883" s="230"/>
    </row>
    <row r="72884" spans="16:19" x14ac:dyDescent="0.2">
      <c r="P72884" s="230"/>
      <c r="Q72884" s="230"/>
      <c r="R72884" s="230"/>
      <c r="S72884" s="230"/>
    </row>
    <row r="72885" spans="16:19" x14ac:dyDescent="0.2">
      <c r="P72885" s="230"/>
      <c r="Q72885" s="230"/>
      <c r="R72885" s="230"/>
      <c r="S72885" s="230"/>
    </row>
    <row r="72886" spans="16:19" x14ac:dyDescent="0.2">
      <c r="P72886" s="230"/>
      <c r="Q72886" s="230"/>
      <c r="R72886" s="230"/>
      <c r="S72886" s="230"/>
    </row>
    <row r="72887" spans="16:19" x14ac:dyDescent="0.2">
      <c r="P72887" s="230"/>
      <c r="Q72887" s="230"/>
      <c r="R72887" s="230"/>
      <c r="S72887" s="230"/>
    </row>
    <row r="72888" spans="16:19" x14ac:dyDescent="0.2">
      <c r="P72888" s="230"/>
      <c r="Q72888" s="230"/>
      <c r="R72888" s="230"/>
      <c r="S72888" s="230"/>
    </row>
    <row r="72889" spans="16:19" x14ac:dyDescent="0.2">
      <c r="P72889" s="230"/>
      <c r="Q72889" s="230"/>
      <c r="R72889" s="230"/>
      <c r="S72889" s="230"/>
    </row>
    <row r="72890" spans="16:19" x14ac:dyDescent="0.2">
      <c r="P72890" s="230"/>
      <c r="Q72890" s="230"/>
      <c r="R72890" s="230"/>
      <c r="S72890" s="230"/>
    </row>
    <row r="72891" spans="16:19" x14ac:dyDescent="0.2">
      <c r="P72891" s="230"/>
      <c r="Q72891" s="230"/>
      <c r="R72891" s="230"/>
      <c r="S72891" s="230"/>
    </row>
    <row r="72892" spans="16:19" x14ac:dyDescent="0.2">
      <c r="P72892" s="230"/>
      <c r="Q72892" s="230"/>
      <c r="R72892" s="230"/>
      <c r="S72892" s="230"/>
    </row>
    <row r="72893" spans="16:19" x14ac:dyDescent="0.2">
      <c r="P72893" s="230"/>
      <c r="Q72893" s="230"/>
      <c r="R72893" s="230"/>
      <c r="S72893" s="230"/>
    </row>
    <row r="72894" spans="16:19" x14ac:dyDescent="0.2">
      <c r="P72894" s="230"/>
      <c r="Q72894" s="230"/>
      <c r="R72894" s="230"/>
      <c r="S72894" s="230"/>
    </row>
    <row r="72895" spans="16:19" x14ac:dyDescent="0.2">
      <c r="P72895" s="230"/>
      <c r="Q72895" s="230"/>
      <c r="R72895" s="230"/>
      <c r="S72895" s="230"/>
    </row>
    <row r="72896" spans="16:19" x14ac:dyDescent="0.2">
      <c r="P72896" s="230"/>
      <c r="Q72896" s="230"/>
      <c r="R72896" s="230"/>
      <c r="S72896" s="230"/>
    </row>
    <row r="72897" spans="16:19" x14ac:dyDescent="0.2">
      <c r="P72897" s="230"/>
      <c r="Q72897" s="230"/>
      <c r="R72897" s="230"/>
      <c r="S72897" s="230"/>
    </row>
    <row r="72898" spans="16:19" x14ac:dyDescent="0.2">
      <c r="P72898" s="230"/>
      <c r="Q72898" s="230"/>
      <c r="R72898" s="230"/>
      <c r="S72898" s="230"/>
    </row>
    <row r="72899" spans="16:19" x14ac:dyDescent="0.2">
      <c r="P72899" s="230"/>
      <c r="Q72899" s="230"/>
      <c r="R72899" s="230"/>
      <c r="S72899" s="230"/>
    </row>
    <row r="72900" spans="16:19" x14ac:dyDescent="0.2">
      <c r="P72900" s="230"/>
      <c r="Q72900" s="230"/>
      <c r="R72900" s="230"/>
      <c r="S72900" s="230"/>
    </row>
    <row r="72901" spans="16:19" x14ac:dyDescent="0.2">
      <c r="P72901" s="230"/>
      <c r="Q72901" s="230"/>
      <c r="R72901" s="230"/>
      <c r="S72901" s="230"/>
    </row>
    <row r="72902" spans="16:19" x14ac:dyDescent="0.2">
      <c r="P72902" s="230"/>
      <c r="Q72902" s="230"/>
      <c r="R72902" s="230"/>
      <c r="S72902" s="230"/>
    </row>
    <row r="72903" spans="16:19" x14ac:dyDescent="0.2">
      <c r="P72903" s="230"/>
      <c r="Q72903" s="230"/>
      <c r="R72903" s="230"/>
      <c r="S72903" s="230"/>
    </row>
    <row r="72904" spans="16:19" x14ac:dyDescent="0.2">
      <c r="P72904" s="230"/>
      <c r="Q72904" s="230"/>
      <c r="R72904" s="230"/>
      <c r="S72904" s="230"/>
    </row>
    <row r="72905" spans="16:19" x14ac:dyDescent="0.2">
      <c r="P72905" s="230"/>
      <c r="Q72905" s="230"/>
      <c r="R72905" s="230"/>
      <c r="S72905" s="230"/>
    </row>
    <row r="72906" spans="16:19" x14ac:dyDescent="0.2">
      <c r="P72906" s="230"/>
      <c r="Q72906" s="230"/>
      <c r="R72906" s="230"/>
      <c r="S72906" s="230"/>
    </row>
    <row r="72907" spans="16:19" x14ac:dyDescent="0.2">
      <c r="P72907" s="230"/>
      <c r="Q72907" s="230"/>
      <c r="R72907" s="230"/>
      <c r="S72907" s="230"/>
    </row>
    <row r="72908" spans="16:19" x14ac:dyDescent="0.2">
      <c r="P72908" s="230"/>
      <c r="Q72908" s="230"/>
      <c r="R72908" s="230"/>
      <c r="S72908" s="230"/>
    </row>
    <row r="72909" spans="16:19" x14ac:dyDescent="0.2">
      <c r="P72909" s="230"/>
      <c r="Q72909" s="230"/>
      <c r="R72909" s="230"/>
      <c r="S72909" s="230"/>
    </row>
    <row r="72910" spans="16:19" x14ac:dyDescent="0.2">
      <c r="P72910" s="230"/>
      <c r="Q72910" s="230"/>
      <c r="R72910" s="230"/>
      <c r="S72910" s="230"/>
    </row>
    <row r="72911" spans="16:19" x14ac:dyDescent="0.2">
      <c r="P72911" s="230"/>
      <c r="Q72911" s="230"/>
      <c r="R72911" s="230"/>
      <c r="S72911" s="230"/>
    </row>
    <row r="72912" spans="16:19" x14ac:dyDescent="0.2">
      <c r="P72912" s="230"/>
      <c r="Q72912" s="230"/>
      <c r="R72912" s="230"/>
      <c r="S72912" s="230"/>
    </row>
    <row r="72913" spans="16:19" x14ac:dyDescent="0.2">
      <c r="P72913" s="230"/>
      <c r="Q72913" s="230"/>
      <c r="R72913" s="230"/>
      <c r="S72913" s="230"/>
    </row>
    <row r="72914" spans="16:19" x14ac:dyDescent="0.2">
      <c r="P72914" s="230"/>
      <c r="Q72914" s="230"/>
      <c r="R72914" s="230"/>
      <c r="S72914" s="230"/>
    </row>
    <row r="72915" spans="16:19" x14ac:dyDescent="0.2">
      <c r="P72915" s="230"/>
      <c r="Q72915" s="230"/>
      <c r="R72915" s="230"/>
      <c r="S72915" s="230"/>
    </row>
    <row r="72916" spans="16:19" x14ac:dyDescent="0.2">
      <c r="P72916" s="230"/>
      <c r="Q72916" s="230"/>
      <c r="R72916" s="230"/>
      <c r="S72916" s="230"/>
    </row>
    <row r="72917" spans="16:19" x14ac:dyDescent="0.2">
      <c r="P72917" s="230"/>
      <c r="Q72917" s="230"/>
      <c r="R72917" s="230"/>
      <c r="S72917" s="230"/>
    </row>
    <row r="72918" spans="16:19" x14ac:dyDescent="0.2">
      <c r="P72918" s="230"/>
      <c r="Q72918" s="230"/>
      <c r="R72918" s="230"/>
      <c r="S72918" s="230"/>
    </row>
    <row r="72919" spans="16:19" x14ac:dyDescent="0.2">
      <c r="P72919" s="230"/>
      <c r="Q72919" s="230"/>
      <c r="R72919" s="230"/>
      <c r="S72919" s="230"/>
    </row>
    <row r="72920" spans="16:19" x14ac:dyDescent="0.2">
      <c r="P72920" s="230"/>
      <c r="Q72920" s="230"/>
      <c r="R72920" s="230"/>
      <c r="S72920" s="230"/>
    </row>
    <row r="72921" spans="16:19" x14ac:dyDescent="0.2">
      <c r="P72921" s="230"/>
      <c r="Q72921" s="230"/>
      <c r="R72921" s="230"/>
      <c r="S72921" s="230"/>
    </row>
    <row r="72922" spans="16:19" x14ac:dyDescent="0.2">
      <c r="P72922" s="230"/>
      <c r="Q72922" s="230"/>
      <c r="R72922" s="230"/>
      <c r="S72922" s="230"/>
    </row>
    <row r="72923" spans="16:19" x14ac:dyDescent="0.2">
      <c r="P72923" s="230"/>
      <c r="Q72923" s="230"/>
      <c r="R72923" s="230"/>
      <c r="S72923" s="230"/>
    </row>
    <row r="72924" spans="16:19" x14ac:dyDescent="0.2">
      <c r="P72924" s="230"/>
      <c r="Q72924" s="230"/>
      <c r="R72924" s="230"/>
      <c r="S72924" s="230"/>
    </row>
    <row r="72925" spans="16:19" x14ac:dyDescent="0.2">
      <c r="P72925" s="230"/>
      <c r="Q72925" s="230"/>
      <c r="R72925" s="230"/>
      <c r="S72925" s="230"/>
    </row>
    <row r="72926" spans="16:19" x14ac:dyDescent="0.2">
      <c r="P72926" s="230"/>
      <c r="Q72926" s="230"/>
      <c r="R72926" s="230"/>
      <c r="S72926" s="230"/>
    </row>
    <row r="72927" spans="16:19" x14ac:dyDescent="0.2">
      <c r="P72927" s="230"/>
      <c r="Q72927" s="230"/>
      <c r="R72927" s="230"/>
      <c r="S72927" s="230"/>
    </row>
    <row r="72928" spans="16:19" x14ac:dyDescent="0.2">
      <c r="P72928" s="230"/>
      <c r="Q72928" s="230"/>
      <c r="R72928" s="230"/>
      <c r="S72928" s="230"/>
    </row>
    <row r="72929" spans="16:19" x14ac:dyDescent="0.2">
      <c r="P72929" s="230"/>
      <c r="Q72929" s="230"/>
      <c r="R72929" s="230"/>
      <c r="S72929" s="230"/>
    </row>
    <row r="72930" spans="16:19" x14ac:dyDescent="0.2">
      <c r="P72930" s="230"/>
      <c r="Q72930" s="230"/>
      <c r="R72930" s="230"/>
      <c r="S72930" s="230"/>
    </row>
    <row r="72931" spans="16:19" x14ac:dyDescent="0.2">
      <c r="P72931" s="230"/>
      <c r="Q72931" s="230"/>
      <c r="R72931" s="230"/>
      <c r="S72931" s="230"/>
    </row>
    <row r="72932" spans="16:19" x14ac:dyDescent="0.2">
      <c r="P72932" s="230"/>
      <c r="Q72932" s="230"/>
      <c r="R72932" s="230"/>
      <c r="S72932" s="230"/>
    </row>
    <row r="72933" spans="16:19" x14ac:dyDescent="0.2">
      <c r="P72933" s="230"/>
      <c r="Q72933" s="230"/>
      <c r="R72933" s="230"/>
      <c r="S72933" s="230"/>
    </row>
    <row r="72934" spans="16:19" x14ac:dyDescent="0.2">
      <c r="P72934" s="230"/>
      <c r="Q72934" s="230"/>
      <c r="R72934" s="230"/>
      <c r="S72934" s="230"/>
    </row>
    <row r="72935" spans="16:19" x14ac:dyDescent="0.2">
      <c r="P72935" s="230"/>
      <c r="Q72935" s="230"/>
      <c r="R72935" s="230"/>
      <c r="S72935" s="230"/>
    </row>
    <row r="72936" spans="16:19" x14ac:dyDescent="0.2">
      <c r="P72936" s="230"/>
      <c r="Q72936" s="230"/>
      <c r="R72936" s="230"/>
      <c r="S72936" s="230"/>
    </row>
    <row r="72937" spans="16:19" x14ac:dyDescent="0.2">
      <c r="P72937" s="230"/>
      <c r="Q72937" s="230"/>
      <c r="R72937" s="230"/>
      <c r="S72937" s="230"/>
    </row>
    <row r="72938" spans="16:19" x14ac:dyDescent="0.2">
      <c r="P72938" s="230"/>
      <c r="Q72938" s="230"/>
      <c r="R72938" s="230"/>
      <c r="S72938" s="230"/>
    </row>
    <row r="72939" spans="16:19" x14ac:dyDescent="0.2">
      <c r="P72939" s="230"/>
      <c r="Q72939" s="230"/>
      <c r="R72939" s="230"/>
      <c r="S72939" s="230"/>
    </row>
    <row r="72940" spans="16:19" x14ac:dyDescent="0.2">
      <c r="P72940" s="230"/>
      <c r="Q72940" s="230"/>
      <c r="R72940" s="230"/>
      <c r="S72940" s="230"/>
    </row>
    <row r="72941" spans="16:19" x14ac:dyDescent="0.2">
      <c r="P72941" s="230"/>
      <c r="Q72941" s="230"/>
      <c r="R72941" s="230"/>
      <c r="S72941" s="230"/>
    </row>
    <row r="72942" spans="16:19" x14ac:dyDescent="0.2">
      <c r="P72942" s="230"/>
      <c r="Q72942" s="230"/>
      <c r="R72942" s="230"/>
      <c r="S72942" s="230"/>
    </row>
    <row r="72943" spans="16:19" x14ac:dyDescent="0.2">
      <c r="P72943" s="230"/>
      <c r="Q72943" s="230"/>
      <c r="R72943" s="230"/>
      <c r="S72943" s="230"/>
    </row>
    <row r="72944" spans="16:19" x14ac:dyDescent="0.2">
      <c r="P72944" s="230"/>
      <c r="Q72944" s="230"/>
      <c r="R72944" s="230"/>
      <c r="S72944" s="230"/>
    </row>
    <row r="72945" spans="16:19" x14ac:dyDescent="0.2">
      <c r="P72945" s="230"/>
      <c r="Q72945" s="230"/>
      <c r="R72945" s="230"/>
      <c r="S72945" s="230"/>
    </row>
    <row r="72946" spans="16:19" x14ac:dyDescent="0.2">
      <c r="P72946" s="230"/>
      <c r="Q72946" s="230"/>
      <c r="R72946" s="230"/>
      <c r="S72946" s="230"/>
    </row>
    <row r="72947" spans="16:19" x14ac:dyDescent="0.2">
      <c r="P72947" s="230"/>
      <c r="Q72947" s="230"/>
      <c r="R72947" s="230"/>
      <c r="S72947" s="230"/>
    </row>
    <row r="72948" spans="16:19" x14ac:dyDescent="0.2">
      <c r="P72948" s="230"/>
      <c r="Q72948" s="230"/>
      <c r="R72948" s="230"/>
      <c r="S72948" s="230"/>
    </row>
    <row r="72949" spans="16:19" x14ac:dyDescent="0.2">
      <c r="P72949" s="230"/>
      <c r="Q72949" s="230"/>
      <c r="R72949" s="230"/>
      <c r="S72949" s="230"/>
    </row>
    <row r="72950" spans="16:19" x14ac:dyDescent="0.2">
      <c r="P72950" s="230"/>
      <c r="Q72950" s="230"/>
      <c r="R72950" s="230"/>
      <c r="S72950" s="230"/>
    </row>
    <row r="72951" spans="16:19" x14ac:dyDescent="0.2">
      <c r="P72951" s="230"/>
      <c r="Q72951" s="230"/>
      <c r="R72951" s="230"/>
      <c r="S72951" s="230"/>
    </row>
    <row r="72952" spans="16:19" x14ac:dyDescent="0.2">
      <c r="P72952" s="230"/>
      <c r="Q72952" s="230"/>
      <c r="R72952" s="230"/>
      <c r="S72952" s="230"/>
    </row>
    <row r="72953" spans="16:19" x14ac:dyDescent="0.2">
      <c r="P72953" s="230"/>
      <c r="Q72953" s="230"/>
      <c r="R72953" s="230"/>
      <c r="S72953" s="230"/>
    </row>
    <row r="72954" spans="16:19" x14ac:dyDescent="0.2">
      <c r="P72954" s="230"/>
      <c r="Q72954" s="230"/>
      <c r="R72954" s="230"/>
      <c r="S72954" s="230"/>
    </row>
    <row r="72955" spans="16:19" x14ac:dyDescent="0.2">
      <c r="P72955" s="230"/>
      <c r="Q72955" s="230"/>
      <c r="R72955" s="230"/>
      <c r="S72955" s="230"/>
    </row>
    <row r="72956" spans="16:19" x14ac:dyDescent="0.2">
      <c r="P72956" s="230"/>
      <c r="Q72956" s="230"/>
      <c r="R72956" s="230"/>
      <c r="S72956" s="230"/>
    </row>
    <row r="72957" spans="16:19" x14ac:dyDescent="0.2">
      <c r="P72957" s="230"/>
      <c r="Q72957" s="230"/>
      <c r="R72957" s="230"/>
      <c r="S72957" s="230"/>
    </row>
    <row r="72958" spans="16:19" x14ac:dyDescent="0.2">
      <c r="P72958" s="230"/>
      <c r="Q72958" s="230"/>
      <c r="R72958" s="230"/>
      <c r="S72958" s="230"/>
    </row>
    <row r="72959" spans="16:19" x14ac:dyDescent="0.2">
      <c r="P72959" s="230"/>
      <c r="Q72959" s="230"/>
      <c r="R72959" s="230"/>
      <c r="S72959" s="230"/>
    </row>
    <row r="72960" spans="16:19" x14ac:dyDescent="0.2">
      <c r="P72960" s="230"/>
      <c r="Q72960" s="230"/>
      <c r="R72960" s="230"/>
      <c r="S72960" s="230"/>
    </row>
    <row r="72961" spans="16:19" x14ac:dyDescent="0.2">
      <c r="P72961" s="230"/>
      <c r="Q72961" s="230"/>
      <c r="R72961" s="230"/>
      <c r="S72961" s="230"/>
    </row>
    <row r="72962" spans="16:19" x14ac:dyDescent="0.2">
      <c r="P72962" s="230"/>
      <c r="Q72962" s="230"/>
      <c r="R72962" s="230"/>
      <c r="S72962" s="230"/>
    </row>
    <row r="72963" spans="16:19" x14ac:dyDescent="0.2">
      <c r="P72963" s="230"/>
      <c r="Q72963" s="230"/>
      <c r="R72963" s="230"/>
      <c r="S72963" s="230"/>
    </row>
    <row r="72964" spans="16:19" x14ac:dyDescent="0.2">
      <c r="P72964" s="230"/>
      <c r="Q72964" s="230"/>
      <c r="R72964" s="230"/>
      <c r="S72964" s="230"/>
    </row>
    <row r="72965" spans="16:19" x14ac:dyDescent="0.2">
      <c r="P72965" s="230"/>
      <c r="Q72965" s="230"/>
      <c r="R72965" s="230"/>
      <c r="S72965" s="230"/>
    </row>
    <row r="72966" spans="16:19" x14ac:dyDescent="0.2">
      <c r="P72966" s="230"/>
      <c r="Q72966" s="230"/>
      <c r="R72966" s="230"/>
      <c r="S72966" s="230"/>
    </row>
    <row r="72967" spans="16:19" x14ac:dyDescent="0.2">
      <c r="P72967" s="230"/>
      <c r="Q72967" s="230"/>
      <c r="R72967" s="230"/>
      <c r="S72967" s="230"/>
    </row>
    <row r="72968" spans="16:19" x14ac:dyDescent="0.2">
      <c r="P72968" s="230"/>
      <c r="Q72968" s="230"/>
      <c r="R72968" s="230"/>
      <c r="S72968" s="230"/>
    </row>
    <row r="72969" spans="16:19" x14ac:dyDescent="0.2">
      <c r="P72969" s="230"/>
      <c r="Q72969" s="230"/>
      <c r="R72969" s="230"/>
      <c r="S72969" s="230"/>
    </row>
    <row r="72970" spans="16:19" x14ac:dyDescent="0.2">
      <c r="P72970" s="230"/>
      <c r="Q72970" s="230"/>
      <c r="R72970" s="230"/>
      <c r="S72970" s="230"/>
    </row>
    <row r="72971" spans="16:19" x14ac:dyDescent="0.2">
      <c r="P72971" s="230"/>
      <c r="Q72971" s="230"/>
      <c r="R72971" s="230"/>
      <c r="S72971" s="230"/>
    </row>
    <row r="72972" spans="16:19" x14ac:dyDescent="0.2">
      <c r="P72972" s="230"/>
      <c r="Q72972" s="230"/>
      <c r="R72972" s="230"/>
      <c r="S72972" s="230"/>
    </row>
    <row r="72973" spans="16:19" x14ac:dyDescent="0.2">
      <c r="P72973" s="230"/>
      <c r="Q72973" s="230"/>
      <c r="R72973" s="230"/>
      <c r="S72973" s="230"/>
    </row>
    <row r="72974" spans="16:19" x14ac:dyDescent="0.2">
      <c r="P72974" s="230"/>
      <c r="Q72974" s="230"/>
      <c r="R72974" s="230"/>
      <c r="S72974" s="230"/>
    </row>
    <row r="72975" spans="16:19" x14ac:dyDescent="0.2">
      <c r="P72975" s="230"/>
      <c r="Q72975" s="230"/>
      <c r="R72975" s="230"/>
      <c r="S72975" s="230"/>
    </row>
    <row r="72976" spans="16:19" x14ac:dyDescent="0.2">
      <c r="P72976" s="230"/>
      <c r="Q72976" s="230"/>
      <c r="R72976" s="230"/>
      <c r="S72976" s="230"/>
    </row>
    <row r="72977" spans="16:19" x14ac:dyDescent="0.2">
      <c r="P72977" s="230"/>
      <c r="Q72977" s="230"/>
      <c r="R72977" s="230"/>
      <c r="S72977" s="230"/>
    </row>
    <row r="72978" spans="16:19" x14ac:dyDescent="0.2">
      <c r="P72978" s="230"/>
      <c r="Q72978" s="230"/>
      <c r="R72978" s="230"/>
      <c r="S72978" s="230"/>
    </row>
    <row r="72979" spans="16:19" x14ac:dyDescent="0.2">
      <c r="P72979" s="230"/>
      <c r="Q72979" s="230"/>
      <c r="R72979" s="230"/>
      <c r="S72979" s="230"/>
    </row>
    <row r="72980" spans="16:19" x14ac:dyDescent="0.2">
      <c r="P72980" s="230"/>
      <c r="Q72980" s="230"/>
      <c r="R72980" s="230"/>
      <c r="S72980" s="230"/>
    </row>
    <row r="72981" spans="16:19" x14ac:dyDescent="0.2">
      <c r="P72981" s="230"/>
      <c r="Q72981" s="230"/>
      <c r="R72981" s="230"/>
      <c r="S72981" s="230"/>
    </row>
    <row r="72982" spans="16:19" x14ac:dyDescent="0.2">
      <c r="P72982" s="230"/>
      <c r="Q72982" s="230"/>
      <c r="R72982" s="230"/>
      <c r="S72982" s="230"/>
    </row>
    <row r="72983" spans="16:19" x14ac:dyDescent="0.2">
      <c r="P72983" s="230"/>
      <c r="Q72983" s="230"/>
      <c r="R72983" s="230"/>
      <c r="S72983" s="230"/>
    </row>
    <row r="72984" spans="16:19" x14ac:dyDescent="0.2">
      <c r="P72984" s="230"/>
      <c r="Q72984" s="230"/>
      <c r="R72984" s="230"/>
      <c r="S72984" s="230"/>
    </row>
    <row r="72985" spans="16:19" x14ac:dyDescent="0.2">
      <c r="P72985" s="230"/>
      <c r="Q72985" s="230"/>
      <c r="R72985" s="230"/>
      <c r="S72985" s="230"/>
    </row>
    <row r="72986" spans="16:19" x14ac:dyDescent="0.2">
      <c r="P72986" s="230"/>
      <c r="Q72986" s="230"/>
      <c r="R72986" s="230"/>
      <c r="S72986" s="230"/>
    </row>
    <row r="72987" spans="16:19" x14ac:dyDescent="0.2">
      <c r="P72987" s="230"/>
      <c r="Q72987" s="230"/>
      <c r="R72987" s="230"/>
      <c r="S72987" s="230"/>
    </row>
    <row r="72988" spans="16:19" x14ac:dyDescent="0.2">
      <c r="P72988" s="230"/>
      <c r="Q72988" s="230"/>
      <c r="R72988" s="230"/>
      <c r="S72988" s="230"/>
    </row>
    <row r="72989" spans="16:19" x14ac:dyDescent="0.2">
      <c r="P72989" s="230"/>
      <c r="Q72989" s="230"/>
      <c r="R72989" s="230"/>
      <c r="S72989" s="230"/>
    </row>
    <row r="72990" spans="16:19" x14ac:dyDescent="0.2">
      <c r="P72990" s="230"/>
      <c r="Q72990" s="230"/>
      <c r="R72990" s="230"/>
      <c r="S72990" s="230"/>
    </row>
    <row r="72991" spans="16:19" x14ac:dyDescent="0.2">
      <c r="P72991" s="230"/>
      <c r="Q72991" s="230"/>
      <c r="R72991" s="230"/>
      <c r="S72991" s="230"/>
    </row>
    <row r="72992" spans="16:19" x14ac:dyDescent="0.2">
      <c r="P72992" s="230"/>
      <c r="Q72992" s="230"/>
      <c r="R72992" s="230"/>
      <c r="S72992" s="230"/>
    </row>
    <row r="72993" spans="16:19" x14ac:dyDescent="0.2">
      <c r="P72993" s="230"/>
      <c r="Q72993" s="230"/>
      <c r="R72993" s="230"/>
      <c r="S72993" s="230"/>
    </row>
    <row r="72994" spans="16:19" x14ac:dyDescent="0.2">
      <c r="P72994" s="230"/>
      <c r="Q72994" s="230"/>
      <c r="R72994" s="230"/>
      <c r="S72994" s="230"/>
    </row>
    <row r="72995" spans="16:19" x14ac:dyDescent="0.2">
      <c r="P72995" s="230"/>
      <c r="Q72995" s="230"/>
      <c r="R72995" s="230"/>
      <c r="S72995" s="230"/>
    </row>
    <row r="72996" spans="16:19" x14ac:dyDescent="0.2">
      <c r="P72996" s="230"/>
      <c r="Q72996" s="230"/>
      <c r="R72996" s="230"/>
      <c r="S72996" s="230"/>
    </row>
    <row r="72997" spans="16:19" x14ac:dyDescent="0.2">
      <c r="P72997" s="230"/>
      <c r="Q72997" s="230"/>
      <c r="R72997" s="230"/>
      <c r="S72997" s="230"/>
    </row>
    <row r="72998" spans="16:19" x14ac:dyDescent="0.2">
      <c r="P72998" s="230"/>
      <c r="Q72998" s="230"/>
      <c r="R72998" s="230"/>
      <c r="S72998" s="230"/>
    </row>
    <row r="72999" spans="16:19" x14ac:dyDescent="0.2">
      <c r="P72999" s="230"/>
      <c r="Q72999" s="230"/>
      <c r="R72999" s="230"/>
      <c r="S72999" s="230"/>
    </row>
    <row r="73000" spans="16:19" x14ac:dyDescent="0.2">
      <c r="P73000" s="230"/>
      <c r="Q73000" s="230"/>
      <c r="R73000" s="230"/>
      <c r="S73000" s="230"/>
    </row>
    <row r="73001" spans="16:19" x14ac:dyDescent="0.2">
      <c r="P73001" s="230"/>
      <c r="Q73001" s="230"/>
      <c r="R73001" s="230"/>
      <c r="S73001" s="230"/>
    </row>
    <row r="73002" spans="16:19" x14ac:dyDescent="0.2">
      <c r="P73002" s="230"/>
      <c r="Q73002" s="230"/>
      <c r="R73002" s="230"/>
      <c r="S73002" s="230"/>
    </row>
    <row r="73003" spans="16:19" x14ac:dyDescent="0.2">
      <c r="P73003" s="230"/>
      <c r="Q73003" s="230"/>
      <c r="R73003" s="230"/>
      <c r="S73003" s="230"/>
    </row>
    <row r="73004" spans="16:19" x14ac:dyDescent="0.2">
      <c r="P73004" s="230"/>
      <c r="Q73004" s="230"/>
      <c r="R73004" s="230"/>
      <c r="S73004" s="230"/>
    </row>
    <row r="73005" spans="16:19" x14ac:dyDescent="0.2">
      <c r="P73005" s="230"/>
      <c r="Q73005" s="230"/>
      <c r="R73005" s="230"/>
      <c r="S73005" s="230"/>
    </row>
    <row r="73006" spans="16:19" x14ac:dyDescent="0.2">
      <c r="P73006" s="230"/>
      <c r="Q73006" s="230"/>
      <c r="R73006" s="230"/>
      <c r="S73006" s="230"/>
    </row>
    <row r="73007" spans="16:19" x14ac:dyDescent="0.2">
      <c r="P73007" s="230"/>
      <c r="Q73007" s="230"/>
      <c r="R73007" s="230"/>
      <c r="S73007" s="230"/>
    </row>
    <row r="73008" spans="16:19" x14ac:dyDescent="0.2">
      <c r="P73008" s="230"/>
      <c r="Q73008" s="230"/>
      <c r="R73008" s="230"/>
      <c r="S73008" s="230"/>
    </row>
    <row r="73009" spans="16:19" x14ac:dyDescent="0.2">
      <c r="P73009" s="230"/>
      <c r="Q73009" s="230"/>
      <c r="R73009" s="230"/>
      <c r="S73009" s="230"/>
    </row>
    <row r="73010" spans="16:19" x14ac:dyDescent="0.2">
      <c r="P73010" s="230"/>
      <c r="Q73010" s="230"/>
      <c r="R73010" s="230"/>
      <c r="S73010" s="230"/>
    </row>
    <row r="73011" spans="16:19" x14ac:dyDescent="0.2">
      <c r="P73011" s="230"/>
      <c r="Q73011" s="230"/>
      <c r="R73011" s="230"/>
      <c r="S73011" s="230"/>
    </row>
    <row r="73012" spans="16:19" x14ac:dyDescent="0.2">
      <c r="P73012" s="230"/>
      <c r="Q73012" s="230"/>
      <c r="R73012" s="230"/>
      <c r="S73012" s="230"/>
    </row>
    <row r="73013" spans="16:19" x14ac:dyDescent="0.2">
      <c r="P73013" s="230"/>
      <c r="Q73013" s="230"/>
      <c r="R73013" s="230"/>
      <c r="S73013" s="230"/>
    </row>
    <row r="73014" spans="16:19" x14ac:dyDescent="0.2">
      <c r="P73014" s="230"/>
      <c r="Q73014" s="230"/>
      <c r="R73014" s="230"/>
      <c r="S73014" s="230"/>
    </row>
    <row r="73015" spans="16:19" x14ac:dyDescent="0.2">
      <c r="P73015" s="230"/>
      <c r="Q73015" s="230"/>
      <c r="R73015" s="230"/>
      <c r="S73015" s="230"/>
    </row>
    <row r="73016" spans="16:19" x14ac:dyDescent="0.2">
      <c r="P73016" s="230"/>
      <c r="Q73016" s="230"/>
      <c r="R73016" s="230"/>
      <c r="S73016" s="230"/>
    </row>
    <row r="73017" spans="16:19" x14ac:dyDescent="0.2">
      <c r="P73017" s="230"/>
      <c r="Q73017" s="230"/>
      <c r="R73017" s="230"/>
      <c r="S73017" s="230"/>
    </row>
    <row r="73018" spans="16:19" x14ac:dyDescent="0.2">
      <c r="P73018" s="230"/>
      <c r="Q73018" s="230"/>
      <c r="R73018" s="230"/>
      <c r="S73018" s="230"/>
    </row>
    <row r="73019" spans="16:19" x14ac:dyDescent="0.2">
      <c r="P73019" s="230"/>
      <c r="Q73019" s="230"/>
      <c r="R73019" s="230"/>
      <c r="S73019" s="230"/>
    </row>
    <row r="73020" spans="16:19" x14ac:dyDescent="0.2">
      <c r="P73020" s="230"/>
      <c r="Q73020" s="230"/>
      <c r="R73020" s="230"/>
      <c r="S73020" s="230"/>
    </row>
    <row r="73021" spans="16:19" x14ac:dyDescent="0.2">
      <c r="P73021" s="230"/>
      <c r="Q73021" s="230"/>
      <c r="R73021" s="230"/>
      <c r="S73021" s="230"/>
    </row>
    <row r="73022" spans="16:19" x14ac:dyDescent="0.2">
      <c r="P73022" s="230"/>
      <c r="Q73022" s="230"/>
      <c r="R73022" s="230"/>
      <c r="S73022" s="230"/>
    </row>
    <row r="73023" spans="16:19" x14ac:dyDescent="0.2">
      <c r="P73023" s="230"/>
      <c r="Q73023" s="230"/>
      <c r="R73023" s="230"/>
      <c r="S73023" s="230"/>
    </row>
    <row r="73024" spans="16:19" x14ac:dyDescent="0.2">
      <c r="P73024" s="230"/>
      <c r="Q73024" s="230"/>
      <c r="R73024" s="230"/>
      <c r="S73024" s="230"/>
    </row>
    <row r="73025" spans="16:19" x14ac:dyDescent="0.2">
      <c r="P73025" s="230"/>
      <c r="Q73025" s="230"/>
      <c r="R73025" s="230"/>
      <c r="S73025" s="230"/>
    </row>
    <row r="73026" spans="16:19" x14ac:dyDescent="0.2">
      <c r="P73026" s="230"/>
      <c r="Q73026" s="230"/>
      <c r="R73026" s="230"/>
      <c r="S73026" s="230"/>
    </row>
    <row r="73027" spans="16:19" x14ac:dyDescent="0.2">
      <c r="P73027" s="230"/>
      <c r="Q73027" s="230"/>
      <c r="R73027" s="230"/>
      <c r="S73027" s="230"/>
    </row>
    <row r="73028" spans="16:19" x14ac:dyDescent="0.2">
      <c r="P73028" s="230"/>
      <c r="Q73028" s="230"/>
      <c r="R73028" s="230"/>
      <c r="S73028" s="230"/>
    </row>
    <row r="73029" spans="16:19" x14ac:dyDescent="0.2">
      <c r="P73029" s="230"/>
      <c r="Q73029" s="230"/>
      <c r="R73029" s="230"/>
      <c r="S73029" s="230"/>
    </row>
    <row r="73030" spans="16:19" x14ac:dyDescent="0.2">
      <c r="P73030" s="230"/>
      <c r="Q73030" s="230"/>
      <c r="R73030" s="230"/>
      <c r="S73030" s="230"/>
    </row>
    <row r="73031" spans="16:19" x14ac:dyDescent="0.2">
      <c r="P73031" s="230"/>
      <c r="Q73031" s="230"/>
      <c r="R73031" s="230"/>
      <c r="S73031" s="230"/>
    </row>
    <row r="73032" spans="16:19" x14ac:dyDescent="0.2">
      <c r="P73032" s="230"/>
      <c r="Q73032" s="230"/>
      <c r="R73032" s="230"/>
      <c r="S73032" s="230"/>
    </row>
    <row r="73033" spans="16:19" x14ac:dyDescent="0.2">
      <c r="P73033" s="230"/>
      <c r="Q73033" s="230"/>
      <c r="R73033" s="230"/>
      <c r="S73033" s="230"/>
    </row>
    <row r="73034" spans="16:19" x14ac:dyDescent="0.2">
      <c r="P73034" s="230"/>
      <c r="Q73034" s="230"/>
      <c r="R73034" s="230"/>
      <c r="S73034" s="230"/>
    </row>
    <row r="73035" spans="16:19" x14ac:dyDescent="0.2">
      <c r="P73035" s="230"/>
      <c r="Q73035" s="230"/>
      <c r="R73035" s="230"/>
      <c r="S73035" s="230"/>
    </row>
    <row r="73036" spans="16:19" x14ac:dyDescent="0.2">
      <c r="P73036" s="230"/>
      <c r="Q73036" s="230"/>
      <c r="R73036" s="230"/>
      <c r="S73036" s="230"/>
    </row>
    <row r="73037" spans="16:19" x14ac:dyDescent="0.2">
      <c r="P73037" s="230"/>
      <c r="Q73037" s="230"/>
      <c r="R73037" s="230"/>
      <c r="S73037" s="230"/>
    </row>
    <row r="73038" spans="16:19" x14ac:dyDescent="0.2">
      <c r="P73038" s="230"/>
      <c r="Q73038" s="230"/>
      <c r="R73038" s="230"/>
      <c r="S73038" s="230"/>
    </row>
    <row r="73039" spans="16:19" x14ac:dyDescent="0.2">
      <c r="P73039" s="230"/>
      <c r="Q73039" s="230"/>
      <c r="R73039" s="230"/>
      <c r="S73039" s="230"/>
    </row>
    <row r="73040" spans="16:19" x14ac:dyDescent="0.2">
      <c r="P73040" s="230"/>
      <c r="Q73040" s="230"/>
      <c r="R73040" s="230"/>
      <c r="S73040" s="230"/>
    </row>
    <row r="73041" spans="16:19" x14ac:dyDescent="0.2">
      <c r="P73041" s="230"/>
      <c r="Q73041" s="230"/>
      <c r="R73041" s="230"/>
      <c r="S73041" s="230"/>
    </row>
    <row r="73042" spans="16:19" x14ac:dyDescent="0.2">
      <c r="P73042" s="230"/>
      <c r="Q73042" s="230"/>
      <c r="R73042" s="230"/>
      <c r="S73042" s="230"/>
    </row>
    <row r="73043" spans="16:19" x14ac:dyDescent="0.2">
      <c r="P73043" s="230"/>
      <c r="Q73043" s="230"/>
      <c r="R73043" s="230"/>
      <c r="S73043" s="230"/>
    </row>
    <row r="73044" spans="16:19" x14ac:dyDescent="0.2">
      <c r="P73044" s="230"/>
      <c r="Q73044" s="230"/>
      <c r="R73044" s="230"/>
      <c r="S73044" s="230"/>
    </row>
    <row r="73045" spans="16:19" x14ac:dyDescent="0.2">
      <c r="P73045" s="230"/>
      <c r="Q73045" s="230"/>
      <c r="R73045" s="230"/>
      <c r="S73045" s="230"/>
    </row>
    <row r="73046" spans="16:19" x14ac:dyDescent="0.2">
      <c r="P73046" s="230"/>
      <c r="Q73046" s="230"/>
      <c r="R73046" s="230"/>
      <c r="S73046" s="230"/>
    </row>
    <row r="73047" spans="16:19" x14ac:dyDescent="0.2">
      <c r="P73047" s="230"/>
      <c r="Q73047" s="230"/>
      <c r="R73047" s="230"/>
      <c r="S73047" s="230"/>
    </row>
    <row r="73048" spans="16:19" x14ac:dyDescent="0.2">
      <c r="P73048" s="230"/>
      <c r="Q73048" s="230"/>
      <c r="R73048" s="230"/>
      <c r="S73048" s="230"/>
    </row>
    <row r="73049" spans="16:19" x14ac:dyDescent="0.2">
      <c r="P73049" s="230"/>
      <c r="Q73049" s="230"/>
      <c r="R73049" s="230"/>
      <c r="S73049" s="230"/>
    </row>
    <row r="73050" spans="16:19" x14ac:dyDescent="0.2">
      <c r="P73050" s="230"/>
      <c r="Q73050" s="230"/>
      <c r="R73050" s="230"/>
      <c r="S73050" s="230"/>
    </row>
    <row r="73051" spans="16:19" x14ac:dyDescent="0.2">
      <c r="P73051" s="230"/>
      <c r="Q73051" s="230"/>
      <c r="R73051" s="230"/>
      <c r="S73051" s="230"/>
    </row>
    <row r="73052" spans="16:19" x14ac:dyDescent="0.2">
      <c r="P73052" s="230"/>
      <c r="Q73052" s="230"/>
      <c r="R73052" s="230"/>
      <c r="S73052" s="230"/>
    </row>
    <row r="73053" spans="16:19" x14ac:dyDescent="0.2">
      <c r="P73053" s="230"/>
      <c r="Q73053" s="230"/>
      <c r="R73053" s="230"/>
      <c r="S73053" s="230"/>
    </row>
    <row r="73054" spans="16:19" x14ac:dyDescent="0.2">
      <c r="P73054" s="230"/>
      <c r="Q73054" s="230"/>
      <c r="R73054" s="230"/>
      <c r="S73054" s="230"/>
    </row>
    <row r="73055" spans="16:19" x14ac:dyDescent="0.2">
      <c r="P73055" s="230"/>
      <c r="Q73055" s="230"/>
      <c r="R73055" s="230"/>
      <c r="S73055" s="230"/>
    </row>
    <row r="73056" spans="16:19" x14ac:dyDescent="0.2">
      <c r="P73056" s="230"/>
      <c r="Q73056" s="230"/>
      <c r="R73056" s="230"/>
      <c r="S73056" s="230"/>
    </row>
    <row r="73057" spans="16:19" x14ac:dyDescent="0.2">
      <c r="P73057" s="230"/>
      <c r="Q73057" s="230"/>
      <c r="R73057" s="230"/>
      <c r="S73057" s="230"/>
    </row>
    <row r="73058" spans="16:19" x14ac:dyDescent="0.2">
      <c r="P73058" s="230"/>
      <c r="Q73058" s="230"/>
      <c r="R73058" s="230"/>
      <c r="S73058" s="230"/>
    </row>
    <row r="73059" spans="16:19" x14ac:dyDescent="0.2">
      <c r="P73059" s="230"/>
      <c r="Q73059" s="230"/>
      <c r="R73059" s="230"/>
      <c r="S73059" s="230"/>
    </row>
    <row r="73060" spans="16:19" x14ac:dyDescent="0.2">
      <c r="P73060" s="230"/>
      <c r="Q73060" s="230"/>
      <c r="R73060" s="230"/>
      <c r="S73060" s="230"/>
    </row>
    <row r="73061" spans="16:19" x14ac:dyDescent="0.2">
      <c r="P73061" s="230"/>
      <c r="Q73061" s="230"/>
      <c r="R73061" s="230"/>
      <c r="S73061" s="230"/>
    </row>
    <row r="73062" spans="16:19" x14ac:dyDescent="0.2">
      <c r="P73062" s="230"/>
      <c r="Q73062" s="230"/>
      <c r="R73062" s="230"/>
      <c r="S73062" s="230"/>
    </row>
    <row r="73063" spans="16:19" x14ac:dyDescent="0.2">
      <c r="P73063" s="230"/>
      <c r="Q73063" s="230"/>
      <c r="R73063" s="230"/>
      <c r="S73063" s="230"/>
    </row>
    <row r="73064" spans="16:19" x14ac:dyDescent="0.2">
      <c r="P73064" s="230"/>
      <c r="Q73064" s="230"/>
      <c r="R73064" s="230"/>
      <c r="S73064" s="230"/>
    </row>
    <row r="73065" spans="16:19" x14ac:dyDescent="0.2">
      <c r="P73065" s="230"/>
      <c r="Q73065" s="230"/>
      <c r="R73065" s="230"/>
      <c r="S73065" s="230"/>
    </row>
    <row r="73066" spans="16:19" x14ac:dyDescent="0.2">
      <c r="P73066" s="230"/>
      <c r="Q73066" s="230"/>
      <c r="R73066" s="230"/>
      <c r="S73066" s="230"/>
    </row>
    <row r="73067" spans="16:19" x14ac:dyDescent="0.2">
      <c r="P73067" s="230"/>
      <c r="Q73067" s="230"/>
      <c r="R73067" s="230"/>
      <c r="S73067" s="230"/>
    </row>
    <row r="73068" spans="16:19" x14ac:dyDescent="0.2">
      <c r="P73068" s="230"/>
      <c r="Q73068" s="230"/>
      <c r="R73068" s="230"/>
      <c r="S73068" s="230"/>
    </row>
    <row r="73069" spans="16:19" x14ac:dyDescent="0.2">
      <c r="P73069" s="230"/>
      <c r="Q73069" s="230"/>
      <c r="R73069" s="230"/>
      <c r="S73069" s="230"/>
    </row>
    <row r="73070" spans="16:19" x14ac:dyDescent="0.2">
      <c r="P73070" s="230"/>
      <c r="Q73070" s="230"/>
      <c r="R73070" s="230"/>
      <c r="S73070" s="230"/>
    </row>
    <row r="73071" spans="16:19" x14ac:dyDescent="0.2">
      <c r="P73071" s="230"/>
      <c r="Q73071" s="230"/>
      <c r="R73071" s="230"/>
      <c r="S73071" s="230"/>
    </row>
    <row r="73072" spans="16:19" x14ac:dyDescent="0.2">
      <c r="P73072" s="230"/>
      <c r="Q73072" s="230"/>
      <c r="R73072" s="230"/>
      <c r="S73072" s="230"/>
    </row>
    <row r="73073" spans="16:19" x14ac:dyDescent="0.2">
      <c r="P73073" s="230"/>
      <c r="Q73073" s="230"/>
      <c r="R73073" s="230"/>
      <c r="S73073" s="230"/>
    </row>
    <row r="73074" spans="16:19" x14ac:dyDescent="0.2">
      <c r="P73074" s="230"/>
      <c r="Q73074" s="230"/>
      <c r="R73074" s="230"/>
      <c r="S73074" s="230"/>
    </row>
    <row r="73075" spans="16:19" x14ac:dyDescent="0.2">
      <c r="P73075" s="230"/>
      <c r="Q73075" s="230"/>
      <c r="R73075" s="230"/>
      <c r="S73075" s="230"/>
    </row>
    <row r="73076" spans="16:19" x14ac:dyDescent="0.2">
      <c r="P73076" s="230"/>
      <c r="Q73076" s="230"/>
      <c r="R73076" s="230"/>
      <c r="S73076" s="230"/>
    </row>
    <row r="73077" spans="16:19" x14ac:dyDescent="0.2">
      <c r="P73077" s="230"/>
      <c r="Q73077" s="230"/>
      <c r="R73077" s="230"/>
      <c r="S73077" s="230"/>
    </row>
    <row r="73078" spans="16:19" x14ac:dyDescent="0.2">
      <c r="P73078" s="230"/>
      <c r="Q73078" s="230"/>
      <c r="R73078" s="230"/>
      <c r="S73078" s="230"/>
    </row>
    <row r="73079" spans="16:19" x14ac:dyDescent="0.2">
      <c r="P73079" s="230"/>
      <c r="Q73079" s="230"/>
      <c r="R73079" s="230"/>
      <c r="S73079" s="230"/>
    </row>
    <row r="73080" spans="16:19" x14ac:dyDescent="0.2">
      <c r="P73080" s="230"/>
      <c r="Q73080" s="230"/>
      <c r="R73080" s="230"/>
      <c r="S73080" s="230"/>
    </row>
    <row r="73081" spans="16:19" x14ac:dyDescent="0.2">
      <c r="P73081" s="230"/>
      <c r="Q73081" s="230"/>
      <c r="R73081" s="230"/>
      <c r="S73081" s="230"/>
    </row>
    <row r="73082" spans="16:19" x14ac:dyDescent="0.2">
      <c r="P73082" s="230"/>
      <c r="Q73082" s="230"/>
      <c r="R73082" s="230"/>
      <c r="S73082" s="230"/>
    </row>
    <row r="73083" spans="16:19" x14ac:dyDescent="0.2">
      <c r="P73083" s="230"/>
      <c r="Q73083" s="230"/>
      <c r="R73083" s="230"/>
      <c r="S73083" s="230"/>
    </row>
    <row r="73084" spans="16:19" x14ac:dyDescent="0.2">
      <c r="P73084" s="230"/>
      <c r="Q73084" s="230"/>
      <c r="R73084" s="230"/>
      <c r="S73084" s="230"/>
    </row>
    <row r="73085" spans="16:19" x14ac:dyDescent="0.2">
      <c r="P73085" s="230"/>
      <c r="Q73085" s="230"/>
      <c r="R73085" s="230"/>
      <c r="S73085" s="230"/>
    </row>
    <row r="73086" spans="16:19" x14ac:dyDescent="0.2">
      <c r="P73086" s="230"/>
      <c r="Q73086" s="230"/>
      <c r="R73086" s="230"/>
      <c r="S73086" s="230"/>
    </row>
    <row r="73087" spans="16:19" x14ac:dyDescent="0.2">
      <c r="P73087" s="230"/>
      <c r="Q73087" s="230"/>
      <c r="R73087" s="230"/>
      <c r="S73087" s="230"/>
    </row>
    <row r="73088" spans="16:19" x14ac:dyDescent="0.2">
      <c r="P73088" s="230"/>
      <c r="Q73088" s="230"/>
      <c r="R73088" s="230"/>
      <c r="S73088" s="230"/>
    </row>
    <row r="73089" spans="16:19" x14ac:dyDescent="0.2">
      <c r="P73089" s="230"/>
      <c r="Q73089" s="230"/>
      <c r="R73089" s="230"/>
      <c r="S73089" s="230"/>
    </row>
    <row r="73090" spans="16:19" x14ac:dyDescent="0.2">
      <c r="P73090" s="230"/>
      <c r="Q73090" s="230"/>
      <c r="R73090" s="230"/>
      <c r="S73090" s="230"/>
    </row>
    <row r="73091" spans="16:19" x14ac:dyDescent="0.2">
      <c r="P73091" s="230"/>
      <c r="Q73091" s="230"/>
      <c r="R73091" s="230"/>
      <c r="S73091" s="230"/>
    </row>
    <row r="73092" spans="16:19" x14ac:dyDescent="0.2">
      <c r="P73092" s="230"/>
      <c r="Q73092" s="230"/>
      <c r="R73092" s="230"/>
      <c r="S73092" s="230"/>
    </row>
    <row r="73093" spans="16:19" x14ac:dyDescent="0.2">
      <c r="P73093" s="230"/>
      <c r="Q73093" s="230"/>
      <c r="R73093" s="230"/>
      <c r="S73093" s="230"/>
    </row>
    <row r="73094" spans="16:19" x14ac:dyDescent="0.2">
      <c r="P73094" s="230"/>
      <c r="Q73094" s="230"/>
      <c r="R73094" s="230"/>
      <c r="S73094" s="230"/>
    </row>
    <row r="73095" spans="16:19" x14ac:dyDescent="0.2">
      <c r="P73095" s="230"/>
      <c r="Q73095" s="230"/>
      <c r="R73095" s="230"/>
      <c r="S73095" s="230"/>
    </row>
    <row r="73096" spans="16:19" x14ac:dyDescent="0.2">
      <c r="P73096" s="230"/>
      <c r="Q73096" s="230"/>
      <c r="R73096" s="230"/>
      <c r="S73096" s="230"/>
    </row>
    <row r="73097" spans="16:19" x14ac:dyDescent="0.2">
      <c r="P73097" s="230"/>
      <c r="Q73097" s="230"/>
      <c r="R73097" s="230"/>
      <c r="S73097" s="230"/>
    </row>
    <row r="73098" spans="16:19" x14ac:dyDescent="0.2">
      <c r="P73098" s="230"/>
      <c r="Q73098" s="230"/>
      <c r="R73098" s="230"/>
      <c r="S73098" s="230"/>
    </row>
    <row r="73099" spans="16:19" x14ac:dyDescent="0.2">
      <c r="P73099" s="230"/>
      <c r="Q73099" s="230"/>
      <c r="R73099" s="230"/>
      <c r="S73099" s="230"/>
    </row>
    <row r="73100" spans="16:19" x14ac:dyDescent="0.2">
      <c r="P73100" s="230"/>
      <c r="Q73100" s="230"/>
      <c r="R73100" s="230"/>
      <c r="S73100" s="230"/>
    </row>
    <row r="73101" spans="16:19" x14ac:dyDescent="0.2">
      <c r="P73101" s="230"/>
      <c r="Q73101" s="230"/>
      <c r="R73101" s="230"/>
      <c r="S73101" s="230"/>
    </row>
    <row r="73102" spans="16:19" x14ac:dyDescent="0.2">
      <c r="P73102" s="230"/>
      <c r="Q73102" s="230"/>
      <c r="R73102" s="230"/>
      <c r="S73102" s="230"/>
    </row>
    <row r="73103" spans="16:19" x14ac:dyDescent="0.2">
      <c r="P73103" s="230"/>
      <c r="Q73103" s="230"/>
      <c r="R73103" s="230"/>
      <c r="S73103" s="230"/>
    </row>
    <row r="73104" spans="16:19" x14ac:dyDescent="0.2">
      <c r="P73104" s="230"/>
      <c r="Q73104" s="230"/>
      <c r="R73104" s="230"/>
      <c r="S73104" s="230"/>
    </row>
    <row r="73105" spans="16:19" x14ac:dyDescent="0.2">
      <c r="P73105" s="230"/>
      <c r="Q73105" s="230"/>
      <c r="R73105" s="230"/>
      <c r="S73105" s="230"/>
    </row>
    <row r="73106" spans="16:19" x14ac:dyDescent="0.2">
      <c r="P73106" s="230"/>
      <c r="Q73106" s="230"/>
      <c r="R73106" s="230"/>
      <c r="S73106" s="230"/>
    </row>
    <row r="73107" spans="16:19" x14ac:dyDescent="0.2">
      <c r="P73107" s="230"/>
      <c r="Q73107" s="230"/>
      <c r="R73107" s="230"/>
      <c r="S73107" s="230"/>
    </row>
    <row r="73108" spans="16:19" x14ac:dyDescent="0.2">
      <c r="P73108" s="230"/>
      <c r="Q73108" s="230"/>
      <c r="R73108" s="230"/>
      <c r="S73108" s="230"/>
    </row>
    <row r="73109" spans="16:19" x14ac:dyDescent="0.2">
      <c r="P73109" s="230"/>
      <c r="Q73109" s="230"/>
      <c r="R73109" s="230"/>
      <c r="S73109" s="230"/>
    </row>
    <row r="73110" spans="16:19" x14ac:dyDescent="0.2">
      <c r="P73110" s="230"/>
      <c r="Q73110" s="230"/>
      <c r="R73110" s="230"/>
      <c r="S73110" s="230"/>
    </row>
    <row r="73111" spans="16:19" x14ac:dyDescent="0.2">
      <c r="P73111" s="230"/>
      <c r="Q73111" s="230"/>
      <c r="R73111" s="230"/>
      <c r="S73111" s="230"/>
    </row>
    <row r="73112" spans="16:19" x14ac:dyDescent="0.2">
      <c r="P73112" s="230"/>
      <c r="Q73112" s="230"/>
      <c r="R73112" s="230"/>
      <c r="S73112" s="230"/>
    </row>
    <row r="73113" spans="16:19" x14ac:dyDescent="0.2">
      <c r="P73113" s="230"/>
      <c r="Q73113" s="230"/>
      <c r="R73113" s="230"/>
      <c r="S73113" s="230"/>
    </row>
    <row r="73114" spans="16:19" x14ac:dyDescent="0.2">
      <c r="P73114" s="230"/>
      <c r="Q73114" s="230"/>
      <c r="R73114" s="230"/>
      <c r="S73114" s="230"/>
    </row>
    <row r="73115" spans="16:19" x14ac:dyDescent="0.2">
      <c r="P73115" s="230"/>
      <c r="Q73115" s="230"/>
      <c r="R73115" s="230"/>
      <c r="S73115" s="230"/>
    </row>
    <row r="73116" spans="16:19" x14ac:dyDescent="0.2">
      <c r="P73116" s="230"/>
      <c r="Q73116" s="230"/>
      <c r="R73116" s="230"/>
      <c r="S73116" s="230"/>
    </row>
    <row r="73117" spans="16:19" x14ac:dyDescent="0.2">
      <c r="P73117" s="230"/>
      <c r="Q73117" s="230"/>
      <c r="R73117" s="230"/>
      <c r="S73117" s="230"/>
    </row>
    <row r="73118" spans="16:19" x14ac:dyDescent="0.2">
      <c r="P73118" s="230"/>
      <c r="Q73118" s="230"/>
      <c r="R73118" s="230"/>
      <c r="S73118" s="230"/>
    </row>
    <row r="73119" spans="16:19" x14ac:dyDescent="0.2">
      <c r="P73119" s="230"/>
      <c r="Q73119" s="230"/>
      <c r="R73119" s="230"/>
      <c r="S73119" s="230"/>
    </row>
    <row r="73120" spans="16:19" x14ac:dyDescent="0.2">
      <c r="P73120" s="230"/>
      <c r="Q73120" s="230"/>
      <c r="R73120" s="230"/>
      <c r="S73120" s="230"/>
    </row>
    <row r="73121" spans="16:19" x14ac:dyDescent="0.2">
      <c r="P73121" s="230"/>
      <c r="Q73121" s="230"/>
      <c r="R73121" s="230"/>
      <c r="S73121" s="230"/>
    </row>
    <row r="73122" spans="16:19" x14ac:dyDescent="0.2">
      <c r="P73122" s="230"/>
      <c r="Q73122" s="230"/>
      <c r="R73122" s="230"/>
      <c r="S73122" s="230"/>
    </row>
    <row r="73123" spans="16:19" x14ac:dyDescent="0.2">
      <c r="P73123" s="230"/>
      <c r="Q73123" s="230"/>
      <c r="R73123" s="230"/>
      <c r="S73123" s="230"/>
    </row>
    <row r="73124" spans="16:19" x14ac:dyDescent="0.2">
      <c r="P73124" s="230"/>
      <c r="Q73124" s="230"/>
      <c r="R73124" s="230"/>
      <c r="S73124" s="230"/>
    </row>
    <row r="73125" spans="16:19" x14ac:dyDescent="0.2">
      <c r="P73125" s="230"/>
      <c r="Q73125" s="230"/>
      <c r="R73125" s="230"/>
      <c r="S73125" s="230"/>
    </row>
    <row r="73126" spans="16:19" x14ac:dyDescent="0.2">
      <c r="P73126" s="230"/>
      <c r="Q73126" s="230"/>
      <c r="R73126" s="230"/>
      <c r="S73126" s="230"/>
    </row>
    <row r="73127" spans="16:19" x14ac:dyDescent="0.2">
      <c r="P73127" s="230"/>
      <c r="Q73127" s="230"/>
      <c r="R73127" s="230"/>
      <c r="S73127" s="230"/>
    </row>
    <row r="73128" spans="16:19" x14ac:dyDescent="0.2">
      <c r="P73128" s="230"/>
      <c r="Q73128" s="230"/>
      <c r="R73128" s="230"/>
      <c r="S73128" s="230"/>
    </row>
    <row r="73129" spans="16:19" x14ac:dyDescent="0.2">
      <c r="P73129" s="230"/>
      <c r="Q73129" s="230"/>
      <c r="R73129" s="230"/>
      <c r="S73129" s="230"/>
    </row>
    <row r="73130" spans="16:19" x14ac:dyDescent="0.2">
      <c r="P73130" s="230"/>
      <c r="Q73130" s="230"/>
      <c r="R73130" s="230"/>
      <c r="S73130" s="230"/>
    </row>
    <row r="73131" spans="16:19" x14ac:dyDescent="0.2">
      <c r="P73131" s="230"/>
      <c r="Q73131" s="230"/>
      <c r="R73131" s="230"/>
      <c r="S73131" s="230"/>
    </row>
    <row r="73132" spans="16:19" x14ac:dyDescent="0.2">
      <c r="P73132" s="230"/>
      <c r="Q73132" s="230"/>
      <c r="R73132" s="230"/>
      <c r="S73132" s="230"/>
    </row>
    <row r="73133" spans="16:19" x14ac:dyDescent="0.2">
      <c r="P73133" s="230"/>
      <c r="Q73133" s="230"/>
      <c r="R73133" s="230"/>
      <c r="S73133" s="230"/>
    </row>
    <row r="73134" spans="16:19" x14ac:dyDescent="0.2">
      <c r="P73134" s="230"/>
      <c r="Q73134" s="230"/>
      <c r="R73134" s="230"/>
      <c r="S73134" s="230"/>
    </row>
    <row r="73135" spans="16:19" x14ac:dyDescent="0.2">
      <c r="P73135" s="230"/>
      <c r="Q73135" s="230"/>
      <c r="R73135" s="230"/>
      <c r="S73135" s="230"/>
    </row>
    <row r="73136" spans="16:19" x14ac:dyDescent="0.2">
      <c r="P73136" s="230"/>
      <c r="Q73136" s="230"/>
      <c r="R73136" s="230"/>
      <c r="S73136" s="230"/>
    </row>
    <row r="73137" spans="16:19" x14ac:dyDescent="0.2">
      <c r="P73137" s="230"/>
      <c r="Q73137" s="230"/>
      <c r="R73137" s="230"/>
      <c r="S73137" s="230"/>
    </row>
    <row r="73138" spans="16:19" x14ac:dyDescent="0.2">
      <c r="P73138" s="230"/>
      <c r="Q73138" s="230"/>
      <c r="R73138" s="230"/>
      <c r="S73138" s="230"/>
    </row>
    <row r="73139" spans="16:19" x14ac:dyDescent="0.2">
      <c r="P73139" s="230"/>
      <c r="Q73139" s="230"/>
      <c r="R73139" s="230"/>
      <c r="S73139" s="230"/>
    </row>
    <row r="73140" spans="16:19" x14ac:dyDescent="0.2">
      <c r="P73140" s="230"/>
      <c r="Q73140" s="230"/>
      <c r="R73140" s="230"/>
      <c r="S73140" s="230"/>
    </row>
    <row r="73141" spans="16:19" x14ac:dyDescent="0.2">
      <c r="P73141" s="230"/>
      <c r="Q73141" s="230"/>
      <c r="R73141" s="230"/>
      <c r="S73141" s="230"/>
    </row>
    <row r="73142" spans="16:19" x14ac:dyDescent="0.2">
      <c r="P73142" s="230"/>
      <c r="Q73142" s="230"/>
      <c r="R73142" s="230"/>
      <c r="S73142" s="230"/>
    </row>
    <row r="73143" spans="16:19" x14ac:dyDescent="0.2">
      <c r="P73143" s="230"/>
      <c r="Q73143" s="230"/>
      <c r="R73143" s="230"/>
      <c r="S73143" s="230"/>
    </row>
    <row r="73144" spans="16:19" x14ac:dyDescent="0.2">
      <c r="P73144" s="230"/>
      <c r="Q73144" s="230"/>
      <c r="R73144" s="230"/>
      <c r="S73144" s="230"/>
    </row>
    <row r="73145" spans="16:19" x14ac:dyDescent="0.2">
      <c r="P73145" s="230"/>
      <c r="Q73145" s="230"/>
      <c r="R73145" s="230"/>
      <c r="S73145" s="230"/>
    </row>
    <row r="73146" spans="16:19" x14ac:dyDescent="0.2">
      <c r="P73146" s="230"/>
      <c r="Q73146" s="230"/>
      <c r="R73146" s="230"/>
      <c r="S73146" s="230"/>
    </row>
    <row r="73147" spans="16:19" x14ac:dyDescent="0.2">
      <c r="P73147" s="230"/>
      <c r="Q73147" s="230"/>
      <c r="R73147" s="230"/>
      <c r="S73147" s="230"/>
    </row>
    <row r="73148" spans="16:19" x14ac:dyDescent="0.2">
      <c r="P73148" s="230"/>
      <c r="Q73148" s="230"/>
      <c r="R73148" s="230"/>
      <c r="S73148" s="230"/>
    </row>
    <row r="73149" spans="16:19" x14ac:dyDescent="0.2">
      <c r="P73149" s="230"/>
      <c r="Q73149" s="230"/>
      <c r="R73149" s="230"/>
      <c r="S73149" s="230"/>
    </row>
    <row r="73150" spans="16:19" x14ac:dyDescent="0.2">
      <c r="P73150" s="230"/>
      <c r="Q73150" s="230"/>
      <c r="R73150" s="230"/>
      <c r="S73150" s="230"/>
    </row>
    <row r="73151" spans="16:19" x14ac:dyDescent="0.2">
      <c r="P73151" s="230"/>
      <c r="Q73151" s="230"/>
      <c r="R73151" s="230"/>
      <c r="S73151" s="230"/>
    </row>
    <row r="73152" spans="16:19" x14ac:dyDescent="0.2">
      <c r="P73152" s="230"/>
      <c r="Q73152" s="230"/>
      <c r="R73152" s="230"/>
      <c r="S73152" s="230"/>
    </row>
    <row r="73153" spans="16:19" x14ac:dyDescent="0.2">
      <c r="P73153" s="230"/>
      <c r="Q73153" s="230"/>
      <c r="R73153" s="230"/>
      <c r="S73153" s="230"/>
    </row>
    <row r="73154" spans="16:19" x14ac:dyDescent="0.2">
      <c r="P73154" s="230"/>
      <c r="Q73154" s="230"/>
      <c r="R73154" s="230"/>
      <c r="S73154" s="230"/>
    </row>
    <row r="73155" spans="16:19" x14ac:dyDescent="0.2">
      <c r="P73155" s="230"/>
      <c r="Q73155" s="230"/>
      <c r="R73155" s="230"/>
      <c r="S73155" s="230"/>
    </row>
    <row r="73156" spans="16:19" x14ac:dyDescent="0.2">
      <c r="P73156" s="230"/>
      <c r="Q73156" s="230"/>
      <c r="R73156" s="230"/>
      <c r="S73156" s="230"/>
    </row>
    <row r="73157" spans="16:19" x14ac:dyDescent="0.2">
      <c r="P73157" s="230"/>
      <c r="Q73157" s="230"/>
      <c r="R73157" s="230"/>
      <c r="S73157" s="230"/>
    </row>
    <row r="73158" spans="16:19" x14ac:dyDescent="0.2">
      <c r="P73158" s="230"/>
      <c r="Q73158" s="230"/>
      <c r="R73158" s="230"/>
      <c r="S73158" s="230"/>
    </row>
    <row r="73159" spans="16:19" x14ac:dyDescent="0.2">
      <c r="P73159" s="230"/>
      <c r="Q73159" s="230"/>
      <c r="R73159" s="230"/>
      <c r="S73159" s="230"/>
    </row>
    <row r="73160" spans="16:19" x14ac:dyDescent="0.2">
      <c r="P73160" s="230"/>
      <c r="Q73160" s="230"/>
      <c r="R73160" s="230"/>
      <c r="S73160" s="230"/>
    </row>
    <row r="73161" spans="16:19" x14ac:dyDescent="0.2">
      <c r="P73161" s="230"/>
      <c r="Q73161" s="230"/>
      <c r="R73161" s="230"/>
      <c r="S73161" s="230"/>
    </row>
    <row r="73162" spans="16:19" x14ac:dyDescent="0.2">
      <c r="P73162" s="230"/>
      <c r="Q73162" s="230"/>
      <c r="R73162" s="230"/>
      <c r="S73162" s="230"/>
    </row>
    <row r="73163" spans="16:19" x14ac:dyDescent="0.2">
      <c r="P73163" s="230"/>
      <c r="Q73163" s="230"/>
      <c r="R73163" s="230"/>
      <c r="S73163" s="230"/>
    </row>
    <row r="73164" spans="16:19" x14ac:dyDescent="0.2">
      <c r="P73164" s="230"/>
      <c r="Q73164" s="230"/>
      <c r="R73164" s="230"/>
      <c r="S73164" s="230"/>
    </row>
    <row r="73165" spans="16:19" x14ac:dyDescent="0.2">
      <c r="P73165" s="230"/>
      <c r="Q73165" s="230"/>
      <c r="R73165" s="230"/>
      <c r="S73165" s="230"/>
    </row>
    <row r="73166" spans="16:19" x14ac:dyDescent="0.2">
      <c r="P73166" s="230"/>
      <c r="Q73166" s="230"/>
      <c r="R73166" s="230"/>
      <c r="S73166" s="230"/>
    </row>
    <row r="73167" spans="16:19" x14ac:dyDescent="0.2">
      <c r="P73167" s="230"/>
      <c r="Q73167" s="230"/>
      <c r="R73167" s="230"/>
      <c r="S73167" s="230"/>
    </row>
    <row r="73168" spans="16:19" x14ac:dyDescent="0.2">
      <c r="P73168" s="230"/>
      <c r="Q73168" s="230"/>
      <c r="R73168" s="230"/>
      <c r="S73168" s="230"/>
    </row>
    <row r="73169" spans="16:19" x14ac:dyDescent="0.2">
      <c r="P73169" s="230"/>
      <c r="Q73169" s="230"/>
      <c r="R73169" s="230"/>
      <c r="S73169" s="230"/>
    </row>
    <row r="73170" spans="16:19" x14ac:dyDescent="0.2">
      <c r="P73170" s="230"/>
      <c r="Q73170" s="230"/>
      <c r="R73170" s="230"/>
      <c r="S73170" s="230"/>
    </row>
    <row r="73171" spans="16:19" x14ac:dyDescent="0.2">
      <c r="P73171" s="230"/>
      <c r="Q73171" s="230"/>
      <c r="R73171" s="230"/>
      <c r="S73171" s="230"/>
    </row>
    <row r="73172" spans="16:19" x14ac:dyDescent="0.2">
      <c r="P73172" s="230"/>
      <c r="Q73172" s="230"/>
      <c r="R73172" s="230"/>
      <c r="S73172" s="230"/>
    </row>
    <row r="73173" spans="16:19" x14ac:dyDescent="0.2">
      <c r="P73173" s="230"/>
      <c r="Q73173" s="230"/>
      <c r="R73173" s="230"/>
      <c r="S73173" s="230"/>
    </row>
    <row r="73174" spans="16:19" x14ac:dyDescent="0.2">
      <c r="P73174" s="230"/>
      <c r="Q73174" s="230"/>
      <c r="R73174" s="230"/>
      <c r="S73174" s="230"/>
    </row>
    <row r="73175" spans="16:19" x14ac:dyDescent="0.2">
      <c r="P73175" s="230"/>
      <c r="Q73175" s="230"/>
      <c r="R73175" s="230"/>
      <c r="S73175" s="230"/>
    </row>
    <row r="73176" spans="16:19" x14ac:dyDescent="0.2">
      <c r="P73176" s="230"/>
      <c r="Q73176" s="230"/>
      <c r="R73176" s="230"/>
      <c r="S73176" s="230"/>
    </row>
    <row r="73177" spans="16:19" x14ac:dyDescent="0.2">
      <c r="P73177" s="230"/>
      <c r="Q73177" s="230"/>
      <c r="R73177" s="230"/>
      <c r="S73177" s="230"/>
    </row>
    <row r="73178" spans="16:19" x14ac:dyDescent="0.2">
      <c r="P73178" s="230"/>
      <c r="Q73178" s="230"/>
      <c r="R73178" s="230"/>
      <c r="S73178" s="230"/>
    </row>
    <row r="73179" spans="16:19" x14ac:dyDescent="0.2">
      <c r="P73179" s="230"/>
      <c r="Q73179" s="230"/>
      <c r="R73179" s="230"/>
      <c r="S73179" s="230"/>
    </row>
    <row r="73180" spans="16:19" x14ac:dyDescent="0.2">
      <c r="P73180" s="230"/>
      <c r="Q73180" s="230"/>
      <c r="R73180" s="230"/>
      <c r="S73180" s="230"/>
    </row>
    <row r="73181" spans="16:19" x14ac:dyDescent="0.2">
      <c r="P73181" s="230"/>
      <c r="Q73181" s="230"/>
      <c r="R73181" s="230"/>
      <c r="S73181" s="230"/>
    </row>
    <row r="73182" spans="16:19" x14ac:dyDescent="0.2">
      <c r="P73182" s="230"/>
      <c r="Q73182" s="230"/>
      <c r="R73182" s="230"/>
      <c r="S73182" s="230"/>
    </row>
    <row r="73183" spans="16:19" x14ac:dyDescent="0.2">
      <c r="P73183" s="230"/>
      <c r="Q73183" s="230"/>
      <c r="R73183" s="230"/>
      <c r="S73183" s="230"/>
    </row>
    <row r="73184" spans="16:19" x14ac:dyDescent="0.2">
      <c r="P73184" s="230"/>
      <c r="Q73184" s="230"/>
      <c r="R73184" s="230"/>
      <c r="S73184" s="230"/>
    </row>
    <row r="73185" spans="16:19" x14ac:dyDescent="0.2">
      <c r="P73185" s="230"/>
      <c r="Q73185" s="230"/>
      <c r="R73185" s="230"/>
      <c r="S73185" s="230"/>
    </row>
    <row r="73186" spans="16:19" x14ac:dyDescent="0.2">
      <c r="P73186" s="230"/>
      <c r="Q73186" s="230"/>
      <c r="R73186" s="230"/>
      <c r="S73186" s="230"/>
    </row>
    <row r="73187" spans="16:19" x14ac:dyDescent="0.2">
      <c r="P73187" s="230"/>
      <c r="Q73187" s="230"/>
      <c r="R73187" s="230"/>
      <c r="S73187" s="230"/>
    </row>
    <row r="73188" spans="16:19" x14ac:dyDescent="0.2">
      <c r="P73188" s="230"/>
      <c r="Q73188" s="230"/>
      <c r="R73188" s="230"/>
      <c r="S73188" s="230"/>
    </row>
    <row r="73189" spans="16:19" x14ac:dyDescent="0.2">
      <c r="P73189" s="230"/>
      <c r="Q73189" s="230"/>
      <c r="R73189" s="230"/>
      <c r="S73189" s="230"/>
    </row>
    <row r="73190" spans="16:19" x14ac:dyDescent="0.2">
      <c r="P73190" s="230"/>
      <c r="Q73190" s="230"/>
      <c r="R73190" s="230"/>
      <c r="S73190" s="230"/>
    </row>
    <row r="73191" spans="16:19" x14ac:dyDescent="0.2">
      <c r="P73191" s="230"/>
      <c r="Q73191" s="230"/>
      <c r="R73191" s="230"/>
      <c r="S73191" s="230"/>
    </row>
    <row r="73192" spans="16:19" x14ac:dyDescent="0.2">
      <c r="P73192" s="230"/>
      <c r="Q73192" s="230"/>
      <c r="R73192" s="230"/>
      <c r="S73192" s="230"/>
    </row>
    <row r="73193" spans="16:19" x14ac:dyDescent="0.2">
      <c r="P73193" s="230"/>
      <c r="Q73193" s="230"/>
      <c r="R73193" s="230"/>
      <c r="S73193" s="230"/>
    </row>
    <row r="73194" spans="16:19" x14ac:dyDescent="0.2">
      <c r="P73194" s="230"/>
      <c r="Q73194" s="230"/>
      <c r="R73194" s="230"/>
      <c r="S73194" s="230"/>
    </row>
    <row r="73195" spans="16:19" x14ac:dyDescent="0.2">
      <c r="P73195" s="230"/>
      <c r="Q73195" s="230"/>
      <c r="R73195" s="230"/>
      <c r="S73195" s="230"/>
    </row>
    <row r="73196" spans="16:19" x14ac:dyDescent="0.2">
      <c r="P73196" s="230"/>
      <c r="Q73196" s="230"/>
      <c r="R73196" s="230"/>
      <c r="S73196" s="230"/>
    </row>
    <row r="73197" spans="16:19" x14ac:dyDescent="0.2">
      <c r="P73197" s="230"/>
      <c r="Q73197" s="230"/>
      <c r="R73197" s="230"/>
      <c r="S73197" s="230"/>
    </row>
    <row r="73198" spans="16:19" x14ac:dyDescent="0.2">
      <c r="P73198" s="230"/>
      <c r="Q73198" s="230"/>
      <c r="R73198" s="230"/>
      <c r="S73198" s="230"/>
    </row>
    <row r="73199" spans="16:19" x14ac:dyDescent="0.2">
      <c r="P73199" s="230"/>
      <c r="Q73199" s="230"/>
      <c r="R73199" s="230"/>
      <c r="S73199" s="230"/>
    </row>
    <row r="73200" spans="16:19" x14ac:dyDescent="0.2">
      <c r="P73200" s="230"/>
      <c r="Q73200" s="230"/>
      <c r="R73200" s="230"/>
      <c r="S73200" s="230"/>
    </row>
    <row r="73201" spans="16:19" x14ac:dyDescent="0.2">
      <c r="P73201" s="230"/>
      <c r="Q73201" s="230"/>
      <c r="R73201" s="230"/>
      <c r="S73201" s="230"/>
    </row>
    <row r="73202" spans="16:19" x14ac:dyDescent="0.2">
      <c r="P73202" s="230"/>
      <c r="Q73202" s="230"/>
      <c r="R73202" s="230"/>
      <c r="S73202" s="230"/>
    </row>
    <row r="73203" spans="16:19" x14ac:dyDescent="0.2">
      <c r="P73203" s="230"/>
      <c r="Q73203" s="230"/>
      <c r="R73203" s="230"/>
      <c r="S73203" s="230"/>
    </row>
    <row r="73204" spans="16:19" x14ac:dyDescent="0.2">
      <c r="P73204" s="230"/>
      <c r="Q73204" s="230"/>
      <c r="R73204" s="230"/>
      <c r="S73204" s="230"/>
    </row>
    <row r="73205" spans="16:19" x14ac:dyDescent="0.2">
      <c r="P73205" s="230"/>
      <c r="Q73205" s="230"/>
      <c r="R73205" s="230"/>
      <c r="S73205" s="230"/>
    </row>
    <row r="73206" spans="16:19" x14ac:dyDescent="0.2">
      <c r="P73206" s="230"/>
      <c r="Q73206" s="230"/>
      <c r="R73206" s="230"/>
      <c r="S73206" s="230"/>
    </row>
    <row r="73207" spans="16:19" x14ac:dyDescent="0.2">
      <c r="P73207" s="230"/>
      <c r="Q73207" s="230"/>
      <c r="R73207" s="230"/>
      <c r="S73207" s="230"/>
    </row>
    <row r="73208" spans="16:19" x14ac:dyDescent="0.2">
      <c r="P73208" s="230"/>
      <c r="Q73208" s="230"/>
      <c r="R73208" s="230"/>
      <c r="S73208" s="230"/>
    </row>
    <row r="73209" spans="16:19" x14ac:dyDescent="0.2">
      <c r="P73209" s="230"/>
      <c r="Q73209" s="230"/>
      <c r="R73209" s="230"/>
      <c r="S73209" s="230"/>
    </row>
    <row r="73210" spans="16:19" x14ac:dyDescent="0.2">
      <c r="P73210" s="230"/>
      <c r="Q73210" s="230"/>
      <c r="R73210" s="230"/>
      <c r="S73210" s="230"/>
    </row>
    <row r="73211" spans="16:19" x14ac:dyDescent="0.2">
      <c r="P73211" s="230"/>
      <c r="Q73211" s="230"/>
      <c r="R73211" s="230"/>
      <c r="S73211" s="230"/>
    </row>
    <row r="73212" spans="16:19" x14ac:dyDescent="0.2">
      <c r="P73212" s="230"/>
      <c r="Q73212" s="230"/>
      <c r="R73212" s="230"/>
      <c r="S73212" s="230"/>
    </row>
    <row r="73213" spans="16:19" x14ac:dyDescent="0.2">
      <c r="P73213" s="230"/>
      <c r="Q73213" s="230"/>
      <c r="R73213" s="230"/>
      <c r="S73213" s="230"/>
    </row>
    <row r="73214" spans="16:19" x14ac:dyDescent="0.2">
      <c r="P73214" s="230"/>
      <c r="Q73214" s="230"/>
      <c r="R73214" s="230"/>
      <c r="S73214" s="230"/>
    </row>
    <row r="73215" spans="16:19" x14ac:dyDescent="0.2">
      <c r="P73215" s="230"/>
      <c r="Q73215" s="230"/>
      <c r="R73215" s="230"/>
      <c r="S73215" s="230"/>
    </row>
    <row r="73216" spans="16:19" x14ac:dyDescent="0.2">
      <c r="P73216" s="230"/>
      <c r="Q73216" s="230"/>
      <c r="R73216" s="230"/>
      <c r="S73216" s="230"/>
    </row>
    <row r="73217" spans="16:19" x14ac:dyDescent="0.2">
      <c r="P73217" s="230"/>
      <c r="Q73217" s="230"/>
      <c r="R73217" s="230"/>
      <c r="S73217" s="230"/>
    </row>
    <row r="73218" spans="16:19" x14ac:dyDescent="0.2">
      <c r="P73218" s="230"/>
      <c r="Q73218" s="230"/>
      <c r="R73218" s="230"/>
      <c r="S73218" s="230"/>
    </row>
    <row r="73219" spans="16:19" x14ac:dyDescent="0.2">
      <c r="P73219" s="230"/>
      <c r="Q73219" s="230"/>
      <c r="R73219" s="230"/>
      <c r="S73219" s="230"/>
    </row>
    <row r="73220" spans="16:19" x14ac:dyDescent="0.2">
      <c r="P73220" s="230"/>
      <c r="Q73220" s="230"/>
      <c r="R73220" s="230"/>
      <c r="S73220" s="230"/>
    </row>
    <row r="73221" spans="16:19" x14ac:dyDescent="0.2">
      <c r="P73221" s="230"/>
      <c r="Q73221" s="230"/>
      <c r="R73221" s="230"/>
      <c r="S73221" s="230"/>
    </row>
    <row r="73222" spans="16:19" x14ac:dyDescent="0.2">
      <c r="P73222" s="230"/>
      <c r="Q73222" s="230"/>
      <c r="R73222" s="230"/>
      <c r="S73222" s="230"/>
    </row>
    <row r="73223" spans="16:19" x14ac:dyDescent="0.2">
      <c r="P73223" s="230"/>
      <c r="Q73223" s="230"/>
      <c r="R73223" s="230"/>
      <c r="S73223" s="230"/>
    </row>
    <row r="73224" spans="16:19" x14ac:dyDescent="0.2">
      <c r="P73224" s="230"/>
      <c r="Q73224" s="230"/>
      <c r="R73224" s="230"/>
      <c r="S73224" s="230"/>
    </row>
    <row r="73225" spans="16:19" x14ac:dyDescent="0.2">
      <c r="P73225" s="230"/>
      <c r="Q73225" s="230"/>
      <c r="R73225" s="230"/>
      <c r="S73225" s="230"/>
    </row>
    <row r="73226" spans="16:19" x14ac:dyDescent="0.2">
      <c r="P73226" s="230"/>
      <c r="Q73226" s="230"/>
      <c r="R73226" s="230"/>
      <c r="S73226" s="230"/>
    </row>
    <row r="73227" spans="16:19" x14ac:dyDescent="0.2">
      <c r="P73227" s="230"/>
      <c r="Q73227" s="230"/>
      <c r="R73227" s="230"/>
      <c r="S73227" s="230"/>
    </row>
    <row r="73228" spans="16:19" x14ac:dyDescent="0.2">
      <c r="P73228" s="230"/>
      <c r="Q73228" s="230"/>
      <c r="R73228" s="230"/>
      <c r="S73228" s="230"/>
    </row>
    <row r="73229" spans="16:19" x14ac:dyDescent="0.2">
      <c r="P73229" s="230"/>
      <c r="Q73229" s="230"/>
      <c r="R73229" s="230"/>
      <c r="S73229" s="230"/>
    </row>
    <row r="73230" spans="16:19" x14ac:dyDescent="0.2">
      <c r="P73230" s="230"/>
      <c r="Q73230" s="230"/>
      <c r="R73230" s="230"/>
      <c r="S73230" s="230"/>
    </row>
    <row r="73231" spans="16:19" x14ac:dyDescent="0.2">
      <c r="P73231" s="230"/>
      <c r="Q73231" s="230"/>
      <c r="R73231" s="230"/>
      <c r="S73231" s="230"/>
    </row>
    <row r="73232" spans="16:19" x14ac:dyDescent="0.2">
      <c r="P73232" s="230"/>
      <c r="Q73232" s="230"/>
      <c r="R73232" s="230"/>
      <c r="S73232" s="230"/>
    </row>
    <row r="73233" spans="16:19" x14ac:dyDescent="0.2">
      <c r="P73233" s="230"/>
      <c r="Q73233" s="230"/>
      <c r="R73233" s="230"/>
      <c r="S73233" s="230"/>
    </row>
    <row r="73234" spans="16:19" x14ac:dyDescent="0.2">
      <c r="P73234" s="230"/>
      <c r="Q73234" s="230"/>
      <c r="R73234" s="230"/>
      <c r="S73234" s="230"/>
    </row>
    <row r="73235" spans="16:19" x14ac:dyDescent="0.2">
      <c r="P73235" s="230"/>
      <c r="Q73235" s="230"/>
      <c r="R73235" s="230"/>
      <c r="S73235" s="230"/>
    </row>
    <row r="73236" spans="16:19" x14ac:dyDescent="0.2">
      <c r="P73236" s="230"/>
      <c r="Q73236" s="230"/>
      <c r="R73236" s="230"/>
      <c r="S73236" s="230"/>
    </row>
    <row r="73237" spans="16:19" x14ac:dyDescent="0.2">
      <c r="P73237" s="230"/>
      <c r="Q73237" s="230"/>
      <c r="R73237" s="230"/>
      <c r="S73237" s="230"/>
    </row>
    <row r="73238" spans="16:19" x14ac:dyDescent="0.2">
      <c r="P73238" s="230"/>
      <c r="Q73238" s="230"/>
      <c r="R73238" s="230"/>
      <c r="S73238" s="230"/>
    </row>
    <row r="73239" spans="16:19" x14ac:dyDescent="0.2">
      <c r="P73239" s="230"/>
      <c r="Q73239" s="230"/>
      <c r="R73239" s="230"/>
      <c r="S73239" s="230"/>
    </row>
    <row r="73240" spans="16:19" x14ac:dyDescent="0.2">
      <c r="P73240" s="230"/>
      <c r="Q73240" s="230"/>
      <c r="R73240" s="230"/>
      <c r="S73240" s="230"/>
    </row>
    <row r="73241" spans="16:19" x14ac:dyDescent="0.2">
      <c r="P73241" s="230"/>
      <c r="Q73241" s="230"/>
      <c r="R73241" s="230"/>
      <c r="S73241" s="230"/>
    </row>
    <row r="73242" spans="16:19" x14ac:dyDescent="0.2">
      <c r="P73242" s="230"/>
      <c r="Q73242" s="230"/>
      <c r="R73242" s="230"/>
      <c r="S73242" s="230"/>
    </row>
    <row r="73243" spans="16:19" x14ac:dyDescent="0.2">
      <c r="P73243" s="230"/>
      <c r="Q73243" s="230"/>
      <c r="R73243" s="230"/>
      <c r="S73243" s="230"/>
    </row>
    <row r="73244" spans="16:19" x14ac:dyDescent="0.2">
      <c r="P73244" s="230"/>
      <c r="Q73244" s="230"/>
      <c r="R73244" s="230"/>
      <c r="S73244" s="230"/>
    </row>
    <row r="73245" spans="16:19" x14ac:dyDescent="0.2">
      <c r="P73245" s="230"/>
      <c r="Q73245" s="230"/>
      <c r="R73245" s="230"/>
      <c r="S73245" s="230"/>
    </row>
    <row r="73246" spans="16:19" x14ac:dyDescent="0.2">
      <c r="P73246" s="230"/>
      <c r="Q73246" s="230"/>
      <c r="R73246" s="230"/>
      <c r="S73246" s="230"/>
    </row>
    <row r="73247" spans="16:19" x14ac:dyDescent="0.2">
      <c r="P73247" s="230"/>
      <c r="Q73247" s="230"/>
      <c r="R73247" s="230"/>
      <c r="S73247" s="230"/>
    </row>
    <row r="73248" spans="16:19" x14ac:dyDescent="0.2">
      <c r="P73248" s="230"/>
      <c r="Q73248" s="230"/>
      <c r="R73248" s="230"/>
      <c r="S73248" s="230"/>
    </row>
    <row r="73249" spans="16:19" x14ac:dyDescent="0.2">
      <c r="P73249" s="230"/>
      <c r="Q73249" s="230"/>
      <c r="R73249" s="230"/>
      <c r="S73249" s="230"/>
    </row>
    <row r="73250" spans="16:19" x14ac:dyDescent="0.2">
      <c r="P73250" s="230"/>
      <c r="Q73250" s="230"/>
      <c r="R73250" s="230"/>
      <c r="S73250" s="230"/>
    </row>
    <row r="73251" spans="16:19" x14ac:dyDescent="0.2">
      <c r="P73251" s="230"/>
      <c r="Q73251" s="230"/>
      <c r="R73251" s="230"/>
      <c r="S73251" s="230"/>
    </row>
    <row r="73252" spans="16:19" x14ac:dyDescent="0.2">
      <c r="P73252" s="230"/>
      <c r="Q73252" s="230"/>
      <c r="R73252" s="230"/>
      <c r="S73252" s="230"/>
    </row>
    <row r="73253" spans="16:19" x14ac:dyDescent="0.2">
      <c r="P73253" s="230"/>
      <c r="Q73253" s="230"/>
      <c r="R73253" s="230"/>
      <c r="S73253" s="230"/>
    </row>
    <row r="73254" spans="16:19" x14ac:dyDescent="0.2">
      <c r="P73254" s="230"/>
      <c r="Q73254" s="230"/>
      <c r="R73254" s="230"/>
      <c r="S73254" s="230"/>
    </row>
    <row r="73255" spans="16:19" x14ac:dyDescent="0.2">
      <c r="P73255" s="230"/>
      <c r="Q73255" s="230"/>
      <c r="R73255" s="230"/>
      <c r="S73255" s="230"/>
    </row>
    <row r="73256" spans="16:19" x14ac:dyDescent="0.2">
      <c r="P73256" s="230"/>
      <c r="Q73256" s="230"/>
      <c r="R73256" s="230"/>
      <c r="S73256" s="230"/>
    </row>
    <row r="73257" spans="16:19" x14ac:dyDescent="0.2">
      <c r="P73257" s="230"/>
      <c r="Q73257" s="230"/>
      <c r="R73257" s="230"/>
      <c r="S73257" s="230"/>
    </row>
    <row r="73258" spans="16:19" x14ac:dyDescent="0.2">
      <c r="P73258" s="230"/>
      <c r="Q73258" s="230"/>
      <c r="R73258" s="230"/>
      <c r="S73258" s="230"/>
    </row>
    <row r="73259" spans="16:19" x14ac:dyDescent="0.2">
      <c r="P73259" s="230"/>
      <c r="Q73259" s="230"/>
      <c r="R73259" s="230"/>
      <c r="S73259" s="230"/>
    </row>
    <row r="73260" spans="16:19" x14ac:dyDescent="0.2">
      <c r="P73260" s="230"/>
      <c r="Q73260" s="230"/>
      <c r="R73260" s="230"/>
      <c r="S73260" s="230"/>
    </row>
    <row r="73261" spans="16:19" x14ac:dyDescent="0.2">
      <c r="P73261" s="230"/>
      <c r="Q73261" s="230"/>
      <c r="R73261" s="230"/>
      <c r="S73261" s="230"/>
    </row>
    <row r="73262" spans="16:19" x14ac:dyDescent="0.2">
      <c r="P73262" s="230"/>
      <c r="Q73262" s="230"/>
      <c r="R73262" s="230"/>
      <c r="S73262" s="230"/>
    </row>
    <row r="73263" spans="16:19" x14ac:dyDescent="0.2">
      <c r="P73263" s="230"/>
      <c r="Q73263" s="230"/>
      <c r="R73263" s="230"/>
      <c r="S73263" s="230"/>
    </row>
    <row r="73264" spans="16:19" x14ac:dyDescent="0.2">
      <c r="P73264" s="230"/>
      <c r="Q73264" s="230"/>
      <c r="R73264" s="230"/>
      <c r="S73264" s="230"/>
    </row>
    <row r="73265" spans="16:19" x14ac:dyDescent="0.2">
      <c r="P73265" s="230"/>
      <c r="Q73265" s="230"/>
      <c r="R73265" s="230"/>
      <c r="S73265" s="230"/>
    </row>
    <row r="73266" spans="16:19" x14ac:dyDescent="0.2">
      <c r="P73266" s="230"/>
      <c r="Q73266" s="230"/>
      <c r="R73266" s="230"/>
      <c r="S73266" s="230"/>
    </row>
    <row r="73267" spans="16:19" x14ac:dyDescent="0.2">
      <c r="P73267" s="230"/>
      <c r="Q73267" s="230"/>
      <c r="R73267" s="230"/>
      <c r="S73267" s="230"/>
    </row>
    <row r="73268" spans="16:19" x14ac:dyDescent="0.2">
      <c r="P73268" s="230"/>
      <c r="Q73268" s="230"/>
      <c r="R73268" s="230"/>
      <c r="S73268" s="230"/>
    </row>
    <row r="73269" spans="16:19" x14ac:dyDescent="0.2">
      <c r="P73269" s="230"/>
      <c r="Q73269" s="230"/>
      <c r="R73269" s="230"/>
      <c r="S73269" s="230"/>
    </row>
    <row r="73270" spans="16:19" x14ac:dyDescent="0.2">
      <c r="P73270" s="230"/>
      <c r="Q73270" s="230"/>
      <c r="R73270" s="230"/>
      <c r="S73270" s="230"/>
    </row>
    <row r="73271" spans="16:19" x14ac:dyDescent="0.2">
      <c r="P73271" s="230"/>
      <c r="Q73271" s="230"/>
      <c r="R73271" s="230"/>
      <c r="S73271" s="230"/>
    </row>
    <row r="73272" spans="16:19" x14ac:dyDescent="0.2">
      <c r="P73272" s="230"/>
      <c r="Q73272" s="230"/>
      <c r="R73272" s="230"/>
      <c r="S73272" s="230"/>
    </row>
    <row r="73273" spans="16:19" x14ac:dyDescent="0.2">
      <c r="P73273" s="230"/>
      <c r="Q73273" s="230"/>
      <c r="R73273" s="230"/>
      <c r="S73273" s="230"/>
    </row>
    <row r="73274" spans="16:19" x14ac:dyDescent="0.2">
      <c r="P73274" s="230"/>
      <c r="Q73274" s="230"/>
      <c r="R73274" s="230"/>
      <c r="S73274" s="230"/>
    </row>
    <row r="73275" spans="16:19" x14ac:dyDescent="0.2">
      <c r="P73275" s="230"/>
      <c r="Q73275" s="230"/>
      <c r="R73275" s="230"/>
      <c r="S73275" s="230"/>
    </row>
    <row r="73276" spans="16:19" x14ac:dyDescent="0.2">
      <c r="P73276" s="230"/>
      <c r="Q73276" s="230"/>
      <c r="R73276" s="230"/>
      <c r="S73276" s="230"/>
    </row>
    <row r="73277" spans="16:19" x14ac:dyDescent="0.2">
      <c r="P73277" s="230"/>
      <c r="Q73277" s="230"/>
      <c r="R73277" s="230"/>
      <c r="S73277" s="230"/>
    </row>
    <row r="73278" spans="16:19" x14ac:dyDescent="0.2">
      <c r="P73278" s="230"/>
      <c r="Q73278" s="230"/>
      <c r="R73278" s="230"/>
      <c r="S73278" s="230"/>
    </row>
    <row r="73279" spans="16:19" x14ac:dyDescent="0.2">
      <c r="P73279" s="230"/>
      <c r="Q73279" s="230"/>
      <c r="R73279" s="230"/>
      <c r="S73279" s="230"/>
    </row>
    <row r="73280" spans="16:19" x14ac:dyDescent="0.2">
      <c r="P73280" s="230"/>
      <c r="Q73280" s="230"/>
      <c r="R73280" s="230"/>
      <c r="S73280" s="230"/>
    </row>
    <row r="73281" spans="16:19" x14ac:dyDescent="0.2">
      <c r="P73281" s="230"/>
      <c r="Q73281" s="230"/>
      <c r="R73281" s="230"/>
      <c r="S73281" s="230"/>
    </row>
    <row r="73282" spans="16:19" x14ac:dyDescent="0.2">
      <c r="P73282" s="230"/>
      <c r="Q73282" s="230"/>
      <c r="R73282" s="230"/>
      <c r="S73282" s="230"/>
    </row>
    <row r="73283" spans="16:19" x14ac:dyDescent="0.2">
      <c r="P73283" s="230"/>
      <c r="Q73283" s="230"/>
      <c r="R73283" s="230"/>
      <c r="S73283" s="230"/>
    </row>
    <row r="73284" spans="16:19" x14ac:dyDescent="0.2">
      <c r="P73284" s="230"/>
      <c r="Q73284" s="230"/>
      <c r="R73284" s="230"/>
      <c r="S73284" s="230"/>
    </row>
    <row r="73285" spans="16:19" x14ac:dyDescent="0.2">
      <c r="P73285" s="230"/>
      <c r="Q73285" s="230"/>
      <c r="R73285" s="230"/>
      <c r="S73285" s="230"/>
    </row>
    <row r="73286" spans="16:19" x14ac:dyDescent="0.2">
      <c r="P73286" s="230"/>
      <c r="Q73286" s="230"/>
      <c r="R73286" s="230"/>
      <c r="S73286" s="230"/>
    </row>
    <row r="73287" spans="16:19" x14ac:dyDescent="0.2">
      <c r="P73287" s="230"/>
      <c r="Q73287" s="230"/>
      <c r="R73287" s="230"/>
      <c r="S73287" s="230"/>
    </row>
    <row r="73288" spans="16:19" x14ac:dyDescent="0.2">
      <c r="P73288" s="230"/>
      <c r="Q73288" s="230"/>
      <c r="R73288" s="230"/>
      <c r="S73288" s="230"/>
    </row>
    <row r="73289" spans="16:19" x14ac:dyDescent="0.2">
      <c r="P73289" s="230"/>
      <c r="Q73289" s="230"/>
      <c r="R73289" s="230"/>
      <c r="S73289" s="230"/>
    </row>
    <row r="73290" spans="16:19" x14ac:dyDescent="0.2">
      <c r="P73290" s="230"/>
      <c r="Q73290" s="230"/>
      <c r="R73290" s="230"/>
      <c r="S73290" s="230"/>
    </row>
    <row r="73291" spans="16:19" x14ac:dyDescent="0.2">
      <c r="P73291" s="230"/>
      <c r="Q73291" s="230"/>
      <c r="R73291" s="230"/>
      <c r="S73291" s="230"/>
    </row>
    <row r="73292" spans="16:19" x14ac:dyDescent="0.2">
      <c r="P73292" s="230"/>
      <c r="Q73292" s="230"/>
      <c r="R73292" s="230"/>
      <c r="S73292" s="230"/>
    </row>
    <row r="73293" spans="16:19" x14ac:dyDescent="0.2">
      <c r="P73293" s="230"/>
      <c r="Q73293" s="230"/>
      <c r="R73293" s="230"/>
      <c r="S73293" s="230"/>
    </row>
    <row r="73294" spans="16:19" x14ac:dyDescent="0.2">
      <c r="P73294" s="230"/>
      <c r="Q73294" s="230"/>
      <c r="R73294" s="230"/>
      <c r="S73294" s="230"/>
    </row>
    <row r="73295" spans="16:19" x14ac:dyDescent="0.2">
      <c r="P73295" s="230"/>
      <c r="Q73295" s="230"/>
      <c r="R73295" s="230"/>
      <c r="S73295" s="230"/>
    </row>
    <row r="73296" spans="16:19" x14ac:dyDescent="0.2">
      <c r="P73296" s="230"/>
      <c r="Q73296" s="230"/>
      <c r="R73296" s="230"/>
      <c r="S73296" s="230"/>
    </row>
    <row r="73297" spans="16:19" x14ac:dyDescent="0.2">
      <c r="P73297" s="230"/>
      <c r="Q73297" s="230"/>
      <c r="R73297" s="230"/>
      <c r="S73297" s="230"/>
    </row>
    <row r="73298" spans="16:19" x14ac:dyDescent="0.2">
      <c r="P73298" s="230"/>
      <c r="Q73298" s="230"/>
      <c r="R73298" s="230"/>
      <c r="S73298" s="230"/>
    </row>
    <row r="73299" spans="16:19" x14ac:dyDescent="0.2">
      <c r="P73299" s="230"/>
      <c r="Q73299" s="230"/>
      <c r="R73299" s="230"/>
      <c r="S73299" s="230"/>
    </row>
    <row r="73300" spans="16:19" x14ac:dyDescent="0.2">
      <c r="P73300" s="230"/>
      <c r="Q73300" s="230"/>
      <c r="R73300" s="230"/>
      <c r="S73300" s="230"/>
    </row>
    <row r="73301" spans="16:19" x14ac:dyDescent="0.2">
      <c r="P73301" s="230"/>
      <c r="Q73301" s="230"/>
      <c r="R73301" s="230"/>
      <c r="S73301" s="230"/>
    </row>
    <row r="73302" spans="16:19" x14ac:dyDescent="0.2">
      <c r="P73302" s="230"/>
      <c r="Q73302" s="230"/>
      <c r="R73302" s="230"/>
      <c r="S73302" s="230"/>
    </row>
    <row r="73303" spans="16:19" x14ac:dyDescent="0.2">
      <c r="P73303" s="230"/>
      <c r="Q73303" s="230"/>
      <c r="R73303" s="230"/>
      <c r="S73303" s="230"/>
    </row>
    <row r="73304" spans="16:19" x14ac:dyDescent="0.2">
      <c r="P73304" s="230"/>
      <c r="Q73304" s="230"/>
      <c r="R73304" s="230"/>
      <c r="S73304" s="230"/>
    </row>
    <row r="73305" spans="16:19" x14ac:dyDescent="0.2">
      <c r="P73305" s="230"/>
      <c r="Q73305" s="230"/>
      <c r="R73305" s="230"/>
      <c r="S73305" s="230"/>
    </row>
    <row r="73306" spans="16:19" x14ac:dyDescent="0.2">
      <c r="P73306" s="230"/>
      <c r="Q73306" s="230"/>
      <c r="R73306" s="230"/>
      <c r="S73306" s="230"/>
    </row>
    <row r="73307" spans="16:19" x14ac:dyDescent="0.2">
      <c r="P73307" s="230"/>
      <c r="Q73307" s="230"/>
      <c r="R73307" s="230"/>
      <c r="S73307" s="230"/>
    </row>
    <row r="73308" spans="16:19" x14ac:dyDescent="0.2">
      <c r="P73308" s="230"/>
      <c r="Q73308" s="230"/>
      <c r="R73308" s="230"/>
      <c r="S73308" s="230"/>
    </row>
    <row r="73309" spans="16:19" x14ac:dyDescent="0.2">
      <c r="P73309" s="230"/>
      <c r="Q73309" s="230"/>
      <c r="R73309" s="230"/>
      <c r="S73309" s="230"/>
    </row>
    <row r="73310" spans="16:19" x14ac:dyDescent="0.2">
      <c r="P73310" s="230"/>
      <c r="Q73310" s="230"/>
      <c r="R73310" s="230"/>
      <c r="S73310" s="230"/>
    </row>
    <row r="73311" spans="16:19" x14ac:dyDescent="0.2">
      <c r="P73311" s="230"/>
      <c r="Q73311" s="230"/>
      <c r="R73311" s="230"/>
      <c r="S73311" s="230"/>
    </row>
    <row r="73312" spans="16:19" x14ac:dyDescent="0.2">
      <c r="P73312" s="230"/>
      <c r="Q73312" s="230"/>
      <c r="R73312" s="230"/>
      <c r="S73312" s="230"/>
    </row>
    <row r="73313" spans="16:19" x14ac:dyDescent="0.2">
      <c r="P73313" s="230"/>
      <c r="Q73313" s="230"/>
      <c r="R73313" s="230"/>
      <c r="S73313" s="230"/>
    </row>
    <row r="73314" spans="16:19" x14ac:dyDescent="0.2">
      <c r="P73314" s="230"/>
      <c r="Q73314" s="230"/>
      <c r="R73314" s="230"/>
      <c r="S73314" s="230"/>
    </row>
    <row r="73315" spans="16:19" x14ac:dyDescent="0.2">
      <c r="P73315" s="230"/>
      <c r="Q73315" s="230"/>
      <c r="R73315" s="230"/>
      <c r="S73315" s="230"/>
    </row>
    <row r="73316" spans="16:19" x14ac:dyDescent="0.2">
      <c r="P73316" s="230"/>
      <c r="Q73316" s="230"/>
      <c r="R73316" s="230"/>
      <c r="S73316" s="230"/>
    </row>
    <row r="73317" spans="16:19" x14ac:dyDescent="0.2">
      <c r="P73317" s="230"/>
      <c r="Q73317" s="230"/>
      <c r="R73317" s="230"/>
      <c r="S73317" s="230"/>
    </row>
    <row r="73318" spans="16:19" x14ac:dyDescent="0.2">
      <c r="P73318" s="230"/>
      <c r="Q73318" s="230"/>
      <c r="R73318" s="230"/>
      <c r="S73318" s="230"/>
    </row>
    <row r="73319" spans="16:19" x14ac:dyDescent="0.2">
      <c r="P73319" s="230"/>
      <c r="Q73319" s="230"/>
      <c r="R73319" s="230"/>
      <c r="S73319" s="230"/>
    </row>
    <row r="73320" spans="16:19" x14ac:dyDescent="0.2">
      <c r="P73320" s="230"/>
      <c r="Q73320" s="230"/>
      <c r="R73320" s="230"/>
      <c r="S73320" s="230"/>
    </row>
    <row r="73321" spans="16:19" x14ac:dyDescent="0.2">
      <c r="P73321" s="230"/>
      <c r="Q73321" s="230"/>
      <c r="R73321" s="230"/>
      <c r="S73321" s="230"/>
    </row>
    <row r="73322" spans="16:19" x14ac:dyDescent="0.2">
      <c r="P73322" s="230"/>
      <c r="Q73322" s="230"/>
      <c r="R73322" s="230"/>
      <c r="S73322" s="230"/>
    </row>
    <row r="73323" spans="16:19" x14ac:dyDescent="0.2">
      <c r="P73323" s="230"/>
      <c r="Q73323" s="230"/>
      <c r="R73323" s="230"/>
      <c r="S73323" s="230"/>
    </row>
    <row r="73324" spans="16:19" x14ac:dyDescent="0.2">
      <c r="P73324" s="230"/>
      <c r="Q73324" s="230"/>
      <c r="R73324" s="230"/>
      <c r="S73324" s="230"/>
    </row>
    <row r="73325" spans="16:19" x14ac:dyDescent="0.2">
      <c r="P73325" s="230"/>
      <c r="Q73325" s="230"/>
      <c r="R73325" s="230"/>
      <c r="S73325" s="230"/>
    </row>
    <row r="73326" spans="16:19" x14ac:dyDescent="0.2">
      <c r="P73326" s="230"/>
      <c r="Q73326" s="230"/>
      <c r="R73326" s="230"/>
      <c r="S73326" s="230"/>
    </row>
    <row r="73327" spans="16:19" x14ac:dyDescent="0.2">
      <c r="P73327" s="230"/>
      <c r="Q73327" s="230"/>
      <c r="R73327" s="230"/>
      <c r="S73327" s="230"/>
    </row>
    <row r="73328" spans="16:19" x14ac:dyDescent="0.2">
      <c r="P73328" s="230"/>
      <c r="Q73328" s="230"/>
      <c r="R73328" s="230"/>
      <c r="S73328" s="230"/>
    </row>
    <row r="73329" spans="16:19" x14ac:dyDescent="0.2">
      <c r="P73329" s="230"/>
      <c r="Q73329" s="230"/>
      <c r="R73329" s="230"/>
      <c r="S73329" s="230"/>
    </row>
    <row r="73330" spans="16:19" x14ac:dyDescent="0.2">
      <c r="P73330" s="230"/>
      <c r="Q73330" s="230"/>
      <c r="R73330" s="230"/>
      <c r="S73330" s="230"/>
    </row>
    <row r="73331" spans="16:19" x14ac:dyDescent="0.2">
      <c r="P73331" s="230"/>
      <c r="Q73331" s="230"/>
      <c r="R73331" s="230"/>
      <c r="S73331" s="230"/>
    </row>
    <row r="73332" spans="16:19" x14ac:dyDescent="0.2">
      <c r="P73332" s="230"/>
      <c r="Q73332" s="230"/>
      <c r="R73332" s="230"/>
      <c r="S73332" s="230"/>
    </row>
    <row r="73333" spans="16:19" x14ac:dyDescent="0.2">
      <c r="P73333" s="230"/>
      <c r="Q73333" s="230"/>
      <c r="R73333" s="230"/>
      <c r="S73333" s="230"/>
    </row>
    <row r="73334" spans="16:19" x14ac:dyDescent="0.2">
      <c r="P73334" s="230"/>
      <c r="Q73334" s="230"/>
      <c r="R73334" s="230"/>
      <c r="S73334" s="230"/>
    </row>
    <row r="73335" spans="16:19" x14ac:dyDescent="0.2">
      <c r="P73335" s="230"/>
      <c r="Q73335" s="230"/>
      <c r="R73335" s="230"/>
      <c r="S73335" s="230"/>
    </row>
    <row r="73336" spans="16:19" x14ac:dyDescent="0.2">
      <c r="P73336" s="230"/>
      <c r="Q73336" s="230"/>
      <c r="R73336" s="230"/>
      <c r="S73336" s="230"/>
    </row>
    <row r="73337" spans="16:19" x14ac:dyDescent="0.2">
      <c r="P73337" s="230"/>
      <c r="Q73337" s="230"/>
      <c r="R73337" s="230"/>
      <c r="S73337" s="230"/>
    </row>
    <row r="73338" spans="16:19" x14ac:dyDescent="0.2">
      <c r="P73338" s="230"/>
      <c r="Q73338" s="230"/>
      <c r="R73338" s="230"/>
      <c r="S73338" s="230"/>
    </row>
    <row r="73339" spans="16:19" x14ac:dyDescent="0.2">
      <c r="P73339" s="230"/>
      <c r="Q73339" s="230"/>
      <c r="R73339" s="230"/>
      <c r="S73339" s="230"/>
    </row>
    <row r="73340" spans="16:19" x14ac:dyDescent="0.2">
      <c r="P73340" s="230"/>
      <c r="Q73340" s="230"/>
      <c r="R73340" s="230"/>
      <c r="S73340" s="230"/>
    </row>
    <row r="73341" spans="16:19" x14ac:dyDescent="0.2">
      <c r="P73341" s="230"/>
      <c r="Q73341" s="230"/>
      <c r="R73341" s="230"/>
      <c r="S73341" s="230"/>
    </row>
    <row r="73342" spans="16:19" x14ac:dyDescent="0.2">
      <c r="P73342" s="230"/>
      <c r="Q73342" s="230"/>
      <c r="R73342" s="230"/>
      <c r="S73342" s="230"/>
    </row>
    <row r="73343" spans="16:19" x14ac:dyDescent="0.2">
      <c r="P73343" s="230"/>
      <c r="Q73343" s="230"/>
      <c r="R73343" s="230"/>
      <c r="S73343" s="230"/>
    </row>
    <row r="73344" spans="16:19" x14ac:dyDescent="0.2">
      <c r="P73344" s="230"/>
      <c r="Q73344" s="230"/>
      <c r="R73344" s="230"/>
      <c r="S73344" s="230"/>
    </row>
    <row r="73345" spans="16:19" x14ac:dyDescent="0.2">
      <c r="P73345" s="230"/>
      <c r="Q73345" s="230"/>
      <c r="R73345" s="230"/>
      <c r="S73345" s="230"/>
    </row>
    <row r="73346" spans="16:19" x14ac:dyDescent="0.2">
      <c r="P73346" s="230"/>
      <c r="Q73346" s="230"/>
      <c r="R73346" s="230"/>
      <c r="S73346" s="230"/>
    </row>
    <row r="73347" spans="16:19" x14ac:dyDescent="0.2">
      <c r="P73347" s="230"/>
      <c r="Q73347" s="230"/>
      <c r="R73347" s="230"/>
      <c r="S73347" s="230"/>
    </row>
    <row r="73348" spans="16:19" x14ac:dyDescent="0.2">
      <c r="P73348" s="230"/>
      <c r="Q73348" s="230"/>
      <c r="R73348" s="230"/>
      <c r="S73348" s="230"/>
    </row>
    <row r="73349" spans="16:19" x14ac:dyDescent="0.2">
      <c r="P73349" s="230"/>
      <c r="Q73349" s="230"/>
      <c r="R73349" s="230"/>
      <c r="S73349" s="230"/>
    </row>
    <row r="73350" spans="16:19" x14ac:dyDescent="0.2">
      <c r="P73350" s="230"/>
      <c r="Q73350" s="230"/>
      <c r="R73350" s="230"/>
      <c r="S73350" s="230"/>
    </row>
    <row r="73351" spans="16:19" x14ac:dyDescent="0.2">
      <c r="P73351" s="230"/>
      <c r="Q73351" s="230"/>
      <c r="R73351" s="230"/>
      <c r="S73351" s="230"/>
    </row>
    <row r="73352" spans="16:19" x14ac:dyDescent="0.2">
      <c r="P73352" s="230"/>
      <c r="Q73352" s="230"/>
      <c r="R73352" s="230"/>
      <c r="S73352" s="230"/>
    </row>
    <row r="73353" spans="16:19" x14ac:dyDescent="0.2">
      <c r="P73353" s="230"/>
      <c r="Q73353" s="230"/>
      <c r="R73353" s="230"/>
      <c r="S73353" s="230"/>
    </row>
    <row r="73354" spans="16:19" x14ac:dyDescent="0.2">
      <c r="P73354" s="230"/>
      <c r="Q73354" s="230"/>
      <c r="R73354" s="230"/>
      <c r="S73354" s="230"/>
    </row>
    <row r="73355" spans="16:19" x14ac:dyDescent="0.2">
      <c r="P73355" s="230"/>
      <c r="Q73355" s="230"/>
      <c r="R73355" s="230"/>
      <c r="S73355" s="230"/>
    </row>
    <row r="73356" spans="16:19" x14ac:dyDescent="0.2">
      <c r="P73356" s="230"/>
      <c r="Q73356" s="230"/>
      <c r="R73356" s="230"/>
      <c r="S73356" s="230"/>
    </row>
    <row r="73357" spans="16:19" x14ac:dyDescent="0.2">
      <c r="P73357" s="230"/>
      <c r="Q73357" s="230"/>
      <c r="R73357" s="230"/>
      <c r="S73357" s="230"/>
    </row>
    <row r="73358" spans="16:19" x14ac:dyDescent="0.2">
      <c r="P73358" s="230"/>
      <c r="Q73358" s="230"/>
      <c r="R73358" s="230"/>
      <c r="S73358" s="230"/>
    </row>
    <row r="73359" spans="16:19" x14ac:dyDescent="0.2">
      <c r="P73359" s="230"/>
      <c r="Q73359" s="230"/>
      <c r="R73359" s="230"/>
      <c r="S73359" s="230"/>
    </row>
    <row r="73360" spans="16:19" x14ac:dyDescent="0.2">
      <c r="P73360" s="230"/>
      <c r="Q73360" s="230"/>
      <c r="R73360" s="230"/>
      <c r="S73360" s="230"/>
    </row>
    <row r="73361" spans="16:19" x14ac:dyDescent="0.2">
      <c r="P73361" s="230"/>
      <c r="Q73361" s="230"/>
      <c r="R73361" s="230"/>
      <c r="S73361" s="230"/>
    </row>
    <row r="73362" spans="16:19" x14ac:dyDescent="0.2">
      <c r="P73362" s="230"/>
      <c r="Q73362" s="230"/>
      <c r="R73362" s="230"/>
      <c r="S73362" s="230"/>
    </row>
    <row r="73363" spans="16:19" x14ac:dyDescent="0.2">
      <c r="P73363" s="230"/>
      <c r="Q73363" s="230"/>
      <c r="R73363" s="230"/>
      <c r="S73363" s="230"/>
    </row>
    <row r="73364" spans="16:19" x14ac:dyDescent="0.2">
      <c r="P73364" s="230"/>
      <c r="Q73364" s="230"/>
      <c r="R73364" s="230"/>
      <c r="S73364" s="230"/>
    </row>
    <row r="73365" spans="16:19" x14ac:dyDescent="0.2">
      <c r="P73365" s="230"/>
      <c r="Q73365" s="230"/>
      <c r="R73365" s="230"/>
      <c r="S73365" s="230"/>
    </row>
    <row r="73366" spans="16:19" x14ac:dyDescent="0.2">
      <c r="P73366" s="230"/>
      <c r="Q73366" s="230"/>
      <c r="R73366" s="230"/>
      <c r="S73366" s="230"/>
    </row>
    <row r="73367" spans="16:19" x14ac:dyDescent="0.2">
      <c r="P73367" s="230"/>
      <c r="Q73367" s="230"/>
      <c r="R73367" s="230"/>
      <c r="S73367" s="230"/>
    </row>
    <row r="73368" spans="16:19" x14ac:dyDescent="0.2">
      <c r="P73368" s="230"/>
      <c r="Q73368" s="230"/>
      <c r="R73368" s="230"/>
      <c r="S73368" s="230"/>
    </row>
    <row r="73369" spans="16:19" x14ac:dyDescent="0.2">
      <c r="P73369" s="230"/>
      <c r="Q73369" s="230"/>
      <c r="R73369" s="230"/>
      <c r="S73369" s="230"/>
    </row>
    <row r="73370" spans="16:19" x14ac:dyDescent="0.2">
      <c r="P73370" s="230"/>
      <c r="Q73370" s="230"/>
      <c r="R73370" s="230"/>
      <c r="S73370" s="230"/>
    </row>
    <row r="73371" spans="16:19" x14ac:dyDescent="0.2">
      <c r="P73371" s="230"/>
      <c r="Q73371" s="230"/>
      <c r="R73371" s="230"/>
      <c r="S73371" s="230"/>
    </row>
    <row r="73372" spans="16:19" x14ac:dyDescent="0.2">
      <c r="P73372" s="230"/>
      <c r="Q73372" s="230"/>
      <c r="R73372" s="230"/>
      <c r="S73372" s="230"/>
    </row>
    <row r="73373" spans="16:19" x14ac:dyDescent="0.2">
      <c r="P73373" s="230"/>
      <c r="Q73373" s="230"/>
      <c r="R73373" s="230"/>
      <c r="S73373" s="230"/>
    </row>
    <row r="73374" spans="16:19" x14ac:dyDescent="0.2">
      <c r="P73374" s="230"/>
      <c r="Q73374" s="230"/>
      <c r="R73374" s="230"/>
      <c r="S73374" s="230"/>
    </row>
    <row r="73375" spans="16:19" x14ac:dyDescent="0.2">
      <c r="P73375" s="230"/>
      <c r="Q73375" s="230"/>
      <c r="R73375" s="230"/>
      <c r="S73375" s="230"/>
    </row>
    <row r="73376" spans="16:19" x14ac:dyDescent="0.2">
      <c r="P73376" s="230"/>
      <c r="Q73376" s="230"/>
      <c r="R73376" s="230"/>
      <c r="S73376" s="230"/>
    </row>
    <row r="73377" spans="16:19" x14ac:dyDescent="0.2">
      <c r="P73377" s="230"/>
      <c r="Q73377" s="230"/>
      <c r="R73377" s="230"/>
      <c r="S73377" s="230"/>
    </row>
    <row r="73378" spans="16:19" x14ac:dyDescent="0.2">
      <c r="P73378" s="230"/>
      <c r="Q73378" s="230"/>
      <c r="R73378" s="230"/>
      <c r="S73378" s="230"/>
    </row>
    <row r="73379" spans="16:19" x14ac:dyDescent="0.2">
      <c r="P73379" s="230"/>
      <c r="Q73379" s="230"/>
      <c r="R73379" s="230"/>
      <c r="S73379" s="230"/>
    </row>
    <row r="73380" spans="16:19" x14ac:dyDescent="0.2">
      <c r="P73380" s="230"/>
      <c r="Q73380" s="230"/>
      <c r="R73380" s="230"/>
      <c r="S73380" s="230"/>
    </row>
    <row r="73381" spans="16:19" x14ac:dyDescent="0.2">
      <c r="P73381" s="230"/>
      <c r="Q73381" s="230"/>
      <c r="R73381" s="230"/>
      <c r="S73381" s="230"/>
    </row>
    <row r="73382" spans="16:19" x14ac:dyDescent="0.2">
      <c r="P73382" s="230"/>
      <c r="Q73382" s="230"/>
      <c r="R73382" s="230"/>
      <c r="S73382" s="230"/>
    </row>
    <row r="73383" spans="16:19" x14ac:dyDescent="0.2">
      <c r="P73383" s="230"/>
      <c r="Q73383" s="230"/>
      <c r="R73383" s="230"/>
      <c r="S73383" s="230"/>
    </row>
    <row r="73384" spans="16:19" x14ac:dyDescent="0.2">
      <c r="P73384" s="230"/>
      <c r="Q73384" s="230"/>
      <c r="R73384" s="230"/>
      <c r="S73384" s="230"/>
    </row>
    <row r="73385" spans="16:19" x14ac:dyDescent="0.2">
      <c r="P73385" s="230"/>
      <c r="Q73385" s="230"/>
      <c r="R73385" s="230"/>
      <c r="S73385" s="230"/>
    </row>
    <row r="73386" spans="16:19" x14ac:dyDescent="0.2">
      <c r="P73386" s="230"/>
      <c r="Q73386" s="230"/>
      <c r="R73386" s="230"/>
      <c r="S73386" s="230"/>
    </row>
    <row r="73387" spans="16:19" x14ac:dyDescent="0.2">
      <c r="P73387" s="230"/>
      <c r="Q73387" s="230"/>
      <c r="R73387" s="230"/>
      <c r="S73387" s="230"/>
    </row>
    <row r="73388" spans="16:19" x14ac:dyDescent="0.2">
      <c r="P73388" s="230"/>
      <c r="Q73388" s="230"/>
      <c r="R73388" s="230"/>
      <c r="S73388" s="230"/>
    </row>
    <row r="73389" spans="16:19" x14ac:dyDescent="0.2">
      <c r="P73389" s="230"/>
      <c r="Q73389" s="230"/>
      <c r="R73389" s="230"/>
      <c r="S73389" s="230"/>
    </row>
    <row r="73390" spans="16:19" x14ac:dyDescent="0.2">
      <c r="P73390" s="230"/>
      <c r="Q73390" s="230"/>
      <c r="R73390" s="230"/>
      <c r="S73390" s="230"/>
    </row>
    <row r="73391" spans="16:19" x14ac:dyDescent="0.2">
      <c r="P73391" s="230"/>
      <c r="Q73391" s="230"/>
      <c r="R73391" s="230"/>
      <c r="S73391" s="230"/>
    </row>
    <row r="73392" spans="16:19" x14ac:dyDescent="0.2">
      <c r="P73392" s="230"/>
      <c r="Q73392" s="230"/>
      <c r="R73392" s="230"/>
      <c r="S73392" s="230"/>
    </row>
    <row r="73393" spans="16:19" x14ac:dyDescent="0.2">
      <c r="P73393" s="230"/>
      <c r="Q73393" s="230"/>
      <c r="R73393" s="230"/>
      <c r="S73393" s="230"/>
    </row>
    <row r="73394" spans="16:19" x14ac:dyDescent="0.2">
      <c r="P73394" s="230"/>
      <c r="Q73394" s="230"/>
      <c r="R73394" s="230"/>
      <c r="S73394" s="230"/>
    </row>
    <row r="73395" spans="16:19" x14ac:dyDescent="0.2">
      <c r="P73395" s="230"/>
      <c r="Q73395" s="230"/>
      <c r="R73395" s="230"/>
      <c r="S73395" s="230"/>
    </row>
    <row r="73396" spans="16:19" x14ac:dyDescent="0.2">
      <c r="P73396" s="230"/>
      <c r="Q73396" s="230"/>
      <c r="R73396" s="230"/>
      <c r="S73396" s="230"/>
    </row>
    <row r="73397" spans="16:19" x14ac:dyDescent="0.2">
      <c r="P73397" s="230"/>
      <c r="Q73397" s="230"/>
      <c r="R73397" s="230"/>
      <c r="S73397" s="230"/>
    </row>
    <row r="73398" spans="16:19" x14ac:dyDescent="0.2">
      <c r="P73398" s="230"/>
      <c r="Q73398" s="230"/>
      <c r="R73398" s="230"/>
      <c r="S73398" s="230"/>
    </row>
    <row r="73399" spans="16:19" x14ac:dyDescent="0.2">
      <c r="P73399" s="230"/>
      <c r="Q73399" s="230"/>
      <c r="R73399" s="230"/>
      <c r="S73399" s="230"/>
    </row>
    <row r="73400" spans="16:19" x14ac:dyDescent="0.2">
      <c r="P73400" s="230"/>
      <c r="Q73400" s="230"/>
      <c r="R73400" s="230"/>
      <c r="S73400" s="230"/>
    </row>
    <row r="73401" spans="16:19" x14ac:dyDescent="0.2">
      <c r="P73401" s="230"/>
      <c r="Q73401" s="230"/>
      <c r="R73401" s="230"/>
      <c r="S73401" s="230"/>
    </row>
    <row r="73402" spans="16:19" x14ac:dyDescent="0.2">
      <c r="P73402" s="230"/>
      <c r="Q73402" s="230"/>
      <c r="R73402" s="230"/>
      <c r="S73402" s="230"/>
    </row>
    <row r="73403" spans="16:19" x14ac:dyDescent="0.2">
      <c r="P73403" s="230"/>
      <c r="Q73403" s="230"/>
      <c r="R73403" s="230"/>
      <c r="S73403" s="230"/>
    </row>
    <row r="73404" spans="16:19" x14ac:dyDescent="0.2">
      <c r="P73404" s="230"/>
      <c r="Q73404" s="230"/>
      <c r="R73404" s="230"/>
      <c r="S73404" s="230"/>
    </row>
    <row r="73405" spans="16:19" x14ac:dyDescent="0.2">
      <c r="P73405" s="230"/>
      <c r="Q73405" s="230"/>
      <c r="R73405" s="230"/>
      <c r="S73405" s="230"/>
    </row>
    <row r="73406" spans="16:19" x14ac:dyDescent="0.2">
      <c r="P73406" s="230"/>
      <c r="Q73406" s="230"/>
      <c r="R73406" s="230"/>
      <c r="S73406" s="230"/>
    </row>
    <row r="73407" spans="16:19" x14ac:dyDescent="0.2">
      <c r="P73407" s="230"/>
      <c r="Q73407" s="230"/>
      <c r="R73407" s="230"/>
      <c r="S73407" s="230"/>
    </row>
    <row r="73408" spans="16:19" x14ac:dyDescent="0.2">
      <c r="P73408" s="230"/>
      <c r="Q73408" s="230"/>
      <c r="R73408" s="230"/>
      <c r="S73408" s="230"/>
    </row>
    <row r="73409" spans="16:19" x14ac:dyDescent="0.2">
      <c r="P73409" s="230"/>
      <c r="Q73409" s="230"/>
      <c r="R73409" s="230"/>
      <c r="S73409" s="230"/>
    </row>
    <row r="73410" spans="16:19" x14ac:dyDescent="0.2">
      <c r="P73410" s="230"/>
      <c r="Q73410" s="230"/>
      <c r="R73410" s="230"/>
      <c r="S73410" s="230"/>
    </row>
    <row r="73411" spans="16:19" x14ac:dyDescent="0.2">
      <c r="P73411" s="230"/>
      <c r="Q73411" s="230"/>
      <c r="R73411" s="230"/>
      <c r="S73411" s="230"/>
    </row>
    <row r="73412" spans="16:19" x14ac:dyDescent="0.2">
      <c r="P73412" s="230"/>
      <c r="Q73412" s="230"/>
      <c r="R73412" s="230"/>
      <c r="S73412" s="230"/>
    </row>
    <row r="73413" spans="16:19" x14ac:dyDescent="0.2">
      <c r="P73413" s="230"/>
      <c r="Q73413" s="230"/>
      <c r="R73413" s="230"/>
      <c r="S73413" s="230"/>
    </row>
    <row r="73414" spans="16:19" x14ac:dyDescent="0.2">
      <c r="P73414" s="230"/>
      <c r="Q73414" s="230"/>
      <c r="R73414" s="230"/>
      <c r="S73414" s="230"/>
    </row>
    <row r="73415" spans="16:19" x14ac:dyDescent="0.2">
      <c r="P73415" s="230"/>
      <c r="Q73415" s="230"/>
      <c r="R73415" s="230"/>
      <c r="S73415" s="230"/>
    </row>
    <row r="73416" spans="16:19" x14ac:dyDescent="0.2">
      <c r="P73416" s="230"/>
      <c r="Q73416" s="230"/>
      <c r="R73416" s="230"/>
      <c r="S73416" s="230"/>
    </row>
    <row r="73417" spans="16:19" x14ac:dyDescent="0.2">
      <c r="P73417" s="230"/>
      <c r="Q73417" s="230"/>
      <c r="R73417" s="230"/>
      <c r="S73417" s="230"/>
    </row>
    <row r="73418" spans="16:19" x14ac:dyDescent="0.2">
      <c r="P73418" s="230"/>
      <c r="Q73418" s="230"/>
      <c r="R73418" s="230"/>
      <c r="S73418" s="230"/>
    </row>
    <row r="73419" spans="16:19" x14ac:dyDescent="0.2">
      <c r="P73419" s="230"/>
      <c r="Q73419" s="230"/>
      <c r="R73419" s="230"/>
      <c r="S73419" s="230"/>
    </row>
    <row r="73420" spans="16:19" x14ac:dyDescent="0.2">
      <c r="P73420" s="230"/>
      <c r="Q73420" s="230"/>
      <c r="R73420" s="230"/>
      <c r="S73420" s="230"/>
    </row>
    <row r="73421" spans="16:19" x14ac:dyDescent="0.2">
      <c r="P73421" s="230"/>
      <c r="Q73421" s="230"/>
      <c r="R73421" s="230"/>
      <c r="S73421" s="230"/>
    </row>
    <row r="73422" spans="16:19" x14ac:dyDescent="0.2">
      <c r="P73422" s="230"/>
      <c r="Q73422" s="230"/>
      <c r="R73422" s="230"/>
      <c r="S73422" s="230"/>
    </row>
    <row r="73423" spans="16:19" x14ac:dyDescent="0.2">
      <c r="P73423" s="230"/>
      <c r="Q73423" s="230"/>
      <c r="R73423" s="230"/>
      <c r="S73423" s="230"/>
    </row>
    <row r="73424" spans="16:19" x14ac:dyDescent="0.2">
      <c r="P73424" s="230"/>
      <c r="Q73424" s="230"/>
      <c r="R73424" s="230"/>
      <c r="S73424" s="230"/>
    </row>
    <row r="73425" spans="16:19" x14ac:dyDescent="0.2">
      <c r="P73425" s="230"/>
      <c r="Q73425" s="230"/>
      <c r="R73425" s="230"/>
      <c r="S73425" s="230"/>
    </row>
    <row r="73426" spans="16:19" x14ac:dyDescent="0.2">
      <c r="P73426" s="230"/>
      <c r="Q73426" s="230"/>
      <c r="R73426" s="230"/>
      <c r="S73426" s="230"/>
    </row>
    <row r="73427" spans="16:19" x14ac:dyDescent="0.2">
      <c r="P73427" s="230"/>
      <c r="Q73427" s="230"/>
      <c r="R73427" s="230"/>
      <c r="S73427" s="230"/>
    </row>
    <row r="73428" spans="16:19" x14ac:dyDescent="0.2">
      <c r="P73428" s="230"/>
      <c r="Q73428" s="230"/>
      <c r="R73428" s="230"/>
      <c r="S73428" s="230"/>
    </row>
    <row r="73429" spans="16:19" x14ac:dyDescent="0.2">
      <c r="P73429" s="230"/>
      <c r="Q73429" s="230"/>
      <c r="R73429" s="230"/>
      <c r="S73429" s="230"/>
    </row>
    <row r="73430" spans="16:19" x14ac:dyDescent="0.2">
      <c r="P73430" s="230"/>
      <c r="Q73430" s="230"/>
      <c r="R73430" s="230"/>
      <c r="S73430" s="230"/>
    </row>
    <row r="73431" spans="16:19" x14ac:dyDescent="0.2">
      <c r="P73431" s="230"/>
      <c r="Q73431" s="230"/>
      <c r="R73431" s="230"/>
      <c r="S73431" s="230"/>
    </row>
    <row r="73432" spans="16:19" x14ac:dyDescent="0.2">
      <c r="P73432" s="230"/>
      <c r="Q73432" s="230"/>
      <c r="R73432" s="230"/>
      <c r="S73432" s="230"/>
    </row>
    <row r="73433" spans="16:19" x14ac:dyDescent="0.2">
      <c r="P73433" s="230"/>
      <c r="Q73433" s="230"/>
      <c r="R73433" s="230"/>
      <c r="S73433" s="230"/>
    </row>
    <row r="73434" spans="16:19" x14ac:dyDescent="0.2">
      <c r="P73434" s="230"/>
      <c r="Q73434" s="230"/>
      <c r="R73434" s="230"/>
      <c r="S73434" s="230"/>
    </row>
    <row r="73435" spans="16:19" x14ac:dyDescent="0.2">
      <c r="P73435" s="230"/>
      <c r="Q73435" s="230"/>
      <c r="R73435" s="230"/>
      <c r="S73435" s="230"/>
    </row>
    <row r="73436" spans="16:19" x14ac:dyDescent="0.2">
      <c r="P73436" s="230"/>
      <c r="Q73436" s="230"/>
      <c r="R73436" s="230"/>
      <c r="S73436" s="230"/>
    </row>
    <row r="73437" spans="16:19" x14ac:dyDescent="0.2">
      <c r="P73437" s="230"/>
      <c r="Q73437" s="230"/>
      <c r="R73437" s="230"/>
      <c r="S73437" s="230"/>
    </row>
    <row r="73438" spans="16:19" x14ac:dyDescent="0.2">
      <c r="P73438" s="230"/>
      <c r="Q73438" s="230"/>
      <c r="R73438" s="230"/>
      <c r="S73438" s="230"/>
    </row>
    <row r="73439" spans="16:19" x14ac:dyDescent="0.2">
      <c r="P73439" s="230"/>
      <c r="Q73439" s="230"/>
      <c r="R73439" s="230"/>
      <c r="S73439" s="230"/>
    </row>
    <row r="73440" spans="16:19" x14ac:dyDescent="0.2">
      <c r="P73440" s="230"/>
      <c r="Q73440" s="230"/>
      <c r="R73440" s="230"/>
      <c r="S73440" s="230"/>
    </row>
    <row r="73441" spans="16:19" x14ac:dyDescent="0.2">
      <c r="P73441" s="230"/>
      <c r="Q73441" s="230"/>
      <c r="R73441" s="230"/>
      <c r="S73441" s="230"/>
    </row>
    <row r="73442" spans="16:19" x14ac:dyDescent="0.2">
      <c r="P73442" s="230"/>
      <c r="Q73442" s="230"/>
      <c r="R73442" s="230"/>
      <c r="S73442" s="230"/>
    </row>
    <row r="73443" spans="16:19" x14ac:dyDescent="0.2">
      <c r="P73443" s="230"/>
      <c r="Q73443" s="230"/>
      <c r="R73443" s="230"/>
      <c r="S73443" s="230"/>
    </row>
    <row r="73444" spans="16:19" x14ac:dyDescent="0.2">
      <c r="P73444" s="230"/>
      <c r="Q73444" s="230"/>
      <c r="R73444" s="230"/>
      <c r="S73444" s="230"/>
    </row>
    <row r="73445" spans="16:19" x14ac:dyDescent="0.2">
      <c r="P73445" s="230"/>
      <c r="Q73445" s="230"/>
      <c r="R73445" s="230"/>
      <c r="S73445" s="230"/>
    </row>
    <row r="73446" spans="16:19" x14ac:dyDescent="0.2">
      <c r="P73446" s="230"/>
      <c r="Q73446" s="230"/>
      <c r="R73446" s="230"/>
      <c r="S73446" s="230"/>
    </row>
    <row r="73447" spans="16:19" x14ac:dyDescent="0.2">
      <c r="P73447" s="230"/>
      <c r="Q73447" s="230"/>
      <c r="R73447" s="230"/>
      <c r="S73447" s="230"/>
    </row>
    <row r="73448" spans="16:19" x14ac:dyDescent="0.2">
      <c r="P73448" s="230"/>
      <c r="Q73448" s="230"/>
      <c r="R73448" s="230"/>
      <c r="S73448" s="230"/>
    </row>
    <row r="73449" spans="16:19" x14ac:dyDescent="0.2">
      <c r="P73449" s="230"/>
      <c r="Q73449" s="230"/>
      <c r="R73449" s="230"/>
      <c r="S73449" s="230"/>
    </row>
    <row r="73450" spans="16:19" x14ac:dyDescent="0.2">
      <c r="P73450" s="230"/>
      <c r="Q73450" s="230"/>
      <c r="R73450" s="230"/>
      <c r="S73450" s="230"/>
    </row>
    <row r="73451" spans="16:19" x14ac:dyDescent="0.2">
      <c r="P73451" s="230"/>
      <c r="Q73451" s="230"/>
      <c r="R73451" s="230"/>
      <c r="S73451" s="230"/>
    </row>
    <row r="73452" spans="16:19" x14ac:dyDescent="0.2">
      <c r="P73452" s="230"/>
      <c r="Q73452" s="230"/>
      <c r="R73452" s="230"/>
      <c r="S73452" s="230"/>
    </row>
    <row r="73453" spans="16:19" x14ac:dyDescent="0.2">
      <c r="P73453" s="230"/>
      <c r="Q73453" s="230"/>
      <c r="R73453" s="230"/>
      <c r="S73453" s="230"/>
    </row>
    <row r="73454" spans="16:19" x14ac:dyDescent="0.2">
      <c r="P73454" s="230"/>
      <c r="Q73454" s="230"/>
      <c r="R73454" s="230"/>
      <c r="S73454" s="230"/>
    </row>
    <row r="73455" spans="16:19" x14ac:dyDescent="0.2">
      <c r="P73455" s="230"/>
      <c r="Q73455" s="230"/>
      <c r="R73455" s="230"/>
      <c r="S73455" s="230"/>
    </row>
    <row r="73456" spans="16:19" x14ac:dyDescent="0.2">
      <c r="P73456" s="230"/>
      <c r="Q73456" s="230"/>
      <c r="R73456" s="230"/>
      <c r="S73456" s="230"/>
    </row>
    <row r="73457" spans="16:19" x14ac:dyDescent="0.2">
      <c r="P73457" s="230"/>
      <c r="Q73457" s="230"/>
      <c r="R73457" s="230"/>
      <c r="S73457" s="230"/>
    </row>
    <row r="73458" spans="16:19" x14ac:dyDescent="0.2">
      <c r="P73458" s="230"/>
      <c r="Q73458" s="230"/>
      <c r="R73458" s="230"/>
      <c r="S73458" s="230"/>
    </row>
    <row r="73459" spans="16:19" x14ac:dyDescent="0.2">
      <c r="P73459" s="230"/>
      <c r="Q73459" s="230"/>
      <c r="R73459" s="230"/>
      <c r="S73459" s="230"/>
    </row>
    <row r="73460" spans="16:19" x14ac:dyDescent="0.2">
      <c r="P73460" s="230"/>
      <c r="Q73460" s="230"/>
      <c r="R73460" s="230"/>
      <c r="S73460" s="230"/>
    </row>
    <row r="73461" spans="16:19" x14ac:dyDescent="0.2">
      <c r="P73461" s="230"/>
      <c r="Q73461" s="230"/>
      <c r="R73461" s="230"/>
      <c r="S73461" s="230"/>
    </row>
    <row r="73462" spans="16:19" x14ac:dyDescent="0.2">
      <c r="P73462" s="230"/>
      <c r="Q73462" s="230"/>
      <c r="R73462" s="230"/>
      <c r="S73462" s="230"/>
    </row>
    <row r="73463" spans="16:19" x14ac:dyDescent="0.2">
      <c r="P73463" s="230"/>
      <c r="Q73463" s="230"/>
      <c r="R73463" s="230"/>
      <c r="S73463" s="230"/>
    </row>
    <row r="73464" spans="16:19" x14ac:dyDescent="0.2">
      <c r="P73464" s="230"/>
      <c r="Q73464" s="230"/>
      <c r="R73464" s="230"/>
      <c r="S73464" s="230"/>
    </row>
    <row r="73465" spans="16:19" x14ac:dyDescent="0.2">
      <c r="P73465" s="230"/>
      <c r="Q73465" s="230"/>
      <c r="R73465" s="230"/>
      <c r="S73465" s="230"/>
    </row>
    <row r="73466" spans="16:19" x14ac:dyDescent="0.2">
      <c r="P73466" s="230"/>
      <c r="Q73466" s="230"/>
      <c r="R73466" s="230"/>
      <c r="S73466" s="230"/>
    </row>
    <row r="73467" spans="16:19" x14ac:dyDescent="0.2">
      <c r="P73467" s="230"/>
      <c r="Q73467" s="230"/>
      <c r="R73467" s="230"/>
      <c r="S73467" s="230"/>
    </row>
    <row r="73468" spans="16:19" x14ac:dyDescent="0.2">
      <c r="P73468" s="230"/>
      <c r="Q73468" s="230"/>
      <c r="R73468" s="230"/>
      <c r="S73468" s="230"/>
    </row>
    <row r="73469" spans="16:19" x14ac:dyDescent="0.2">
      <c r="P73469" s="230"/>
      <c r="Q73469" s="230"/>
      <c r="R73469" s="230"/>
      <c r="S73469" s="230"/>
    </row>
    <row r="73470" spans="16:19" x14ac:dyDescent="0.2">
      <c r="P73470" s="230"/>
      <c r="Q73470" s="230"/>
      <c r="R73470" s="230"/>
      <c r="S73470" s="230"/>
    </row>
    <row r="73471" spans="16:19" x14ac:dyDescent="0.2">
      <c r="P73471" s="230"/>
      <c r="Q73471" s="230"/>
      <c r="R73471" s="230"/>
      <c r="S73471" s="230"/>
    </row>
    <row r="73472" spans="16:19" x14ac:dyDescent="0.2">
      <c r="P73472" s="230"/>
      <c r="Q73472" s="230"/>
      <c r="R73472" s="230"/>
      <c r="S73472" s="230"/>
    </row>
    <row r="73473" spans="16:19" x14ac:dyDescent="0.2">
      <c r="P73473" s="230"/>
      <c r="Q73473" s="230"/>
      <c r="R73473" s="230"/>
      <c r="S73473" s="230"/>
    </row>
    <row r="73474" spans="16:19" x14ac:dyDescent="0.2">
      <c r="P73474" s="230"/>
      <c r="Q73474" s="230"/>
      <c r="R73474" s="230"/>
      <c r="S73474" s="230"/>
    </row>
    <row r="73475" spans="16:19" x14ac:dyDescent="0.2">
      <c r="P73475" s="230"/>
      <c r="Q73475" s="230"/>
      <c r="R73475" s="230"/>
      <c r="S73475" s="230"/>
    </row>
    <row r="73476" spans="16:19" x14ac:dyDescent="0.2">
      <c r="P73476" s="230"/>
      <c r="Q73476" s="230"/>
      <c r="R73476" s="230"/>
      <c r="S73476" s="230"/>
    </row>
    <row r="73477" spans="16:19" x14ac:dyDescent="0.2">
      <c r="P73477" s="230"/>
      <c r="Q73477" s="230"/>
      <c r="R73477" s="230"/>
      <c r="S73477" s="230"/>
    </row>
    <row r="73478" spans="16:19" x14ac:dyDescent="0.2">
      <c r="P73478" s="230"/>
      <c r="Q73478" s="230"/>
      <c r="R73478" s="230"/>
      <c r="S73478" s="230"/>
    </row>
    <row r="73479" spans="16:19" x14ac:dyDescent="0.2">
      <c r="P73479" s="230"/>
      <c r="Q73479" s="230"/>
      <c r="R73479" s="230"/>
      <c r="S73479" s="230"/>
    </row>
    <row r="73480" spans="16:19" x14ac:dyDescent="0.2">
      <c r="P73480" s="230"/>
      <c r="Q73480" s="230"/>
      <c r="R73480" s="230"/>
      <c r="S73480" s="230"/>
    </row>
    <row r="73481" spans="16:19" x14ac:dyDescent="0.2">
      <c r="P73481" s="230"/>
      <c r="Q73481" s="230"/>
      <c r="R73481" s="230"/>
      <c r="S73481" s="230"/>
    </row>
    <row r="73482" spans="16:19" x14ac:dyDescent="0.2">
      <c r="P73482" s="230"/>
      <c r="Q73482" s="230"/>
      <c r="R73482" s="230"/>
      <c r="S73482" s="230"/>
    </row>
    <row r="73483" spans="16:19" x14ac:dyDescent="0.2">
      <c r="P73483" s="230"/>
      <c r="Q73483" s="230"/>
      <c r="R73483" s="230"/>
      <c r="S73483" s="230"/>
    </row>
    <row r="73484" spans="16:19" x14ac:dyDescent="0.2">
      <c r="P73484" s="230"/>
      <c r="Q73484" s="230"/>
      <c r="R73484" s="230"/>
      <c r="S73484" s="230"/>
    </row>
    <row r="73485" spans="16:19" x14ac:dyDescent="0.2">
      <c r="P73485" s="230"/>
      <c r="Q73485" s="230"/>
      <c r="R73485" s="230"/>
      <c r="S73485" s="230"/>
    </row>
    <row r="73486" spans="16:19" x14ac:dyDescent="0.2">
      <c r="P73486" s="230"/>
      <c r="Q73486" s="230"/>
      <c r="R73486" s="230"/>
      <c r="S73486" s="230"/>
    </row>
    <row r="73487" spans="16:19" x14ac:dyDescent="0.2">
      <c r="P73487" s="230"/>
      <c r="Q73487" s="230"/>
      <c r="R73487" s="230"/>
      <c r="S73487" s="230"/>
    </row>
    <row r="73488" spans="16:19" x14ac:dyDescent="0.2">
      <c r="P73488" s="230"/>
      <c r="Q73488" s="230"/>
      <c r="R73488" s="230"/>
      <c r="S73488" s="230"/>
    </row>
    <row r="73489" spans="16:19" x14ac:dyDescent="0.2">
      <c r="P73489" s="230"/>
      <c r="Q73489" s="230"/>
      <c r="R73489" s="230"/>
      <c r="S73489" s="230"/>
    </row>
    <row r="73490" spans="16:19" x14ac:dyDescent="0.2">
      <c r="P73490" s="230"/>
      <c r="Q73490" s="230"/>
      <c r="R73490" s="230"/>
      <c r="S73490" s="230"/>
    </row>
    <row r="73491" spans="16:19" x14ac:dyDescent="0.2">
      <c r="P73491" s="230"/>
      <c r="Q73491" s="230"/>
      <c r="R73491" s="230"/>
      <c r="S73491" s="230"/>
    </row>
    <row r="73492" spans="16:19" x14ac:dyDescent="0.2">
      <c r="P73492" s="230"/>
      <c r="Q73492" s="230"/>
      <c r="R73492" s="230"/>
      <c r="S73492" s="230"/>
    </row>
    <row r="73493" spans="16:19" x14ac:dyDescent="0.2">
      <c r="P73493" s="230"/>
      <c r="Q73493" s="230"/>
      <c r="R73493" s="230"/>
      <c r="S73493" s="230"/>
    </row>
    <row r="73494" spans="16:19" x14ac:dyDescent="0.2">
      <c r="P73494" s="230"/>
      <c r="Q73494" s="230"/>
      <c r="R73494" s="230"/>
      <c r="S73494" s="230"/>
    </row>
    <row r="73495" spans="16:19" x14ac:dyDescent="0.2">
      <c r="P73495" s="230"/>
      <c r="Q73495" s="230"/>
      <c r="R73495" s="230"/>
      <c r="S73495" s="230"/>
    </row>
    <row r="73496" spans="16:19" x14ac:dyDescent="0.2">
      <c r="P73496" s="230"/>
      <c r="Q73496" s="230"/>
      <c r="R73496" s="230"/>
      <c r="S73496" s="230"/>
    </row>
    <row r="73497" spans="16:19" x14ac:dyDescent="0.2">
      <c r="P73497" s="230"/>
      <c r="Q73497" s="230"/>
      <c r="R73497" s="230"/>
      <c r="S73497" s="230"/>
    </row>
    <row r="73498" spans="16:19" x14ac:dyDescent="0.2">
      <c r="P73498" s="230"/>
      <c r="Q73498" s="230"/>
      <c r="R73498" s="230"/>
      <c r="S73498" s="230"/>
    </row>
    <row r="73499" spans="16:19" x14ac:dyDescent="0.2">
      <c r="P73499" s="230"/>
      <c r="Q73499" s="230"/>
      <c r="R73499" s="230"/>
      <c r="S73499" s="230"/>
    </row>
    <row r="73500" spans="16:19" x14ac:dyDescent="0.2">
      <c r="P73500" s="230"/>
      <c r="Q73500" s="230"/>
      <c r="R73500" s="230"/>
      <c r="S73500" s="230"/>
    </row>
    <row r="73501" spans="16:19" x14ac:dyDescent="0.2">
      <c r="P73501" s="230"/>
      <c r="Q73501" s="230"/>
      <c r="R73501" s="230"/>
      <c r="S73501" s="230"/>
    </row>
    <row r="73502" spans="16:19" x14ac:dyDescent="0.2">
      <c r="P73502" s="230"/>
      <c r="Q73502" s="230"/>
      <c r="R73502" s="230"/>
      <c r="S73502" s="230"/>
    </row>
    <row r="73503" spans="16:19" x14ac:dyDescent="0.2">
      <c r="P73503" s="230"/>
      <c r="Q73503" s="230"/>
      <c r="R73503" s="230"/>
      <c r="S73503" s="230"/>
    </row>
    <row r="73504" spans="16:19" x14ac:dyDescent="0.2">
      <c r="P73504" s="230"/>
      <c r="Q73504" s="230"/>
      <c r="R73504" s="230"/>
      <c r="S73504" s="230"/>
    </row>
    <row r="73505" spans="16:19" x14ac:dyDescent="0.2">
      <c r="P73505" s="230"/>
      <c r="Q73505" s="230"/>
      <c r="R73505" s="230"/>
      <c r="S73505" s="230"/>
    </row>
    <row r="73506" spans="16:19" x14ac:dyDescent="0.2">
      <c r="P73506" s="230"/>
      <c r="Q73506" s="230"/>
      <c r="R73506" s="230"/>
      <c r="S73506" s="230"/>
    </row>
    <row r="73507" spans="16:19" x14ac:dyDescent="0.2">
      <c r="P73507" s="230"/>
      <c r="Q73507" s="230"/>
      <c r="R73507" s="230"/>
      <c r="S73507" s="230"/>
    </row>
    <row r="73508" spans="16:19" x14ac:dyDescent="0.2">
      <c r="P73508" s="230"/>
      <c r="Q73508" s="230"/>
      <c r="R73508" s="230"/>
      <c r="S73508" s="230"/>
    </row>
    <row r="73509" spans="16:19" x14ac:dyDescent="0.2">
      <c r="P73509" s="230"/>
      <c r="Q73509" s="230"/>
      <c r="R73509" s="230"/>
      <c r="S73509" s="230"/>
    </row>
    <row r="73510" spans="16:19" x14ac:dyDescent="0.2">
      <c r="P73510" s="230"/>
      <c r="Q73510" s="230"/>
      <c r="R73510" s="230"/>
      <c r="S73510" s="230"/>
    </row>
    <row r="73511" spans="16:19" x14ac:dyDescent="0.2">
      <c r="P73511" s="230"/>
      <c r="Q73511" s="230"/>
      <c r="R73511" s="230"/>
      <c r="S73511" s="230"/>
    </row>
    <row r="73512" spans="16:19" x14ac:dyDescent="0.2">
      <c r="P73512" s="230"/>
      <c r="Q73512" s="230"/>
      <c r="R73512" s="230"/>
      <c r="S73512" s="230"/>
    </row>
    <row r="73513" spans="16:19" x14ac:dyDescent="0.2">
      <c r="P73513" s="230"/>
      <c r="Q73513" s="230"/>
      <c r="R73513" s="230"/>
      <c r="S73513" s="230"/>
    </row>
    <row r="73514" spans="16:19" x14ac:dyDescent="0.2">
      <c r="P73514" s="230"/>
      <c r="Q73514" s="230"/>
      <c r="R73514" s="230"/>
      <c r="S73514" s="230"/>
    </row>
    <row r="73515" spans="16:19" x14ac:dyDescent="0.2">
      <c r="P73515" s="230"/>
      <c r="Q73515" s="230"/>
      <c r="R73515" s="230"/>
      <c r="S73515" s="230"/>
    </row>
    <row r="73516" spans="16:19" x14ac:dyDescent="0.2">
      <c r="P73516" s="230"/>
      <c r="Q73516" s="230"/>
      <c r="R73516" s="230"/>
      <c r="S73516" s="230"/>
    </row>
    <row r="73517" spans="16:19" x14ac:dyDescent="0.2">
      <c r="P73517" s="230"/>
      <c r="Q73517" s="230"/>
      <c r="R73517" s="230"/>
      <c r="S73517" s="230"/>
    </row>
    <row r="73518" spans="16:19" x14ac:dyDescent="0.2">
      <c r="P73518" s="230"/>
      <c r="Q73518" s="230"/>
      <c r="R73518" s="230"/>
      <c r="S73518" s="230"/>
    </row>
    <row r="73519" spans="16:19" x14ac:dyDescent="0.2">
      <c r="P73519" s="230"/>
      <c r="Q73519" s="230"/>
      <c r="R73519" s="230"/>
      <c r="S73519" s="230"/>
    </row>
    <row r="73520" spans="16:19" x14ac:dyDescent="0.2">
      <c r="P73520" s="230"/>
      <c r="Q73520" s="230"/>
      <c r="R73520" s="230"/>
      <c r="S73520" s="230"/>
    </row>
    <row r="73521" spans="16:19" x14ac:dyDescent="0.2">
      <c r="P73521" s="230"/>
      <c r="Q73521" s="230"/>
      <c r="R73521" s="230"/>
      <c r="S73521" s="230"/>
    </row>
    <row r="73522" spans="16:19" x14ac:dyDescent="0.2">
      <c r="P73522" s="230"/>
      <c r="Q73522" s="230"/>
      <c r="R73522" s="230"/>
      <c r="S73522" s="230"/>
    </row>
    <row r="73523" spans="16:19" x14ac:dyDescent="0.2">
      <c r="P73523" s="230"/>
      <c r="Q73523" s="230"/>
      <c r="R73523" s="230"/>
      <c r="S73523" s="230"/>
    </row>
    <row r="73524" spans="16:19" x14ac:dyDescent="0.2">
      <c r="P73524" s="230"/>
      <c r="Q73524" s="230"/>
      <c r="R73524" s="230"/>
      <c r="S73524" s="230"/>
    </row>
    <row r="73525" spans="16:19" x14ac:dyDescent="0.2">
      <c r="P73525" s="230"/>
      <c r="Q73525" s="230"/>
      <c r="R73525" s="230"/>
      <c r="S73525" s="230"/>
    </row>
    <row r="73526" spans="16:19" x14ac:dyDescent="0.2">
      <c r="P73526" s="230"/>
      <c r="Q73526" s="230"/>
      <c r="R73526" s="230"/>
      <c r="S73526" s="230"/>
    </row>
    <row r="73527" spans="16:19" x14ac:dyDescent="0.2">
      <c r="P73527" s="230"/>
      <c r="Q73527" s="230"/>
      <c r="R73527" s="230"/>
      <c r="S73527" s="230"/>
    </row>
    <row r="73528" spans="16:19" x14ac:dyDescent="0.2">
      <c r="P73528" s="230"/>
      <c r="Q73528" s="230"/>
      <c r="R73528" s="230"/>
      <c r="S73528" s="230"/>
    </row>
    <row r="73529" spans="16:19" x14ac:dyDescent="0.2">
      <c r="P73529" s="230"/>
      <c r="Q73529" s="230"/>
      <c r="R73529" s="230"/>
      <c r="S73529" s="230"/>
    </row>
    <row r="73530" spans="16:19" x14ac:dyDescent="0.2">
      <c r="P73530" s="230"/>
      <c r="Q73530" s="230"/>
      <c r="R73530" s="230"/>
      <c r="S73530" s="230"/>
    </row>
    <row r="73531" spans="16:19" x14ac:dyDescent="0.2">
      <c r="P73531" s="230"/>
      <c r="Q73531" s="230"/>
      <c r="R73531" s="230"/>
      <c r="S73531" s="230"/>
    </row>
    <row r="73532" spans="16:19" x14ac:dyDescent="0.2">
      <c r="P73532" s="230"/>
      <c r="Q73532" s="230"/>
      <c r="R73532" s="230"/>
      <c r="S73532" s="230"/>
    </row>
    <row r="73533" spans="16:19" x14ac:dyDescent="0.2">
      <c r="P73533" s="230"/>
      <c r="Q73533" s="230"/>
      <c r="R73533" s="230"/>
      <c r="S73533" s="230"/>
    </row>
    <row r="73534" spans="16:19" x14ac:dyDescent="0.2">
      <c r="P73534" s="230"/>
      <c r="Q73534" s="230"/>
      <c r="R73534" s="230"/>
      <c r="S73534" s="230"/>
    </row>
    <row r="73535" spans="16:19" x14ac:dyDescent="0.2">
      <c r="P73535" s="230"/>
      <c r="Q73535" s="230"/>
      <c r="R73535" s="230"/>
      <c r="S73535" s="230"/>
    </row>
    <row r="73536" spans="16:19" x14ac:dyDescent="0.2">
      <c r="P73536" s="230"/>
      <c r="Q73536" s="230"/>
      <c r="R73536" s="230"/>
      <c r="S73536" s="230"/>
    </row>
    <row r="73537" spans="16:19" x14ac:dyDescent="0.2">
      <c r="P73537" s="230"/>
      <c r="Q73537" s="230"/>
      <c r="R73537" s="230"/>
      <c r="S73537" s="230"/>
    </row>
    <row r="73538" spans="16:19" x14ac:dyDescent="0.2">
      <c r="P73538" s="230"/>
      <c r="Q73538" s="230"/>
      <c r="R73538" s="230"/>
      <c r="S73538" s="230"/>
    </row>
    <row r="73539" spans="16:19" x14ac:dyDescent="0.2">
      <c r="P73539" s="230"/>
      <c r="Q73539" s="230"/>
      <c r="R73539" s="230"/>
      <c r="S73539" s="230"/>
    </row>
    <row r="73540" spans="16:19" x14ac:dyDescent="0.2">
      <c r="P73540" s="230"/>
      <c r="Q73540" s="230"/>
      <c r="R73540" s="230"/>
      <c r="S73540" s="230"/>
    </row>
    <row r="73541" spans="16:19" x14ac:dyDescent="0.2">
      <c r="P73541" s="230"/>
      <c r="Q73541" s="230"/>
      <c r="R73541" s="230"/>
      <c r="S73541" s="230"/>
    </row>
    <row r="73542" spans="16:19" x14ac:dyDescent="0.2">
      <c r="P73542" s="230"/>
      <c r="Q73542" s="230"/>
      <c r="R73542" s="230"/>
      <c r="S73542" s="230"/>
    </row>
    <row r="73543" spans="16:19" x14ac:dyDescent="0.2">
      <c r="P73543" s="230"/>
      <c r="Q73543" s="230"/>
      <c r="R73543" s="230"/>
      <c r="S73543" s="230"/>
    </row>
    <row r="73544" spans="16:19" x14ac:dyDescent="0.2">
      <c r="P73544" s="230"/>
      <c r="Q73544" s="230"/>
      <c r="R73544" s="230"/>
      <c r="S73544" s="230"/>
    </row>
    <row r="73545" spans="16:19" x14ac:dyDescent="0.2">
      <c r="P73545" s="230"/>
      <c r="Q73545" s="230"/>
      <c r="R73545" s="230"/>
      <c r="S73545" s="230"/>
    </row>
    <row r="73546" spans="16:19" x14ac:dyDescent="0.2">
      <c r="P73546" s="230"/>
      <c r="Q73546" s="230"/>
      <c r="R73546" s="230"/>
      <c r="S73546" s="230"/>
    </row>
    <row r="73547" spans="16:19" x14ac:dyDescent="0.2">
      <c r="P73547" s="230"/>
      <c r="Q73547" s="230"/>
      <c r="R73547" s="230"/>
      <c r="S73547" s="230"/>
    </row>
    <row r="73548" spans="16:19" x14ac:dyDescent="0.2">
      <c r="P73548" s="230"/>
      <c r="Q73548" s="230"/>
      <c r="R73548" s="230"/>
      <c r="S73548" s="230"/>
    </row>
    <row r="73549" spans="16:19" x14ac:dyDescent="0.2">
      <c r="P73549" s="230"/>
      <c r="Q73549" s="230"/>
      <c r="R73549" s="230"/>
      <c r="S73549" s="230"/>
    </row>
    <row r="73550" spans="16:19" x14ac:dyDescent="0.2">
      <c r="P73550" s="230"/>
      <c r="Q73550" s="230"/>
      <c r="R73550" s="230"/>
      <c r="S73550" s="230"/>
    </row>
    <row r="73551" spans="16:19" x14ac:dyDescent="0.2">
      <c r="P73551" s="230"/>
      <c r="Q73551" s="230"/>
      <c r="R73551" s="230"/>
      <c r="S73551" s="230"/>
    </row>
    <row r="73552" spans="16:19" x14ac:dyDescent="0.2">
      <c r="P73552" s="230"/>
      <c r="Q73552" s="230"/>
      <c r="R73552" s="230"/>
      <c r="S73552" s="230"/>
    </row>
    <row r="73553" spans="16:19" x14ac:dyDescent="0.2">
      <c r="P73553" s="230"/>
      <c r="Q73553" s="230"/>
      <c r="R73553" s="230"/>
      <c r="S73553" s="230"/>
    </row>
    <row r="73554" spans="16:19" x14ac:dyDescent="0.2">
      <c r="P73554" s="230"/>
      <c r="Q73554" s="230"/>
      <c r="R73554" s="230"/>
      <c r="S73554" s="230"/>
    </row>
    <row r="73555" spans="16:19" x14ac:dyDescent="0.2">
      <c r="P73555" s="230"/>
      <c r="Q73555" s="230"/>
      <c r="R73555" s="230"/>
      <c r="S73555" s="230"/>
    </row>
    <row r="73556" spans="16:19" x14ac:dyDescent="0.2">
      <c r="P73556" s="230"/>
      <c r="Q73556" s="230"/>
      <c r="R73556" s="230"/>
      <c r="S73556" s="230"/>
    </row>
    <row r="73557" spans="16:19" x14ac:dyDescent="0.2">
      <c r="P73557" s="230"/>
      <c r="Q73557" s="230"/>
      <c r="R73557" s="230"/>
      <c r="S73557" s="230"/>
    </row>
    <row r="73558" spans="16:19" x14ac:dyDescent="0.2">
      <c r="P73558" s="230"/>
      <c r="Q73558" s="230"/>
      <c r="R73558" s="230"/>
      <c r="S73558" s="230"/>
    </row>
    <row r="73559" spans="16:19" x14ac:dyDescent="0.2">
      <c r="P73559" s="230"/>
      <c r="Q73559" s="230"/>
      <c r="R73559" s="230"/>
      <c r="S73559" s="230"/>
    </row>
    <row r="73560" spans="16:19" x14ac:dyDescent="0.2">
      <c r="P73560" s="230"/>
      <c r="Q73560" s="230"/>
      <c r="R73560" s="230"/>
      <c r="S73560" s="230"/>
    </row>
    <row r="73561" spans="16:19" x14ac:dyDescent="0.2">
      <c r="P73561" s="230"/>
      <c r="Q73561" s="230"/>
      <c r="R73561" s="230"/>
      <c r="S73561" s="230"/>
    </row>
    <row r="73562" spans="16:19" x14ac:dyDescent="0.2">
      <c r="P73562" s="230"/>
      <c r="Q73562" s="230"/>
      <c r="R73562" s="230"/>
      <c r="S73562" s="230"/>
    </row>
    <row r="73563" spans="16:19" x14ac:dyDescent="0.2">
      <c r="P73563" s="230"/>
      <c r="Q73563" s="230"/>
      <c r="R73563" s="230"/>
      <c r="S73563" s="230"/>
    </row>
    <row r="73564" spans="16:19" x14ac:dyDescent="0.2">
      <c r="P73564" s="230"/>
      <c r="Q73564" s="230"/>
      <c r="R73564" s="230"/>
      <c r="S73564" s="230"/>
    </row>
    <row r="73565" spans="16:19" x14ac:dyDescent="0.2">
      <c r="P73565" s="230"/>
      <c r="Q73565" s="230"/>
      <c r="R73565" s="230"/>
      <c r="S73565" s="230"/>
    </row>
    <row r="73566" spans="16:19" x14ac:dyDescent="0.2">
      <c r="P73566" s="230"/>
      <c r="Q73566" s="230"/>
      <c r="R73566" s="230"/>
      <c r="S73566" s="230"/>
    </row>
    <row r="73567" spans="16:19" x14ac:dyDescent="0.2">
      <c r="P73567" s="230"/>
      <c r="Q73567" s="230"/>
      <c r="R73567" s="230"/>
      <c r="S73567" s="230"/>
    </row>
    <row r="73568" spans="16:19" x14ac:dyDescent="0.2">
      <c r="P73568" s="230"/>
      <c r="Q73568" s="230"/>
      <c r="R73568" s="230"/>
      <c r="S73568" s="230"/>
    </row>
    <row r="73569" spans="16:19" x14ac:dyDescent="0.2">
      <c r="P73569" s="230"/>
      <c r="Q73569" s="230"/>
      <c r="R73569" s="230"/>
      <c r="S73569" s="230"/>
    </row>
    <row r="73570" spans="16:19" x14ac:dyDescent="0.2">
      <c r="P73570" s="230"/>
      <c r="Q73570" s="230"/>
      <c r="R73570" s="230"/>
      <c r="S73570" s="230"/>
    </row>
    <row r="73571" spans="16:19" x14ac:dyDescent="0.2">
      <c r="P73571" s="230"/>
      <c r="Q73571" s="230"/>
      <c r="R73571" s="230"/>
      <c r="S73571" s="230"/>
    </row>
    <row r="73572" spans="16:19" x14ac:dyDescent="0.2">
      <c r="P73572" s="230"/>
      <c r="Q73572" s="230"/>
      <c r="R73572" s="230"/>
      <c r="S73572" s="230"/>
    </row>
    <row r="73573" spans="16:19" x14ac:dyDescent="0.2">
      <c r="P73573" s="230"/>
      <c r="Q73573" s="230"/>
      <c r="R73573" s="230"/>
      <c r="S73573" s="230"/>
    </row>
    <row r="73574" spans="16:19" x14ac:dyDescent="0.2">
      <c r="P73574" s="230"/>
      <c r="Q73574" s="230"/>
      <c r="R73574" s="230"/>
      <c r="S73574" s="230"/>
    </row>
    <row r="73575" spans="16:19" x14ac:dyDescent="0.2">
      <c r="P73575" s="230"/>
      <c r="Q73575" s="230"/>
      <c r="R73575" s="230"/>
      <c r="S73575" s="230"/>
    </row>
    <row r="73576" spans="16:19" x14ac:dyDescent="0.2">
      <c r="P73576" s="230"/>
      <c r="Q73576" s="230"/>
      <c r="R73576" s="230"/>
      <c r="S73576" s="230"/>
    </row>
    <row r="73577" spans="16:19" x14ac:dyDescent="0.2">
      <c r="P73577" s="230"/>
      <c r="Q73577" s="230"/>
      <c r="R73577" s="230"/>
      <c r="S73577" s="230"/>
    </row>
    <row r="73578" spans="16:19" x14ac:dyDescent="0.2">
      <c r="P73578" s="230"/>
      <c r="Q73578" s="230"/>
      <c r="R73578" s="230"/>
      <c r="S73578" s="230"/>
    </row>
    <row r="73579" spans="16:19" x14ac:dyDescent="0.2">
      <c r="P73579" s="230"/>
      <c r="Q73579" s="230"/>
      <c r="R73579" s="230"/>
      <c r="S73579" s="230"/>
    </row>
    <row r="73580" spans="16:19" x14ac:dyDescent="0.2">
      <c r="P73580" s="230"/>
      <c r="Q73580" s="230"/>
      <c r="R73580" s="230"/>
      <c r="S73580" s="230"/>
    </row>
    <row r="73581" spans="16:19" x14ac:dyDescent="0.2">
      <c r="P73581" s="230"/>
      <c r="Q73581" s="230"/>
      <c r="R73581" s="230"/>
      <c r="S73581" s="230"/>
    </row>
    <row r="73582" spans="16:19" x14ac:dyDescent="0.2">
      <c r="P73582" s="230"/>
      <c r="Q73582" s="230"/>
      <c r="R73582" s="230"/>
      <c r="S73582" s="230"/>
    </row>
    <row r="73583" spans="16:19" x14ac:dyDescent="0.2">
      <c r="P73583" s="230"/>
      <c r="Q73583" s="230"/>
      <c r="R73583" s="230"/>
      <c r="S73583" s="230"/>
    </row>
    <row r="73584" spans="16:19" x14ac:dyDescent="0.2">
      <c r="P73584" s="230"/>
      <c r="Q73584" s="230"/>
      <c r="R73584" s="230"/>
      <c r="S73584" s="230"/>
    </row>
    <row r="73585" spans="16:19" x14ac:dyDescent="0.2">
      <c r="P73585" s="230"/>
      <c r="Q73585" s="230"/>
      <c r="R73585" s="230"/>
      <c r="S73585" s="230"/>
    </row>
    <row r="73586" spans="16:19" x14ac:dyDescent="0.2">
      <c r="P73586" s="230"/>
      <c r="Q73586" s="230"/>
      <c r="R73586" s="230"/>
      <c r="S73586" s="230"/>
    </row>
    <row r="73587" spans="16:19" x14ac:dyDescent="0.2">
      <c r="P73587" s="230"/>
      <c r="Q73587" s="230"/>
      <c r="R73587" s="230"/>
      <c r="S73587" s="230"/>
    </row>
    <row r="73588" spans="16:19" x14ac:dyDescent="0.2">
      <c r="P73588" s="230"/>
      <c r="Q73588" s="230"/>
      <c r="R73588" s="230"/>
      <c r="S73588" s="230"/>
    </row>
    <row r="73589" spans="16:19" x14ac:dyDescent="0.2">
      <c r="P73589" s="230"/>
      <c r="Q73589" s="230"/>
      <c r="R73589" s="230"/>
      <c r="S73589" s="230"/>
    </row>
    <row r="73590" spans="16:19" x14ac:dyDescent="0.2">
      <c r="P73590" s="230"/>
      <c r="Q73590" s="230"/>
      <c r="R73590" s="230"/>
      <c r="S73590" s="230"/>
    </row>
    <row r="73591" spans="16:19" x14ac:dyDescent="0.2">
      <c r="P73591" s="230"/>
      <c r="Q73591" s="230"/>
      <c r="R73591" s="230"/>
      <c r="S73591" s="230"/>
    </row>
    <row r="73592" spans="16:19" x14ac:dyDescent="0.2">
      <c r="P73592" s="230"/>
      <c r="Q73592" s="230"/>
      <c r="R73592" s="230"/>
      <c r="S73592" s="230"/>
    </row>
    <row r="73593" spans="16:19" x14ac:dyDescent="0.2">
      <c r="P73593" s="230"/>
      <c r="Q73593" s="230"/>
      <c r="R73593" s="230"/>
      <c r="S73593" s="230"/>
    </row>
    <row r="73594" spans="16:19" x14ac:dyDescent="0.2">
      <c r="P73594" s="230"/>
      <c r="Q73594" s="230"/>
      <c r="R73594" s="230"/>
      <c r="S73594" s="230"/>
    </row>
    <row r="73595" spans="16:19" x14ac:dyDescent="0.2">
      <c r="P73595" s="230"/>
      <c r="Q73595" s="230"/>
      <c r="R73595" s="230"/>
      <c r="S73595" s="230"/>
    </row>
    <row r="73596" spans="16:19" x14ac:dyDescent="0.2">
      <c r="P73596" s="230"/>
      <c r="Q73596" s="230"/>
      <c r="R73596" s="230"/>
      <c r="S73596" s="230"/>
    </row>
    <row r="73597" spans="16:19" x14ac:dyDescent="0.2">
      <c r="P73597" s="230"/>
      <c r="Q73597" s="230"/>
      <c r="R73597" s="230"/>
      <c r="S73597" s="230"/>
    </row>
    <row r="73598" spans="16:19" x14ac:dyDescent="0.2">
      <c r="P73598" s="230"/>
      <c r="Q73598" s="230"/>
      <c r="R73598" s="230"/>
      <c r="S73598" s="230"/>
    </row>
    <row r="73599" spans="16:19" x14ac:dyDescent="0.2">
      <c r="P73599" s="230"/>
      <c r="Q73599" s="230"/>
      <c r="R73599" s="230"/>
      <c r="S73599" s="230"/>
    </row>
    <row r="73600" spans="16:19" x14ac:dyDescent="0.2">
      <c r="P73600" s="230"/>
      <c r="Q73600" s="230"/>
      <c r="R73600" s="230"/>
      <c r="S73600" s="230"/>
    </row>
    <row r="73601" spans="16:19" x14ac:dyDescent="0.2">
      <c r="P73601" s="230"/>
      <c r="Q73601" s="230"/>
      <c r="R73601" s="230"/>
      <c r="S73601" s="230"/>
    </row>
    <row r="73602" spans="16:19" x14ac:dyDescent="0.2">
      <c r="P73602" s="230"/>
      <c r="Q73602" s="230"/>
      <c r="R73602" s="230"/>
      <c r="S73602" s="230"/>
    </row>
    <row r="73603" spans="16:19" x14ac:dyDescent="0.2">
      <c r="P73603" s="230"/>
      <c r="Q73603" s="230"/>
      <c r="R73603" s="230"/>
      <c r="S73603" s="230"/>
    </row>
    <row r="73604" spans="16:19" x14ac:dyDescent="0.2">
      <c r="P73604" s="230"/>
      <c r="Q73604" s="230"/>
      <c r="R73604" s="230"/>
      <c r="S73604" s="230"/>
    </row>
    <row r="73605" spans="16:19" x14ac:dyDescent="0.2">
      <c r="P73605" s="230"/>
      <c r="Q73605" s="230"/>
      <c r="R73605" s="230"/>
      <c r="S73605" s="230"/>
    </row>
    <row r="73606" spans="16:19" x14ac:dyDescent="0.2">
      <c r="P73606" s="230"/>
      <c r="Q73606" s="230"/>
      <c r="R73606" s="230"/>
      <c r="S73606" s="230"/>
    </row>
    <row r="73607" spans="16:19" x14ac:dyDescent="0.2">
      <c r="P73607" s="230"/>
      <c r="Q73607" s="230"/>
      <c r="R73607" s="230"/>
      <c r="S73607" s="230"/>
    </row>
    <row r="73608" spans="16:19" x14ac:dyDescent="0.2">
      <c r="P73608" s="230"/>
      <c r="Q73608" s="230"/>
      <c r="R73608" s="230"/>
      <c r="S73608" s="230"/>
    </row>
    <row r="73609" spans="16:19" x14ac:dyDescent="0.2">
      <c r="P73609" s="230"/>
      <c r="Q73609" s="230"/>
      <c r="R73609" s="230"/>
      <c r="S73609" s="230"/>
    </row>
    <row r="73610" spans="16:19" x14ac:dyDescent="0.2">
      <c r="P73610" s="230"/>
      <c r="Q73610" s="230"/>
      <c r="R73610" s="230"/>
      <c r="S73610" s="230"/>
    </row>
    <row r="73611" spans="16:19" x14ac:dyDescent="0.2">
      <c r="P73611" s="230"/>
      <c r="Q73611" s="230"/>
      <c r="R73611" s="230"/>
      <c r="S73611" s="230"/>
    </row>
    <row r="73612" spans="16:19" x14ac:dyDescent="0.2">
      <c r="P73612" s="230"/>
      <c r="Q73612" s="230"/>
      <c r="R73612" s="230"/>
      <c r="S73612" s="230"/>
    </row>
    <row r="73613" spans="16:19" x14ac:dyDescent="0.2">
      <c r="P73613" s="230"/>
      <c r="Q73613" s="230"/>
      <c r="R73613" s="230"/>
      <c r="S73613" s="230"/>
    </row>
    <row r="73614" spans="16:19" x14ac:dyDescent="0.2">
      <c r="P73614" s="230"/>
      <c r="Q73614" s="230"/>
      <c r="R73614" s="230"/>
      <c r="S73614" s="230"/>
    </row>
    <row r="73615" spans="16:19" x14ac:dyDescent="0.2">
      <c r="P73615" s="230"/>
      <c r="Q73615" s="230"/>
      <c r="R73615" s="230"/>
      <c r="S73615" s="230"/>
    </row>
    <row r="73616" spans="16:19" x14ac:dyDescent="0.2">
      <c r="P73616" s="230"/>
      <c r="Q73616" s="230"/>
      <c r="R73616" s="230"/>
      <c r="S73616" s="230"/>
    </row>
    <row r="73617" spans="16:19" x14ac:dyDescent="0.2">
      <c r="P73617" s="230"/>
      <c r="Q73617" s="230"/>
      <c r="R73617" s="230"/>
      <c r="S73617" s="230"/>
    </row>
    <row r="73618" spans="16:19" x14ac:dyDescent="0.2">
      <c r="P73618" s="230"/>
      <c r="Q73618" s="230"/>
      <c r="R73618" s="230"/>
      <c r="S73618" s="230"/>
    </row>
    <row r="73619" spans="16:19" x14ac:dyDescent="0.2">
      <c r="P73619" s="230"/>
      <c r="Q73619" s="230"/>
      <c r="R73619" s="230"/>
      <c r="S73619" s="230"/>
    </row>
    <row r="73620" spans="16:19" x14ac:dyDescent="0.2">
      <c r="P73620" s="230"/>
      <c r="Q73620" s="230"/>
      <c r="R73620" s="230"/>
      <c r="S73620" s="230"/>
    </row>
    <row r="73621" spans="16:19" x14ac:dyDescent="0.2">
      <c r="P73621" s="230"/>
      <c r="Q73621" s="230"/>
      <c r="R73621" s="230"/>
      <c r="S73621" s="230"/>
    </row>
    <row r="73622" spans="16:19" x14ac:dyDescent="0.2">
      <c r="P73622" s="230"/>
      <c r="Q73622" s="230"/>
      <c r="R73622" s="230"/>
      <c r="S73622" s="230"/>
    </row>
    <row r="73623" spans="16:19" x14ac:dyDescent="0.2">
      <c r="P73623" s="230"/>
      <c r="Q73623" s="230"/>
      <c r="R73623" s="230"/>
      <c r="S73623" s="230"/>
    </row>
    <row r="73624" spans="16:19" x14ac:dyDescent="0.2">
      <c r="P73624" s="230"/>
      <c r="Q73624" s="230"/>
      <c r="R73624" s="230"/>
      <c r="S73624" s="230"/>
    </row>
    <row r="73625" spans="16:19" x14ac:dyDescent="0.2">
      <c r="P73625" s="230"/>
      <c r="Q73625" s="230"/>
      <c r="R73625" s="230"/>
      <c r="S73625" s="230"/>
    </row>
    <row r="73626" spans="16:19" x14ac:dyDescent="0.2">
      <c r="P73626" s="230"/>
      <c r="Q73626" s="230"/>
      <c r="R73626" s="230"/>
      <c r="S73626" s="230"/>
    </row>
    <row r="73627" spans="16:19" x14ac:dyDescent="0.2">
      <c r="P73627" s="230"/>
      <c r="Q73627" s="230"/>
      <c r="R73627" s="230"/>
      <c r="S73627" s="230"/>
    </row>
    <row r="73628" spans="16:19" x14ac:dyDescent="0.2">
      <c r="P73628" s="230"/>
      <c r="Q73628" s="230"/>
      <c r="R73628" s="230"/>
      <c r="S73628" s="230"/>
    </row>
    <row r="73629" spans="16:19" x14ac:dyDescent="0.2">
      <c r="P73629" s="230"/>
      <c r="Q73629" s="230"/>
      <c r="R73629" s="230"/>
      <c r="S73629" s="230"/>
    </row>
    <row r="73630" spans="16:19" x14ac:dyDescent="0.2">
      <c r="P73630" s="230"/>
      <c r="Q73630" s="230"/>
      <c r="R73630" s="230"/>
      <c r="S73630" s="230"/>
    </row>
    <row r="73631" spans="16:19" x14ac:dyDescent="0.2">
      <c r="P73631" s="230"/>
      <c r="Q73631" s="230"/>
      <c r="R73631" s="230"/>
      <c r="S73631" s="230"/>
    </row>
    <row r="73632" spans="16:19" x14ac:dyDescent="0.2">
      <c r="P73632" s="230"/>
      <c r="Q73632" s="230"/>
      <c r="R73632" s="230"/>
      <c r="S73632" s="230"/>
    </row>
    <row r="73633" spans="16:19" x14ac:dyDescent="0.2">
      <c r="P73633" s="230"/>
      <c r="Q73633" s="230"/>
      <c r="R73633" s="230"/>
      <c r="S73633" s="230"/>
    </row>
    <row r="73634" spans="16:19" x14ac:dyDescent="0.2">
      <c r="P73634" s="230"/>
      <c r="Q73634" s="230"/>
      <c r="R73634" s="230"/>
      <c r="S73634" s="230"/>
    </row>
    <row r="73635" spans="16:19" x14ac:dyDescent="0.2">
      <c r="P73635" s="230"/>
      <c r="Q73635" s="230"/>
      <c r="R73635" s="230"/>
      <c r="S73635" s="230"/>
    </row>
    <row r="73636" spans="16:19" x14ac:dyDescent="0.2">
      <c r="P73636" s="230"/>
      <c r="Q73636" s="230"/>
      <c r="R73636" s="230"/>
      <c r="S73636" s="230"/>
    </row>
    <row r="73637" spans="16:19" x14ac:dyDescent="0.2">
      <c r="P73637" s="230"/>
      <c r="Q73637" s="230"/>
      <c r="R73637" s="230"/>
      <c r="S73637" s="230"/>
    </row>
    <row r="73638" spans="16:19" x14ac:dyDescent="0.2">
      <c r="P73638" s="230"/>
      <c r="Q73638" s="230"/>
      <c r="R73638" s="230"/>
      <c r="S73638" s="230"/>
    </row>
    <row r="73639" spans="16:19" x14ac:dyDescent="0.2">
      <c r="P73639" s="230"/>
      <c r="Q73639" s="230"/>
      <c r="R73639" s="230"/>
      <c r="S73639" s="230"/>
    </row>
    <row r="73640" spans="16:19" x14ac:dyDescent="0.2">
      <c r="P73640" s="230"/>
      <c r="Q73640" s="230"/>
      <c r="R73640" s="230"/>
      <c r="S73640" s="230"/>
    </row>
    <row r="73641" spans="16:19" x14ac:dyDescent="0.2">
      <c r="P73641" s="230"/>
      <c r="Q73641" s="230"/>
      <c r="R73641" s="230"/>
      <c r="S73641" s="230"/>
    </row>
    <row r="73642" spans="16:19" x14ac:dyDescent="0.2">
      <c r="P73642" s="230"/>
      <c r="Q73642" s="230"/>
      <c r="R73642" s="230"/>
      <c r="S73642" s="230"/>
    </row>
    <row r="73643" spans="16:19" x14ac:dyDescent="0.2">
      <c r="P73643" s="230"/>
      <c r="Q73643" s="230"/>
      <c r="R73643" s="230"/>
      <c r="S73643" s="230"/>
    </row>
    <row r="73644" spans="16:19" x14ac:dyDescent="0.2">
      <c r="P73644" s="230"/>
      <c r="Q73644" s="230"/>
      <c r="R73644" s="230"/>
      <c r="S73644" s="230"/>
    </row>
    <row r="73645" spans="16:19" x14ac:dyDescent="0.2">
      <c r="P73645" s="230"/>
      <c r="Q73645" s="230"/>
      <c r="R73645" s="230"/>
      <c r="S73645" s="230"/>
    </row>
    <row r="73646" spans="16:19" x14ac:dyDescent="0.2">
      <c r="P73646" s="230"/>
      <c r="Q73646" s="230"/>
      <c r="R73646" s="230"/>
      <c r="S73646" s="230"/>
    </row>
    <row r="73647" spans="16:19" x14ac:dyDescent="0.2">
      <c r="P73647" s="230"/>
      <c r="Q73647" s="230"/>
      <c r="R73647" s="230"/>
      <c r="S73647" s="230"/>
    </row>
    <row r="73648" spans="16:19" x14ac:dyDescent="0.2">
      <c r="P73648" s="230"/>
      <c r="Q73648" s="230"/>
      <c r="R73648" s="230"/>
      <c r="S73648" s="230"/>
    </row>
    <row r="73649" spans="16:19" x14ac:dyDescent="0.2">
      <c r="P73649" s="230"/>
      <c r="Q73649" s="230"/>
      <c r="R73649" s="230"/>
      <c r="S73649" s="230"/>
    </row>
    <row r="73650" spans="16:19" x14ac:dyDescent="0.2">
      <c r="P73650" s="230"/>
      <c r="Q73650" s="230"/>
      <c r="R73650" s="230"/>
      <c r="S73650" s="230"/>
    </row>
    <row r="73651" spans="16:19" x14ac:dyDescent="0.2">
      <c r="P73651" s="230"/>
      <c r="Q73651" s="230"/>
      <c r="R73651" s="230"/>
      <c r="S73651" s="230"/>
    </row>
    <row r="73652" spans="16:19" x14ac:dyDescent="0.2">
      <c r="P73652" s="230"/>
      <c r="Q73652" s="230"/>
      <c r="R73652" s="230"/>
      <c r="S73652" s="230"/>
    </row>
    <row r="73653" spans="16:19" x14ac:dyDescent="0.2">
      <c r="P73653" s="230"/>
      <c r="Q73653" s="230"/>
      <c r="R73653" s="230"/>
      <c r="S73653" s="230"/>
    </row>
    <row r="73654" spans="16:19" x14ac:dyDescent="0.2">
      <c r="P73654" s="230"/>
      <c r="Q73654" s="230"/>
      <c r="R73654" s="230"/>
      <c r="S73654" s="230"/>
    </row>
    <row r="73655" spans="16:19" x14ac:dyDescent="0.2">
      <c r="P73655" s="230"/>
      <c r="Q73655" s="230"/>
      <c r="R73655" s="230"/>
      <c r="S73655" s="230"/>
    </row>
    <row r="73656" spans="16:19" x14ac:dyDescent="0.2">
      <c r="P73656" s="230"/>
      <c r="Q73656" s="230"/>
      <c r="R73656" s="230"/>
      <c r="S73656" s="230"/>
    </row>
    <row r="73657" spans="16:19" x14ac:dyDescent="0.2">
      <c r="P73657" s="230"/>
      <c r="Q73657" s="230"/>
      <c r="R73657" s="230"/>
      <c r="S73657" s="230"/>
    </row>
    <row r="73658" spans="16:19" x14ac:dyDescent="0.2">
      <c r="P73658" s="230"/>
      <c r="Q73658" s="230"/>
      <c r="R73658" s="230"/>
      <c r="S73658" s="230"/>
    </row>
    <row r="73659" spans="16:19" x14ac:dyDescent="0.2">
      <c r="P73659" s="230"/>
      <c r="Q73659" s="230"/>
      <c r="R73659" s="230"/>
      <c r="S73659" s="230"/>
    </row>
    <row r="73660" spans="16:19" x14ac:dyDescent="0.2">
      <c r="P73660" s="230"/>
      <c r="Q73660" s="230"/>
      <c r="R73660" s="230"/>
      <c r="S73660" s="230"/>
    </row>
    <row r="73661" spans="16:19" x14ac:dyDescent="0.2">
      <c r="P73661" s="230"/>
      <c r="Q73661" s="230"/>
      <c r="R73661" s="230"/>
      <c r="S73661" s="230"/>
    </row>
    <row r="73662" spans="16:19" x14ac:dyDescent="0.2">
      <c r="P73662" s="230"/>
      <c r="Q73662" s="230"/>
      <c r="R73662" s="230"/>
      <c r="S73662" s="230"/>
    </row>
    <row r="73663" spans="16:19" x14ac:dyDescent="0.2">
      <c r="P73663" s="230"/>
      <c r="Q73663" s="230"/>
      <c r="R73663" s="230"/>
      <c r="S73663" s="230"/>
    </row>
    <row r="73664" spans="16:19" x14ac:dyDescent="0.2">
      <c r="P73664" s="230"/>
      <c r="Q73664" s="230"/>
      <c r="R73664" s="230"/>
      <c r="S73664" s="230"/>
    </row>
    <row r="73665" spans="16:19" x14ac:dyDescent="0.2">
      <c r="P73665" s="230"/>
      <c r="Q73665" s="230"/>
      <c r="R73665" s="230"/>
      <c r="S73665" s="230"/>
    </row>
    <row r="73666" spans="16:19" x14ac:dyDescent="0.2">
      <c r="P73666" s="230"/>
      <c r="Q73666" s="230"/>
      <c r="R73666" s="230"/>
      <c r="S73666" s="230"/>
    </row>
    <row r="73667" spans="16:19" x14ac:dyDescent="0.2">
      <c r="P73667" s="230"/>
      <c r="Q73667" s="230"/>
      <c r="R73667" s="230"/>
      <c r="S73667" s="230"/>
    </row>
    <row r="73668" spans="16:19" x14ac:dyDescent="0.2">
      <c r="P73668" s="230"/>
      <c r="Q73668" s="230"/>
      <c r="R73668" s="230"/>
      <c r="S73668" s="230"/>
    </row>
    <row r="73669" spans="16:19" x14ac:dyDescent="0.2">
      <c r="P73669" s="230"/>
      <c r="Q73669" s="230"/>
      <c r="R73669" s="230"/>
      <c r="S73669" s="230"/>
    </row>
    <row r="73670" spans="16:19" x14ac:dyDescent="0.2">
      <c r="P73670" s="230"/>
      <c r="Q73670" s="230"/>
      <c r="R73670" s="230"/>
      <c r="S73670" s="230"/>
    </row>
    <row r="73671" spans="16:19" x14ac:dyDescent="0.2">
      <c r="P73671" s="230"/>
      <c r="Q73671" s="230"/>
      <c r="R73671" s="230"/>
      <c r="S73671" s="230"/>
    </row>
    <row r="73672" spans="16:19" x14ac:dyDescent="0.2">
      <c r="P73672" s="230"/>
      <c r="Q73672" s="230"/>
      <c r="R73672" s="230"/>
      <c r="S73672" s="230"/>
    </row>
    <row r="73673" spans="16:19" x14ac:dyDescent="0.2">
      <c r="P73673" s="230"/>
      <c r="Q73673" s="230"/>
      <c r="R73673" s="230"/>
      <c r="S73673" s="230"/>
    </row>
    <row r="73674" spans="16:19" x14ac:dyDescent="0.2">
      <c r="P73674" s="230"/>
      <c r="Q73674" s="230"/>
      <c r="R73674" s="230"/>
      <c r="S73674" s="230"/>
    </row>
    <row r="73675" spans="16:19" x14ac:dyDescent="0.2">
      <c r="P73675" s="230"/>
      <c r="Q73675" s="230"/>
      <c r="R73675" s="230"/>
      <c r="S73675" s="230"/>
    </row>
    <row r="73676" spans="16:19" x14ac:dyDescent="0.2">
      <c r="P73676" s="230"/>
      <c r="Q73676" s="230"/>
      <c r="R73676" s="230"/>
      <c r="S73676" s="230"/>
    </row>
    <row r="73677" spans="16:19" x14ac:dyDescent="0.2">
      <c r="P73677" s="230"/>
      <c r="Q73677" s="230"/>
      <c r="R73677" s="230"/>
      <c r="S73677" s="230"/>
    </row>
    <row r="73678" spans="16:19" x14ac:dyDescent="0.2">
      <c r="P73678" s="230"/>
      <c r="Q73678" s="230"/>
      <c r="R73678" s="230"/>
      <c r="S73678" s="230"/>
    </row>
    <row r="73679" spans="16:19" x14ac:dyDescent="0.2">
      <c r="P73679" s="230"/>
      <c r="Q73679" s="230"/>
      <c r="R73679" s="230"/>
      <c r="S73679" s="230"/>
    </row>
    <row r="73680" spans="16:19" x14ac:dyDescent="0.2">
      <c r="P73680" s="230"/>
      <c r="Q73680" s="230"/>
      <c r="R73680" s="230"/>
      <c r="S73680" s="230"/>
    </row>
    <row r="73681" spans="16:19" x14ac:dyDescent="0.2">
      <c r="P73681" s="230"/>
      <c r="Q73681" s="230"/>
      <c r="R73681" s="230"/>
      <c r="S73681" s="230"/>
    </row>
    <row r="73682" spans="16:19" x14ac:dyDescent="0.2">
      <c r="P73682" s="230"/>
      <c r="Q73682" s="230"/>
      <c r="R73682" s="230"/>
      <c r="S73682" s="230"/>
    </row>
    <row r="73683" spans="16:19" x14ac:dyDescent="0.2">
      <c r="P73683" s="230"/>
      <c r="Q73683" s="230"/>
      <c r="R73683" s="230"/>
      <c r="S73683" s="230"/>
    </row>
    <row r="73684" spans="16:19" x14ac:dyDescent="0.2">
      <c r="P73684" s="230"/>
      <c r="Q73684" s="230"/>
      <c r="R73684" s="230"/>
      <c r="S73684" s="230"/>
    </row>
    <row r="73685" spans="16:19" x14ac:dyDescent="0.2">
      <c r="P73685" s="230"/>
      <c r="Q73685" s="230"/>
      <c r="R73685" s="230"/>
      <c r="S73685" s="230"/>
    </row>
    <row r="73686" spans="16:19" x14ac:dyDescent="0.2">
      <c r="P73686" s="230"/>
      <c r="Q73686" s="230"/>
      <c r="R73686" s="230"/>
      <c r="S73686" s="230"/>
    </row>
    <row r="73687" spans="16:19" x14ac:dyDescent="0.2">
      <c r="P73687" s="230"/>
      <c r="Q73687" s="230"/>
      <c r="R73687" s="230"/>
      <c r="S73687" s="230"/>
    </row>
    <row r="73688" spans="16:19" x14ac:dyDescent="0.2">
      <c r="P73688" s="230"/>
      <c r="Q73688" s="230"/>
      <c r="R73688" s="230"/>
      <c r="S73688" s="230"/>
    </row>
    <row r="73689" spans="16:19" x14ac:dyDescent="0.2">
      <c r="P73689" s="230"/>
      <c r="Q73689" s="230"/>
      <c r="R73689" s="230"/>
      <c r="S73689" s="230"/>
    </row>
    <row r="73690" spans="16:19" x14ac:dyDescent="0.2">
      <c r="P73690" s="230"/>
      <c r="Q73690" s="230"/>
      <c r="R73690" s="230"/>
      <c r="S73690" s="230"/>
    </row>
    <row r="73691" spans="16:19" x14ac:dyDescent="0.2">
      <c r="P73691" s="230"/>
      <c r="Q73691" s="230"/>
      <c r="R73691" s="230"/>
      <c r="S73691" s="230"/>
    </row>
    <row r="73692" spans="16:19" x14ac:dyDescent="0.2">
      <c r="P73692" s="230"/>
      <c r="Q73692" s="230"/>
      <c r="R73692" s="230"/>
      <c r="S73692" s="230"/>
    </row>
    <row r="73693" spans="16:19" x14ac:dyDescent="0.2">
      <c r="P73693" s="230"/>
      <c r="Q73693" s="230"/>
      <c r="R73693" s="230"/>
      <c r="S73693" s="230"/>
    </row>
    <row r="73694" spans="16:19" x14ac:dyDescent="0.2">
      <c r="P73694" s="230"/>
      <c r="Q73694" s="230"/>
      <c r="R73694" s="230"/>
      <c r="S73694" s="230"/>
    </row>
    <row r="73695" spans="16:19" x14ac:dyDescent="0.2">
      <c r="P73695" s="230"/>
      <c r="Q73695" s="230"/>
      <c r="R73695" s="230"/>
      <c r="S73695" s="230"/>
    </row>
    <row r="73696" spans="16:19" x14ac:dyDescent="0.2">
      <c r="P73696" s="230"/>
      <c r="Q73696" s="230"/>
      <c r="R73696" s="230"/>
      <c r="S73696" s="230"/>
    </row>
    <row r="73697" spans="16:19" x14ac:dyDescent="0.2">
      <c r="P73697" s="230"/>
      <c r="Q73697" s="230"/>
      <c r="R73697" s="230"/>
      <c r="S73697" s="230"/>
    </row>
    <row r="73698" spans="16:19" x14ac:dyDescent="0.2">
      <c r="P73698" s="230"/>
      <c r="Q73698" s="230"/>
      <c r="R73698" s="230"/>
      <c r="S73698" s="230"/>
    </row>
    <row r="73699" spans="16:19" x14ac:dyDescent="0.2">
      <c r="P73699" s="230"/>
      <c r="Q73699" s="230"/>
      <c r="R73699" s="230"/>
      <c r="S73699" s="230"/>
    </row>
    <row r="73700" spans="16:19" x14ac:dyDescent="0.2">
      <c r="P73700" s="230"/>
      <c r="Q73700" s="230"/>
      <c r="R73700" s="230"/>
      <c r="S73700" s="230"/>
    </row>
    <row r="73701" spans="16:19" x14ac:dyDescent="0.2">
      <c r="P73701" s="230"/>
      <c r="Q73701" s="230"/>
      <c r="R73701" s="230"/>
      <c r="S73701" s="230"/>
    </row>
    <row r="73702" spans="16:19" x14ac:dyDescent="0.2">
      <c r="P73702" s="230"/>
      <c r="Q73702" s="230"/>
      <c r="R73702" s="230"/>
      <c r="S73702" s="230"/>
    </row>
    <row r="73703" spans="16:19" x14ac:dyDescent="0.2">
      <c r="P73703" s="230"/>
      <c r="Q73703" s="230"/>
      <c r="R73703" s="230"/>
      <c r="S73703" s="230"/>
    </row>
    <row r="73704" spans="16:19" x14ac:dyDescent="0.2">
      <c r="P73704" s="230"/>
      <c r="Q73704" s="230"/>
      <c r="R73704" s="230"/>
      <c r="S73704" s="230"/>
    </row>
    <row r="73705" spans="16:19" x14ac:dyDescent="0.2">
      <c r="P73705" s="230"/>
      <c r="Q73705" s="230"/>
      <c r="R73705" s="230"/>
      <c r="S73705" s="230"/>
    </row>
    <row r="73706" spans="16:19" x14ac:dyDescent="0.2">
      <c r="P73706" s="230"/>
      <c r="Q73706" s="230"/>
      <c r="R73706" s="230"/>
      <c r="S73706" s="230"/>
    </row>
    <row r="73707" spans="16:19" x14ac:dyDescent="0.2">
      <c r="P73707" s="230"/>
      <c r="Q73707" s="230"/>
      <c r="R73707" s="230"/>
      <c r="S73707" s="230"/>
    </row>
    <row r="73708" spans="16:19" x14ac:dyDescent="0.2">
      <c r="P73708" s="230"/>
      <c r="Q73708" s="230"/>
      <c r="R73708" s="230"/>
      <c r="S73708" s="230"/>
    </row>
    <row r="73709" spans="16:19" x14ac:dyDescent="0.2">
      <c r="P73709" s="230"/>
      <c r="Q73709" s="230"/>
      <c r="R73709" s="230"/>
      <c r="S73709" s="230"/>
    </row>
    <row r="73710" spans="16:19" x14ac:dyDescent="0.2">
      <c r="P73710" s="230"/>
      <c r="Q73710" s="230"/>
      <c r="R73710" s="230"/>
      <c r="S73710" s="230"/>
    </row>
    <row r="73711" spans="16:19" x14ac:dyDescent="0.2">
      <c r="P73711" s="230"/>
      <c r="Q73711" s="230"/>
      <c r="R73711" s="230"/>
      <c r="S73711" s="230"/>
    </row>
    <row r="73712" spans="16:19" x14ac:dyDescent="0.2">
      <c r="P73712" s="230"/>
      <c r="Q73712" s="230"/>
      <c r="R73712" s="230"/>
      <c r="S73712" s="230"/>
    </row>
    <row r="73713" spans="16:19" x14ac:dyDescent="0.2">
      <c r="P73713" s="230"/>
      <c r="Q73713" s="230"/>
      <c r="R73713" s="230"/>
      <c r="S73713" s="230"/>
    </row>
    <row r="73714" spans="16:19" x14ac:dyDescent="0.2">
      <c r="P73714" s="230"/>
      <c r="Q73714" s="230"/>
      <c r="R73714" s="230"/>
      <c r="S73714" s="230"/>
    </row>
    <row r="73715" spans="16:19" x14ac:dyDescent="0.2">
      <c r="P73715" s="230"/>
      <c r="Q73715" s="230"/>
      <c r="R73715" s="230"/>
      <c r="S73715" s="230"/>
    </row>
    <row r="73716" spans="16:19" x14ac:dyDescent="0.2">
      <c r="P73716" s="230"/>
      <c r="Q73716" s="230"/>
      <c r="R73716" s="230"/>
      <c r="S73716" s="230"/>
    </row>
    <row r="73717" spans="16:19" x14ac:dyDescent="0.2">
      <c r="P73717" s="230"/>
      <c r="Q73717" s="230"/>
      <c r="R73717" s="230"/>
      <c r="S73717" s="230"/>
    </row>
    <row r="73718" spans="16:19" x14ac:dyDescent="0.2">
      <c r="P73718" s="230"/>
      <c r="Q73718" s="230"/>
      <c r="R73718" s="230"/>
      <c r="S73718" s="230"/>
    </row>
    <row r="73719" spans="16:19" x14ac:dyDescent="0.2">
      <c r="P73719" s="230"/>
      <c r="Q73719" s="230"/>
      <c r="R73719" s="230"/>
      <c r="S73719" s="230"/>
    </row>
    <row r="73720" spans="16:19" x14ac:dyDescent="0.2">
      <c r="P73720" s="230"/>
      <c r="Q73720" s="230"/>
      <c r="R73720" s="230"/>
      <c r="S73720" s="230"/>
    </row>
    <row r="73721" spans="16:19" x14ac:dyDescent="0.2">
      <c r="P73721" s="230"/>
      <c r="Q73721" s="230"/>
      <c r="R73721" s="230"/>
      <c r="S73721" s="230"/>
    </row>
    <row r="73722" spans="16:19" x14ac:dyDescent="0.2">
      <c r="P73722" s="230"/>
      <c r="Q73722" s="230"/>
      <c r="R73722" s="230"/>
      <c r="S73722" s="230"/>
    </row>
    <row r="73723" spans="16:19" x14ac:dyDescent="0.2">
      <c r="P73723" s="230"/>
      <c r="Q73723" s="230"/>
      <c r="R73723" s="230"/>
      <c r="S73723" s="230"/>
    </row>
    <row r="73724" spans="16:19" x14ac:dyDescent="0.2">
      <c r="P73724" s="230"/>
      <c r="Q73724" s="230"/>
      <c r="R73724" s="230"/>
      <c r="S73724" s="230"/>
    </row>
    <row r="73725" spans="16:19" x14ac:dyDescent="0.2">
      <c r="P73725" s="230"/>
      <c r="Q73725" s="230"/>
      <c r="R73725" s="230"/>
      <c r="S73725" s="230"/>
    </row>
    <row r="73726" spans="16:19" x14ac:dyDescent="0.2">
      <c r="P73726" s="230"/>
      <c r="Q73726" s="230"/>
      <c r="R73726" s="230"/>
      <c r="S73726" s="230"/>
    </row>
    <row r="73727" spans="16:19" x14ac:dyDescent="0.2">
      <c r="P73727" s="230"/>
      <c r="Q73727" s="230"/>
      <c r="R73727" s="230"/>
      <c r="S73727" s="230"/>
    </row>
    <row r="73728" spans="16:19" x14ac:dyDescent="0.2">
      <c r="P73728" s="230"/>
      <c r="Q73728" s="230"/>
      <c r="R73728" s="230"/>
      <c r="S73728" s="230"/>
    </row>
    <row r="73729" spans="16:19" x14ac:dyDescent="0.2">
      <c r="P73729" s="230"/>
      <c r="Q73729" s="230"/>
      <c r="R73729" s="230"/>
      <c r="S73729" s="230"/>
    </row>
    <row r="73730" spans="16:19" x14ac:dyDescent="0.2">
      <c r="P73730" s="230"/>
      <c r="Q73730" s="230"/>
      <c r="R73730" s="230"/>
      <c r="S73730" s="230"/>
    </row>
    <row r="73731" spans="16:19" x14ac:dyDescent="0.2">
      <c r="P73731" s="230"/>
      <c r="Q73731" s="230"/>
      <c r="R73731" s="230"/>
      <c r="S73731" s="230"/>
    </row>
    <row r="73732" spans="16:19" x14ac:dyDescent="0.2">
      <c r="P73732" s="230"/>
      <c r="Q73732" s="230"/>
      <c r="R73732" s="230"/>
      <c r="S73732" s="230"/>
    </row>
    <row r="73733" spans="16:19" x14ac:dyDescent="0.2">
      <c r="P73733" s="230"/>
      <c r="Q73733" s="230"/>
      <c r="R73733" s="230"/>
      <c r="S73733" s="230"/>
    </row>
    <row r="73734" spans="16:19" x14ac:dyDescent="0.2">
      <c r="P73734" s="230"/>
      <c r="Q73734" s="230"/>
      <c r="R73734" s="230"/>
      <c r="S73734" s="230"/>
    </row>
    <row r="73735" spans="16:19" x14ac:dyDescent="0.2">
      <c r="P73735" s="230"/>
      <c r="Q73735" s="230"/>
      <c r="R73735" s="230"/>
      <c r="S73735" s="230"/>
    </row>
    <row r="73736" spans="16:19" x14ac:dyDescent="0.2">
      <c r="P73736" s="230"/>
      <c r="Q73736" s="230"/>
      <c r="R73736" s="230"/>
      <c r="S73736" s="230"/>
    </row>
    <row r="73737" spans="16:19" x14ac:dyDescent="0.2">
      <c r="P73737" s="230"/>
      <c r="Q73737" s="230"/>
      <c r="R73737" s="230"/>
      <c r="S73737" s="230"/>
    </row>
    <row r="73738" spans="16:19" x14ac:dyDescent="0.2">
      <c r="P73738" s="230"/>
      <c r="Q73738" s="230"/>
      <c r="R73738" s="230"/>
      <c r="S73738" s="230"/>
    </row>
    <row r="73739" spans="16:19" x14ac:dyDescent="0.2">
      <c r="P73739" s="230"/>
      <c r="Q73739" s="230"/>
      <c r="R73739" s="230"/>
      <c r="S73739" s="230"/>
    </row>
    <row r="73740" spans="16:19" x14ac:dyDescent="0.2">
      <c r="P73740" s="230"/>
      <c r="Q73740" s="230"/>
      <c r="R73740" s="230"/>
      <c r="S73740" s="230"/>
    </row>
    <row r="73741" spans="16:19" x14ac:dyDescent="0.2">
      <c r="P73741" s="230"/>
      <c r="Q73741" s="230"/>
      <c r="R73741" s="230"/>
      <c r="S73741" s="230"/>
    </row>
    <row r="73742" spans="16:19" x14ac:dyDescent="0.2">
      <c r="P73742" s="230"/>
      <c r="Q73742" s="230"/>
      <c r="R73742" s="230"/>
      <c r="S73742" s="230"/>
    </row>
    <row r="73743" spans="16:19" x14ac:dyDescent="0.2">
      <c r="P73743" s="230"/>
      <c r="Q73743" s="230"/>
      <c r="R73743" s="230"/>
      <c r="S73743" s="230"/>
    </row>
    <row r="73744" spans="16:19" x14ac:dyDescent="0.2">
      <c r="P73744" s="230"/>
      <c r="Q73744" s="230"/>
      <c r="R73744" s="230"/>
      <c r="S73744" s="230"/>
    </row>
    <row r="73745" spans="16:19" x14ac:dyDescent="0.2">
      <c r="P73745" s="230"/>
      <c r="Q73745" s="230"/>
      <c r="R73745" s="230"/>
      <c r="S73745" s="230"/>
    </row>
    <row r="73746" spans="16:19" x14ac:dyDescent="0.2">
      <c r="P73746" s="230"/>
      <c r="Q73746" s="230"/>
      <c r="R73746" s="230"/>
      <c r="S73746" s="230"/>
    </row>
    <row r="73747" spans="16:19" x14ac:dyDescent="0.2">
      <c r="P73747" s="230"/>
      <c r="Q73747" s="230"/>
      <c r="R73747" s="230"/>
      <c r="S73747" s="230"/>
    </row>
    <row r="73748" spans="16:19" x14ac:dyDescent="0.2">
      <c r="P73748" s="230"/>
      <c r="Q73748" s="230"/>
      <c r="R73748" s="230"/>
      <c r="S73748" s="230"/>
    </row>
    <row r="73749" spans="16:19" x14ac:dyDescent="0.2">
      <c r="P73749" s="230"/>
      <c r="Q73749" s="230"/>
      <c r="R73749" s="230"/>
      <c r="S73749" s="230"/>
    </row>
    <row r="73750" spans="16:19" x14ac:dyDescent="0.2">
      <c r="P73750" s="230"/>
      <c r="Q73750" s="230"/>
      <c r="R73750" s="230"/>
      <c r="S73750" s="230"/>
    </row>
    <row r="73751" spans="16:19" x14ac:dyDescent="0.2">
      <c r="P73751" s="230"/>
      <c r="Q73751" s="230"/>
      <c r="R73751" s="230"/>
      <c r="S73751" s="230"/>
    </row>
    <row r="73752" spans="16:19" x14ac:dyDescent="0.2">
      <c r="P73752" s="230"/>
      <c r="Q73752" s="230"/>
      <c r="R73752" s="230"/>
      <c r="S73752" s="230"/>
    </row>
    <row r="73753" spans="16:19" x14ac:dyDescent="0.2">
      <c r="P73753" s="230"/>
      <c r="Q73753" s="230"/>
      <c r="R73753" s="230"/>
      <c r="S73753" s="230"/>
    </row>
    <row r="73754" spans="16:19" x14ac:dyDescent="0.2">
      <c r="P73754" s="230"/>
      <c r="Q73754" s="230"/>
      <c r="R73754" s="230"/>
      <c r="S73754" s="230"/>
    </row>
    <row r="73755" spans="16:19" x14ac:dyDescent="0.2">
      <c r="P73755" s="230"/>
      <c r="Q73755" s="230"/>
      <c r="R73755" s="230"/>
      <c r="S73755" s="230"/>
    </row>
    <row r="73756" spans="16:19" x14ac:dyDescent="0.2">
      <c r="P73756" s="230"/>
      <c r="Q73756" s="230"/>
      <c r="R73756" s="230"/>
      <c r="S73756" s="230"/>
    </row>
    <row r="73757" spans="16:19" x14ac:dyDescent="0.2">
      <c r="P73757" s="230"/>
      <c r="Q73757" s="230"/>
      <c r="R73757" s="230"/>
      <c r="S73757" s="230"/>
    </row>
    <row r="73758" spans="16:19" x14ac:dyDescent="0.2">
      <c r="P73758" s="230"/>
      <c r="Q73758" s="230"/>
      <c r="R73758" s="230"/>
      <c r="S73758" s="230"/>
    </row>
    <row r="73759" spans="16:19" x14ac:dyDescent="0.2">
      <c r="P73759" s="230"/>
      <c r="Q73759" s="230"/>
      <c r="R73759" s="230"/>
      <c r="S73759" s="230"/>
    </row>
    <row r="73760" spans="16:19" x14ac:dyDescent="0.2">
      <c r="P73760" s="230"/>
      <c r="Q73760" s="230"/>
      <c r="R73760" s="230"/>
      <c r="S73760" s="230"/>
    </row>
    <row r="73761" spans="16:19" x14ac:dyDescent="0.2">
      <c r="P73761" s="230"/>
      <c r="Q73761" s="230"/>
      <c r="R73761" s="230"/>
      <c r="S73761" s="230"/>
    </row>
    <row r="73762" spans="16:19" x14ac:dyDescent="0.2">
      <c r="P73762" s="230"/>
      <c r="Q73762" s="230"/>
      <c r="R73762" s="230"/>
      <c r="S73762" s="230"/>
    </row>
    <row r="73763" spans="16:19" x14ac:dyDescent="0.2">
      <c r="P73763" s="230"/>
      <c r="Q73763" s="230"/>
      <c r="R73763" s="230"/>
      <c r="S73763" s="230"/>
    </row>
    <row r="73764" spans="16:19" x14ac:dyDescent="0.2">
      <c r="P73764" s="230"/>
      <c r="Q73764" s="230"/>
      <c r="R73764" s="230"/>
      <c r="S73764" s="230"/>
    </row>
    <row r="73765" spans="16:19" x14ac:dyDescent="0.2">
      <c r="P73765" s="230"/>
      <c r="Q73765" s="230"/>
      <c r="R73765" s="230"/>
      <c r="S73765" s="230"/>
    </row>
    <row r="73766" spans="16:19" x14ac:dyDescent="0.2">
      <c r="P73766" s="230"/>
      <c r="Q73766" s="230"/>
      <c r="R73766" s="230"/>
      <c r="S73766" s="230"/>
    </row>
    <row r="73767" spans="16:19" x14ac:dyDescent="0.2">
      <c r="P73767" s="230"/>
      <c r="Q73767" s="230"/>
      <c r="R73767" s="230"/>
      <c r="S73767" s="230"/>
    </row>
    <row r="73768" spans="16:19" x14ac:dyDescent="0.2">
      <c r="P73768" s="230"/>
      <c r="Q73768" s="230"/>
      <c r="R73768" s="230"/>
      <c r="S73768" s="230"/>
    </row>
    <row r="73769" spans="16:19" x14ac:dyDescent="0.2">
      <c r="P73769" s="230"/>
      <c r="Q73769" s="230"/>
      <c r="R73769" s="230"/>
      <c r="S73769" s="230"/>
    </row>
    <row r="73770" spans="16:19" x14ac:dyDescent="0.2">
      <c r="P73770" s="230"/>
      <c r="Q73770" s="230"/>
      <c r="R73770" s="230"/>
      <c r="S73770" s="230"/>
    </row>
    <row r="73771" spans="16:19" x14ac:dyDescent="0.2">
      <c r="P73771" s="230"/>
      <c r="Q73771" s="230"/>
      <c r="R73771" s="230"/>
      <c r="S73771" s="230"/>
    </row>
    <row r="73772" spans="16:19" x14ac:dyDescent="0.2">
      <c r="P73772" s="230"/>
      <c r="Q73772" s="230"/>
      <c r="R73772" s="230"/>
      <c r="S73772" s="230"/>
    </row>
    <row r="73773" spans="16:19" x14ac:dyDescent="0.2">
      <c r="P73773" s="230"/>
      <c r="Q73773" s="230"/>
      <c r="R73773" s="230"/>
      <c r="S73773" s="230"/>
    </row>
    <row r="73774" spans="16:19" x14ac:dyDescent="0.2">
      <c r="P73774" s="230"/>
      <c r="Q73774" s="230"/>
      <c r="R73774" s="230"/>
      <c r="S73774" s="230"/>
    </row>
    <row r="73775" spans="16:19" x14ac:dyDescent="0.2">
      <c r="P73775" s="230"/>
      <c r="Q73775" s="230"/>
      <c r="R73775" s="230"/>
      <c r="S73775" s="230"/>
    </row>
    <row r="73776" spans="16:19" x14ac:dyDescent="0.2">
      <c r="P73776" s="230"/>
      <c r="Q73776" s="230"/>
      <c r="R73776" s="230"/>
      <c r="S73776" s="230"/>
    </row>
    <row r="73777" spans="16:19" x14ac:dyDescent="0.2">
      <c r="P73777" s="230"/>
      <c r="Q73777" s="230"/>
      <c r="R73777" s="230"/>
      <c r="S73777" s="230"/>
    </row>
    <row r="73778" spans="16:19" x14ac:dyDescent="0.2">
      <c r="P73778" s="230"/>
      <c r="Q73778" s="230"/>
      <c r="R73778" s="230"/>
      <c r="S73778" s="230"/>
    </row>
    <row r="73779" spans="16:19" x14ac:dyDescent="0.2">
      <c r="P73779" s="230"/>
      <c r="Q73779" s="230"/>
      <c r="R73779" s="230"/>
      <c r="S73779" s="230"/>
    </row>
    <row r="73780" spans="16:19" x14ac:dyDescent="0.2">
      <c r="P73780" s="230"/>
      <c r="Q73780" s="230"/>
      <c r="R73780" s="230"/>
      <c r="S73780" s="230"/>
    </row>
    <row r="73781" spans="16:19" x14ac:dyDescent="0.2">
      <c r="P73781" s="230"/>
      <c r="Q73781" s="230"/>
      <c r="R73781" s="230"/>
      <c r="S73781" s="230"/>
    </row>
    <row r="73782" spans="16:19" x14ac:dyDescent="0.2">
      <c r="P73782" s="230"/>
      <c r="Q73782" s="230"/>
      <c r="R73782" s="230"/>
      <c r="S73782" s="230"/>
    </row>
    <row r="73783" spans="16:19" x14ac:dyDescent="0.2">
      <c r="P73783" s="230"/>
      <c r="Q73783" s="230"/>
      <c r="R73783" s="230"/>
      <c r="S73783" s="230"/>
    </row>
    <row r="73784" spans="16:19" x14ac:dyDescent="0.2">
      <c r="P73784" s="230"/>
      <c r="Q73784" s="230"/>
      <c r="R73784" s="230"/>
      <c r="S73784" s="230"/>
    </row>
    <row r="73785" spans="16:19" x14ac:dyDescent="0.2">
      <c r="P73785" s="230"/>
      <c r="Q73785" s="230"/>
      <c r="R73785" s="230"/>
      <c r="S73785" s="230"/>
    </row>
    <row r="73786" spans="16:19" x14ac:dyDescent="0.2">
      <c r="P73786" s="230"/>
      <c r="Q73786" s="230"/>
      <c r="R73786" s="230"/>
      <c r="S73786" s="230"/>
    </row>
    <row r="73787" spans="16:19" x14ac:dyDescent="0.2">
      <c r="P73787" s="230"/>
      <c r="Q73787" s="230"/>
      <c r="R73787" s="230"/>
      <c r="S73787" s="230"/>
    </row>
    <row r="73788" spans="16:19" x14ac:dyDescent="0.2">
      <c r="P73788" s="230"/>
      <c r="Q73788" s="230"/>
      <c r="R73788" s="230"/>
      <c r="S73788" s="230"/>
    </row>
    <row r="73789" spans="16:19" x14ac:dyDescent="0.2">
      <c r="P73789" s="230"/>
      <c r="Q73789" s="230"/>
      <c r="R73789" s="230"/>
      <c r="S73789" s="230"/>
    </row>
    <row r="73790" spans="16:19" x14ac:dyDescent="0.2">
      <c r="P73790" s="230"/>
      <c r="Q73790" s="230"/>
      <c r="R73790" s="230"/>
      <c r="S73790" s="230"/>
    </row>
    <row r="73791" spans="16:19" x14ac:dyDescent="0.2">
      <c r="P73791" s="230"/>
      <c r="Q73791" s="230"/>
      <c r="R73791" s="230"/>
      <c r="S73791" s="230"/>
    </row>
    <row r="73792" spans="16:19" x14ac:dyDescent="0.2">
      <c r="P73792" s="230"/>
      <c r="Q73792" s="230"/>
      <c r="R73792" s="230"/>
      <c r="S73792" s="230"/>
    </row>
    <row r="73793" spans="16:19" x14ac:dyDescent="0.2">
      <c r="P73793" s="230"/>
      <c r="Q73793" s="230"/>
      <c r="R73793" s="230"/>
      <c r="S73793" s="230"/>
    </row>
    <row r="73794" spans="16:19" x14ac:dyDescent="0.2">
      <c r="P73794" s="230"/>
      <c r="Q73794" s="230"/>
      <c r="R73794" s="230"/>
      <c r="S73794" s="230"/>
    </row>
    <row r="73795" spans="16:19" x14ac:dyDescent="0.2">
      <c r="P73795" s="230"/>
      <c r="Q73795" s="230"/>
      <c r="R73795" s="230"/>
      <c r="S73795" s="230"/>
    </row>
    <row r="73796" spans="16:19" x14ac:dyDescent="0.2">
      <c r="P73796" s="230"/>
      <c r="Q73796" s="230"/>
      <c r="R73796" s="230"/>
      <c r="S73796" s="230"/>
    </row>
    <row r="73797" spans="16:19" x14ac:dyDescent="0.2">
      <c r="P73797" s="230"/>
      <c r="Q73797" s="230"/>
      <c r="R73797" s="230"/>
      <c r="S73797" s="230"/>
    </row>
    <row r="73798" spans="16:19" x14ac:dyDescent="0.2">
      <c r="P73798" s="230"/>
      <c r="Q73798" s="230"/>
      <c r="R73798" s="230"/>
      <c r="S73798" s="230"/>
    </row>
    <row r="73799" spans="16:19" x14ac:dyDescent="0.2">
      <c r="P73799" s="230"/>
      <c r="Q73799" s="230"/>
      <c r="R73799" s="230"/>
      <c r="S73799" s="230"/>
    </row>
    <row r="73800" spans="16:19" x14ac:dyDescent="0.2">
      <c r="P73800" s="230"/>
      <c r="Q73800" s="230"/>
      <c r="R73800" s="230"/>
      <c r="S73800" s="230"/>
    </row>
    <row r="73801" spans="16:19" x14ac:dyDescent="0.2">
      <c r="P73801" s="230"/>
      <c r="Q73801" s="230"/>
      <c r="R73801" s="230"/>
      <c r="S73801" s="230"/>
    </row>
    <row r="73802" spans="16:19" x14ac:dyDescent="0.2">
      <c r="P73802" s="230"/>
      <c r="Q73802" s="230"/>
      <c r="R73802" s="230"/>
      <c r="S73802" s="230"/>
    </row>
    <row r="73803" spans="16:19" x14ac:dyDescent="0.2">
      <c r="P73803" s="230"/>
      <c r="Q73803" s="230"/>
      <c r="R73803" s="230"/>
      <c r="S73803" s="230"/>
    </row>
    <row r="73804" spans="16:19" x14ac:dyDescent="0.2">
      <c r="P73804" s="230"/>
      <c r="Q73804" s="230"/>
      <c r="R73804" s="230"/>
      <c r="S73804" s="230"/>
    </row>
    <row r="73805" spans="16:19" x14ac:dyDescent="0.2">
      <c r="P73805" s="230"/>
      <c r="Q73805" s="230"/>
      <c r="R73805" s="230"/>
      <c r="S73805" s="230"/>
    </row>
    <row r="73806" spans="16:19" x14ac:dyDescent="0.2">
      <c r="P73806" s="230"/>
      <c r="Q73806" s="230"/>
      <c r="R73806" s="230"/>
      <c r="S73806" s="230"/>
    </row>
    <row r="73807" spans="16:19" x14ac:dyDescent="0.2">
      <c r="P73807" s="230"/>
      <c r="Q73807" s="230"/>
      <c r="R73807" s="230"/>
      <c r="S73807" s="230"/>
    </row>
    <row r="73808" spans="16:19" x14ac:dyDescent="0.2">
      <c r="P73808" s="230"/>
      <c r="Q73808" s="230"/>
      <c r="R73808" s="230"/>
      <c r="S73808" s="230"/>
    </row>
    <row r="73809" spans="16:19" x14ac:dyDescent="0.2">
      <c r="P73809" s="230"/>
      <c r="Q73809" s="230"/>
      <c r="R73809" s="230"/>
      <c r="S73809" s="230"/>
    </row>
    <row r="73810" spans="16:19" x14ac:dyDescent="0.2">
      <c r="P73810" s="230"/>
      <c r="Q73810" s="230"/>
      <c r="R73810" s="230"/>
      <c r="S73810" s="230"/>
    </row>
    <row r="73811" spans="16:19" x14ac:dyDescent="0.2">
      <c r="P73811" s="230"/>
      <c r="Q73811" s="230"/>
      <c r="R73811" s="230"/>
      <c r="S73811" s="230"/>
    </row>
    <row r="73812" spans="16:19" x14ac:dyDescent="0.2">
      <c r="P73812" s="230"/>
      <c r="Q73812" s="230"/>
      <c r="R73812" s="230"/>
      <c r="S73812" s="230"/>
    </row>
    <row r="73813" spans="16:19" x14ac:dyDescent="0.2">
      <c r="P73813" s="230"/>
      <c r="Q73813" s="230"/>
      <c r="R73813" s="230"/>
      <c r="S73813" s="230"/>
    </row>
    <row r="73814" spans="16:19" x14ac:dyDescent="0.2">
      <c r="P73814" s="230"/>
      <c r="Q73814" s="230"/>
      <c r="R73814" s="230"/>
      <c r="S73814" s="230"/>
    </row>
    <row r="73815" spans="16:19" x14ac:dyDescent="0.2">
      <c r="P73815" s="230"/>
      <c r="Q73815" s="230"/>
      <c r="R73815" s="230"/>
      <c r="S73815" s="230"/>
    </row>
    <row r="73816" spans="16:19" x14ac:dyDescent="0.2">
      <c r="P73816" s="230"/>
      <c r="Q73816" s="230"/>
      <c r="R73816" s="230"/>
      <c r="S73816" s="230"/>
    </row>
    <row r="73817" spans="16:19" x14ac:dyDescent="0.2">
      <c r="P73817" s="230"/>
      <c r="Q73817" s="230"/>
      <c r="R73817" s="230"/>
      <c r="S73817" s="230"/>
    </row>
    <row r="73818" spans="16:19" x14ac:dyDescent="0.2">
      <c r="P73818" s="230"/>
      <c r="Q73818" s="230"/>
      <c r="R73818" s="230"/>
      <c r="S73818" s="230"/>
    </row>
    <row r="73819" spans="16:19" x14ac:dyDescent="0.2">
      <c r="P73819" s="230"/>
      <c r="Q73819" s="230"/>
      <c r="R73819" s="230"/>
      <c r="S73819" s="230"/>
    </row>
    <row r="73820" spans="16:19" x14ac:dyDescent="0.2">
      <c r="P73820" s="230"/>
      <c r="Q73820" s="230"/>
      <c r="R73820" s="230"/>
      <c r="S73820" s="230"/>
    </row>
    <row r="73821" spans="16:19" x14ac:dyDescent="0.2">
      <c r="P73821" s="230"/>
      <c r="Q73821" s="230"/>
      <c r="R73821" s="230"/>
      <c r="S73821" s="230"/>
    </row>
    <row r="73822" spans="16:19" x14ac:dyDescent="0.2">
      <c r="P73822" s="230"/>
      <c r="Q73822" s="230"/>
      <c r="R73822" s="230"/>
      <c r="S73822" s="230"/>
    </row>
    <row r="73823" spans="16:19" x14ac:dyDescent="0.2">
      <c r="P73823" s="230"/>
      <c r="Q73823" s="230"/>
      <c r="R73823" s="230"/>
      <c r="S73823" s="230"/>
    </row>
    <row r="73824" spans="16:19" x14ac:dyDescent="0.2">
      <c r="P73824" s="230"/>
      <c r="Q73824" s="230"/>
      <c r="R73824" s="230"/>
      <c r="S73824" s="230"/>
    </row>
    <row r="73825" spans="16:19" x14ac:dyDescent="0.2">
      <c r="P73825" s="230"/>
      <c r="Q73825" s="230"/>
      <c r="R73825" s="230"/>
      <c r="S73825" s="230"/>
    </row>
    <row r="73826" spans="16:19" x14ac:dyDescent="0.2">
      <c r="P73826" s="230"/>
      <c r="Q73826" s="230"/>
      <c r="R73826" s="230"/>
      <c r="S73826" s="230"/>
    </row>
    <row r="73827" spans="16:19" x14ac:dyDescent="0.2">
      <c r="P73827" s="230"/>
      <c r="Q73827" s="230"/>
      <c r="R73827" s="230"/>
      <c r="S73827" s="230"/>
    </row>
    <row r="73828" spans="16:19" x14ac:dyDescent="0.2">
      <c r="P73828" s="230"/>
      <c r="Q73828" s="230"/>
      <c r="R73828" s="230"/>
      <c r="S73828" s="230"/>
    </row>
    <row r="73829" spans="16:19" x14ac:dyDescent="0.2">
      <c r="P73829" s="230"/>
      <c r="Q73829" s="230"/>
      <c r="R73829" s="230"/>
      <c r="S73829" s="230"/>
    </row>
    <row r="73830" spans="16:19" x14ac:dyDescent="0.2">
      <c r="P73830" s="230"/>
      <c r="Q73830" s="230"/>
      <c r="R73830" s="230"/>
      <c r="S73830" s="230"/>
    </row>
    <row r="73831" spans="16:19" x14ac:dyDescent="0.2">
      <c r="P73831" s="230"/>
      <c r="Q73831" s="230"/>
      <c r="R73831" s="230"/>
      <c r="S73831" s="230"/>
    </row>
    <row r="73832" spans="16:19" x14ac:dyDescent="0.2">
      <c r="P73832" s="230"/>
      <c r="Q73832" s="230"/>
      <c r="R73832" s="230"/>
      <c r="S73832" s="230"/>
    </row>
    <row r="73833" spans="16:19" x14ac:dyDescent="0.2">
      <c r="P73833" s="230"/>
      <c r="Q73833" s="230"/>
      <c r="R73833" s="230"/>
      <c r="S73833" s="230"/>
    </row>
    <row r="73834" spans="16:19" x14ac:dyDescent="0.2">
      <c r="P73834" s="230"/>
      <c r="Q73834" s="230"/>
      <c r="R73834" s="230"/>
      <c r="S73834" s="230"/>
    </row>
    <row r="73835" spans="16:19" x14ac:dyDescent="0.2">
      <c r="P73835" s="230"/>
      <c r="Q73835" s="230"/>
      <c r="R73835" s="230"/>
      <c r="S73835" s="230"/>
    </row>
    <row r="73836" spans="16:19" x14ac:dyDescent="0.2">
      <c r="P73836" s="230"/>
      <c r="Q73836" s="230"/>
      <c r="R73836" s="230"/>
      <c r="S73836" s="230"/>
    </row>
    <row r="73837" spans="16:19" x14ac:dyDescent="0.2">
      <c r="P73837" s="230"/>
      <c r="Q73837" s="230"/>
      <c r="R73837" s="230"/>
      <c r="S73837" s="230"/>
    </row>
    <row r="73838" spans="16:19" x14ac:dyDescent="0.2">
      <c r="P73838" s="230"/>
      <c r="Q73838" s="230"/>
      <c r="R73838" s="230"/>
      <c r="S73838" s="230"/>
    </row>
    <row r="73839" spans="16:19" x14ac:dyDescent="0.2">
      <c r="P73839" s="230"/>
      <c r="Q73839" s="230"/>
      <c r="R73839" s="230"/>
      <c r="S73839" s="230"/>
    </row>
    <row r="73840" spans="16:19" x14ac:dyDescent="0.2">
      <c r="P73840" s="230"/>
      <c r="Q73840" s="230"/>
      <c r="R73840" s="230"/>
      <c r="S73840" s="230"/>
    </row>
    <row r="73841" spans="16:19" x14ac:dyDescent="0.2">
      <c r="P73841" s="230"/>
      <c r="Q73841" s="230"/>
      <c r="R73841" s="230"/>
      <c r="S73841" s="230"/>
    </row>
    <row r="73842" spans="16:19" x14ac:dyDescent="0.2">
      <c r="P73842" s="230"/>
      <c r="Q73842" s="230"/>
      <c r="R73842" s="230"/>
      <c r="S73842" s="230"/>
    </row>
    <row r="73843" spans="16:19" x14ac:dyDescent="0.2">
      <c r="P73843" s="230"/>
      <c r="Q73843" s="230"/>
      <c r="R73843" s="230"/>
      <c r="S73843" s="230"/>
    </row>
    <row r="73844" spans="16:19" x14ac:dyDescent="0.2">
      <c r="P73844" s="230"/>
      <c r="Q73844" s="230"/>
      <c r="R73844" s="230"/>
      <c r="S73844" s="230"/>
    </row>
    <row r="73845" spans="16:19" x14ac:dyDescent="0.2">
      <c r="P73845" s="230"/>
      <c r="Q73845" s="230"/>
      <c r="R73845" s="230"/>
      <c r="S73845" s="230"/>
    </row>
    <row r="73846" spans="16:19" x14ac:dyDescent="0.2">
      <c r="P73846" s="230"/>
      <c r="Q73846" s="230"/>
      <c r="R73846" s="230"/>
      <c r="S73846" s="230"/>
    </row>
    <row r="73847" spans="16:19" x14ac:dyDescent="0.2">
      <c r="P73847" s="230"/>
      <c r="Q73847" s="230"/>
      <c r="R73847" s="230"/>
      <c r="S73847" s="230"/>
    </row>
    <row r="73848" spans="16:19" x14ac:dyDescent="0.2">
      <c r="P73848" s="230"/>
      <c r="Q73848" s="230"/>
      <c r="R73848" s="230"/>
      <c r="S73848" s="230"/>
    </row>
    <row r="73849" spans="16:19" x14ac:dyDescent="0.2">
      <c r="P73849" s="230"/>
      <c r="Q73849" s="230"/>
      <c r="R73849" s="230"/>
      <c r="S73849" s="230"/>
    </row>
    <row r="73850" spans="16:19" x14ac:dyDescent="0.2">
      <c r="P73850" s="230"/>
      <c r="Q73850" s="230"/>
      <c r="R73850" s="230"/>
      <c r="S73850" s="230"/>
    </row>
    <row r="73851" spans="16:19" x14ac:dyDescent="0.2">
      <c r="P73851" s="230"/>
      <c r="Q73851" s="230"/>
      <c r="R73851" s="230"/>
      <c r="S73851" s="230"/>
    </row>
    <row r="73852" spans="16:19" x14ac:dyDescent="0.2">
      <c r="P73852" s="230"/>
      <c r="Q73852" s="230"/>
      <c r="R73852" s="230"/>
      <c r="S73852" s="230"/>
    </row>
    <row r="73853" spans="16:19" x14ac:dyDescent="0.2">
      <c r="P73853" s="230"/>
      <c r="Q73853" s="230"/>
      <c r="R73853" s="230"/>
      <c r="S73853" s="230"/>
    </row>
    <row r="73854" spans="16:19" x14ac:dyDescent="0.2">
      <c r="P73854" s="230"/>
      <c r="Q73854" s="230"/>
      <c r="R73854" s="230"/>
      <c r="S73854" s="230"/>
    </row>
    <row r="73855" spans="16:19" x14ac:dyDescent="0.2">
      <c r="P73855" s="230"/>
      <c r="Q73855" s="230"/>
      <c r="R73855" s="230"/>
      <c r="S73855" s="230"/>
    </row>
    <row r="73856" spans="16:19" x14ac:dyDescent="0.2">
      <c r="P73856" s="230"/>
      <c r="Q73856" s="230"/>
      <c r="R73856" s="230"/>
      <c r="S73856" s="230"/>
    </row>
    <row r="73857" spans="16:19" x14ac:dyDescent="0.2">
      <c r="P73857" s="230"/>
      <c r="Q73857" s="230"/>
      <c r="R73857" s="230"/>
      <c r="S73857" s="230"/>
    </row>
    <row r="73858" spans="16:19" x14ac:dyDescent="0.2">
      <c r="P73858" s="230"/>
      <c r="Q73858" s="230"/>
      <c r="R73858" s="230"/>
      <c r="S73858" s="230"/>
    </row>
    <row r="73859" spans="16:19" x14ac:dyDescent="0.2">
      <c r="P73859" s="230"/>
      <c r="Q73859" s="230"/>
      <c r="R73859" s="230"/>
      <c r="S73859" s="230"/>
    </row>
    <row r="73860" spans="16:19" x14ac:dyDescent="0.2">
      <c r="P73860" s="230"/>
      <c r="Q73860" s="230"/>
      <c r="R73860" s="230"/>
      <c r="S73860" s="230"/>
    </row>
    <row r="73861" spans="16:19" x14ac:dyDescent="0.2">
      <c r="P73861" s="230"/>
      <c r="Q73861" s="230"/>
      <c r="R73861" s="230"/>
      <c r="S73861" s="230"/>
    </row>
    <row r="73862" spans="16:19" x14ac:dyDescent="0.2">
      <c r="P73862" s="230"/>
      <c r="Q73862" s="230"/>
      <c r="R73862" s="230"/>
      <c r="S73862" s="230"/>
    </row>
    <row r="73863" spans="16:19" x14ac:dyDescent="0.2">
      <c r="P73863" s="230"/>
      <c r="Q73863" s="230"/>
      <c r="R73863" s="230"/>
      <c r="S73863" s="230"/>
    </row>
    <row r="73864" spans="16:19" x14ac:dyDescent="0.2">
      <c r="P73864" s="230"/>
      <c r="Q73864" s="230"/>
      <c r="R73864" s="230"/>
      <c r="S73864" s="230"/>
    </row>
    <row r="73865" spans="16:19" x14ac:dyDescent="0.2">
      <c r="P73865" s="230"/>
      <c r="Q73865" s="230"/>
      <c r="R73865" s="230"/>
      <c r="S73865" s="230"/>
    </row>
    <row r="73866" spans="16:19" x14ac:dyDescent="0.2">
      <c r="P73866" s="230"/>
      <c r="Q73866" s="230"/>
      <c r="R73866" s="230"/>
      <c r="S73866" s="230"/>
    </row>
    <row r="73867" spans="16:19" x14ac:dyDescent="0.2">
      <c r="P73867" s="230"/>
      <c r="Q73867" s="230"/>
      <c r="R73867" s="230"/>
      <c r="S73867" s="230"/>
    </row>
    <row r="73868" spans="16:19" x14ac:dyDescent="0.2">
      <c r="P73868" s="230"/>
      <c r="Q73868" s="230"/>
      <c r="R73868" s="230"/>
      <c r="S73868" s="230"/>
    </row>
    <row r="73869" spans="16:19" x14ac:dyDescent="0.2">
      <c r="P73869" s="230"/>
      <c r="Q73869" s="230"/>
      <c r="R73869" s="230"/>
      <c r="S73869" s="230"/>
    </row>
    <row r="73870" spans="16:19" x14ac:dyDescent="0.2">
      <c r="P73870" s="230"/>
      <c r="Q73870" s="230"/>
      <c r="R73870" s="230"/>
      <c r="S73870" s="230"/>
    </row>
    <row r="73871" spans="16:19" x14ac:dyDescent="0.2">
      <c r="P73871" s="230"/>
      <c r="Q73871" s="230"/>
      <c r="R73871" s="230"/>
      <c r="S73871" s="230"/>
    </row>
    <row r="73872" spans="16:19" x14ac:dyDescent="0.2">
      <c r="P73872" s="230"/>
      <c r="Q73872" s="230"/>
      <c r="R73872" s="230"/>
      <c r="S73872" s="230"/>
    </row>
    <row r="73873" spans="16:19" x14ac:dyDescent="0.2">
      <c r="P73873" s="230"/>
      <c r="Q73873" s="230"/>
      <c r="R73873" s="230"/>
      <c r="S73873" s="230"/>
    </row>
    <row r="73874" spans="16:19" x14ac:dyDescent="0.2">
      <c r="P73874" s="230"/>
      <c r="Q73874" s="230"/>
      <c r="R73874" s="230"/>
      <c r="S73874" s="230"/>
    </row>
    <row r="73875" spans="16:19" x14ac:dyDescent="0.2">
      <c r="P73875" s="230"/>
      <c r="Q73875" s="230"/>
      <c r="R73875" s="230"/>
      <c r="S73875" s="230"/>
    </row>
    <row r="73876" spans="16:19" x14ac:dyDescent="0.2">
      <c r="P73876" s="230"/>
      <c r="Q73876" s="230"/>
      <c r="R73876" s="230"/>
      <c r="S73876" s="230"/>
    </row>
    <row r="73877" spans="16:19" x14ac:dyDescent="0.2">
      <c r="P73877" s="230"/>
      <c r="Q73877" s="230"/>
      <c r="R73877" s="230"/>
      <c r="S73877" s="230"/>
    </row>
    <row r="73878" spans="16:19" x14ac:dyDescent="0.2">
      <c r="P73878" s="230"/>
      <c r="Q73878" s="230"/>
      <c r="R73878" s="230"/>
      <c r="S73878" s="230"/>
    </row>
    <row r="73879" spans="16:19" x14ac:dyDescent="0.2">
      <c r="P73879" s="230"/>
      <c r="Q73879" s="230"/>
      <c r="R73879" s="230"/>
      <c r="S73879" s="230"/>
    </row>
    <row r="73880" spans="16:19" x14ac:dyDescent="0.2">
      <c r="P73880" s="230"/>
      <c r="Q73880" s="230"/>
      <c r="R73880" s="230"/>
      <c r="S73880" s="230"/>
    </row>
    <row r="73881" spans="16:19" x14ac:dyDescent="0.2">
      <c r="P73881" s="230"/>
      <c r="Q73881" s="230"/>
      <c r="R73881" s="230"/>
      <c r="S73881" s="230"/>
    </row>
    <row r="73882" spans="16:19" x14ac:dyDescent="0.2">
      <c r="P73882" s="230"/>
      <c r="Q73882" s="230"/>
      <c r="R73882" s="230"/>
      <c r="S73882" s="230"/>
    </row>
    <row r="73883" spans="16:19" x14ac:dyDescent="0.2">
      <c r="P73883" s="230"/>
      <c r="Q73883" s="230"/>
      <c r="R73883" s="230"/>
      <c r="S73883" s="230"/>
    </row>
    <row r="73884" spans="16:19" x14ac:dyDescent="0.2">
      <c r="P73884" s="230"/>
      <c r="Q73884" s="230"/>
      <c r="R73884" s="230"/>
      <c r="S73884" s="230"/>
    </row>
    <row r="73885" spans="16:19" x14ac:dyDescent="0.2">
      <c r="P73885" s="230"/>
      <c r="Q73885" s="230"/>
      <c r="R73885" s="230"/>
      <c r="S73885" s="230"/>
    </row>
    <row r="73886" spans="16:19" x14ac:dyDescent="0.2">
      <c r="P73886" s="230"/>
      <c r="Q73886" s="230"/>
      <c r="R73886" s="230"/>
      <c r="S73886" s="230"/>
    </row>
    <row r="73887" spans="16:19" x14ac:dyDescent="0.2">
      <c r="P73887" s="230"/>
      <c r="Q73887" s="230"/>
      <c r="R73887" s="230"/>
      <c r="S73887" s="230"/>
    </row>
    <row r="73888" spans="16:19" x14ac:dyDescent="0.2">
      <c r="P73888" s="230"/>
      <c r="Q73888" s="230"/>
      <c r="R73888" s="230"/>
      <c r="S73888" s="230"/>
    </row>
    <row r="73889" spans="16:19" x14ac:dyDescent="0.2">
      <c r="P73889" s="230"/>
      <c r="Q73889" s="230"/>
      <c r="R73889" s="230"/>
      <c r="S73889" s="230"/>
    </row>
    <row r="73890" spans="16:19" x14ac:dyDescent="0.2">
      <c r="P73890" s="230"/>
      <c r="Q73890" s="230"/>
      <c r="R73890" s="230"/>
      <c r="S73890" s="230"/>
    </row>
    <row r="73891" spans="16:19" x14ac:dyDescent="0.2">
      <c r="P73891" s="230"/>
      <c r="Q73891" s="230"/>
      <c r="R73891" s="230"/>
      <c r="S73891" s="230"/>
    </row>
    <row r="73892" spans="16:19" x14ac:dyDescent="0.2">
      <c r="P73892" s="230"/>
      <c r="Q73892" s="230"/>
      <c r="R73892" s="230"/>
      <c r="S73892" s="230"/>
    </row>
    <row r="73893" spans="16:19" x14ac:dyDescent="0.2">
      <c r="P73893" s="230"/>
      <c r="Q73893" s="230"/>
      <c r="R73893" s="230"/>
      <c r="S73893" s="230"/>
    </row>
    <row r="73894" spans="16:19" x14ac:dyDescent="0.2">
      <c r="P73894" s="230"/>
      <c r="Q73894" s="230"/>
      <c r="R73894" s="230"/>
      <c r="S73894" s="230"/>
    </row>
    <row r="73895" spans="16:19" x14ac:dyDescent="0.2">
      <c r="P73895" s="230"/>
      <c r="Q73895" s="230"/>
      <c r="R73895" s="230"/>
      <c r="S73895" s="230"/>
    </row>
    <row r="73896" spans="16:19" x14ac:dyDescent="0.2">
      <c r="P73896" s="230"/>
      <c r="Q73896" s="230"/>
      <c r="R73896" s="230"/>
      <c r="S73896" s="230"/>
    </row>
    <row r="73897" spans="16:19" x14ac:dyDescent="0.2">
      <c r="P73897" s="230"/>
      <c r="Q73897" s="230"/>
      <c r="R73897" s="230"/>
      <c r="S73897" s="230"/>
    </row>
    <row r="73898" spans="16:19" x14ac:dyDescent="0.2">
      <c r="P73898" s="230"/>
      <c r="Q73898" s="230"/>
      <c r="R73898" s="230"/>
      <c r="S73898" s="230"/>
    </row>
    <row r="73899" spans="16:19" x14ac:dyDescent="0.2">
      <c r="P73899" s="230"/>
      <c r="Q73899" s="230"/>
      <c r="R73899" s="230"/>
      <c r="S73899" s="230"/>
    </row>
    <row r="73900" spans="16:19" x14ac:dyDescent="0.2">
      <c r="P73900" s="230"/>
      <c r="Q73900" s="230"/>
      <c r="R73900" s="230"/>
      <c r="S73900" s="230"/>
    </row>
    <row r="73901" spans="16:19" x14ac:dyDescent="0.2">
      <c r="P73901" s="230"/>
      <c r="Q73901" s="230"/>
      <c r="R73901" s="230"/>
      <c r="S73901" s="230"/>
    </row>
    <row r="73902" spans="16:19" x14ac:dyDescent="0.2">
      <c r="P73902" s="230"/>
      <c r="Q73902" s="230"/>
      <c r="R73902" s="230"/>
      <c r="S73902" s="230"/>
    </row>
    <row r="73903" spans="16:19" x14ac:dyDescent="0.2">
      <c r="P73903" s="230"/>
      <c r="Q73903" s="230"/>
      <c r="R73903" s="230"/>
      <c r="S73903" s="230"/>
    </row>
    <row r="73904" spans="16:19" x14ac:dyDescent="0.2">
      <c r="P73904" s="230"/>
      <c r="Q73904" s="230"/>
      <c r="R73904" s="230"/>
      <c r="S73904" s="230"/>
    </row>
    <row r="73905" spans="16:19" x14ac:dyDescent="0.2">
      <c r="P73905" s="230"/>
      <c r="Q73905" s="230"/>
      <c r="R73905" s="230"/>
      <c r="S73905" s="230"/>
    </row>
    <row r="73906" spans="16:19" x14ac:dyDescent="0.2">
      <c r="P73906" s="230"/>
      <c r="Q73906" s="230"/>
      <c r="R73906" s="230"/>
      <c r="S73906" s="230"/>
    </row>
    <row r="73907" spans="16:19" x14ac:dyDescent="0.2">
      <c r="P73907" s="230"/>
      <c r="Q73907" s="230"/>
      <c r="R73907" s="230"/>
      <c r="S73907" s="230"/>
    </row>
    <row r="73908" spans="16:19" x14ac:dyDescent="0.2">
      <c r="P73908" s="230"/>
      <c r="Q73908" s="230"/>
      <c r="R73908" s="230"/>
      <c r="S73908" s="230"/>
    </row>
    <row r="73909" spans="16:19" x14ac:dyDescent="0.2">
      <c r="P73909" s="230"/>
      <c r="Q73909" s="230"/>
      <c r="R73909" s="230"/>
      <c r="S73909" s="230"/>
    </row>
    <row r="73910" spans="16:19" x14ac:dyDescent="0.2">
      <c r="P73910" s="230"/>
      <c r="Q73910" s="230"/>
      <c r="R73910" s="230"/>
      <c r="S73910" s="230"/>
    </row>
    <row r="73911" spans="16:19" x14ac:dyDescent="0.2">
      <c r="P73911" s="230"/>
      <c r="Q73911" s="230"/>
      <c r="R73911" s="230"/>
      <c r="S73911" s="230"/>
    </row>
    <row r="73912" spans="16:19" x14ac:dyDescent="0.2">
      <c r="P73912" s="230"/>
      <c r="Q73912" s="230"/>
      <c r="R73912" s="230"/>
      <c r="S73912" s="230"/>
    </row>
    <row r="73913" spans="16:19" x14ac:dyDescent="0.2">
      <c r="P73913" s="230"/>
      <c r="Q73913" s="230"/>
      <c r="R73913" s="230"/>
      <c r="S73913" s="230"/>
    </row>
    <row r="73914" spans="16:19" x14ac:dyDescent="0.2">
      <c r="P73914" s="230"/>
      <c r="Q73914" s="230"/>
      <c r="R73914" s="230"/>
      <c r="S73914" s="230"/>
    </row>
    <row r="73915" spans="16:19" x14ac:dyDescent="0.2">
      <c r="P73915" s="230"/>
      <c r="Q73915" s="230"/>
      <c r="R73915" s="230"/>
      <c r="S73915" s="230"/>
    </row>
    <row r="73916" spans="16:19" x14ac:dyDescent="0.2">
      <c r="P73916" s="230"/>
      <c r="Q73916" s="230"/>
      <c r="R73916" s="230"/>
      <c r="S73916" s="230"/>
    </row>
    <row r="73917" spans="16:19" x14ac:dyDescent="0.2">
      <c r="P73917" s="230"/>
      <c r="Q73917" s="230"/>
      <c r="R73917" s="230"/>
      <c r="S73917" s="230"/>
    </row>
    <row r="73918" spans="16:19" x14ac:dyDescent="0.2">
      <c r="P73918" s="230"/>
      <c r="Q73918" s="230"/>
      <c r="R73918" s="230"/>
      <c r="S73918" s="230"/>
    </row>
    <row r="73919" spans="16:19" x14ac:dyDescent="0.2">
      <c r="P73919" s="230"/>
      <c r="Q73919" s="230"/>
      <c r="R73919" s="230"/>
      <c r="S73919" s="230"/>
    </row>
    <row r="73920" spans="16:19" x14ac:dyDescent="0.2">
      <c r="P73920" s="230"/>
      <c r="Q73920" s="230"/>
      <c r="R73920" s="230"/>
      <c r="S73920" s="230"/>
    </row>
    <row r="73921" spans="16:19" x14ac:dyDescent="0.2">
      <c r="P73921" s="230"/>
      <c r="Q73921" s="230"/>
      <c r="R73921" s="230"/>
      <c r="S73921" s="230"/>
    </row>
    <row r="73922" spans="16:19" x14ac:dyDescent="0.2">
      <c r="P73922" s="230"/>
      <c r="Q73922" s="230"/>
      <c r="R73922" s="230"/>
      <c r="S73922" s="230"/>
    </row>
    <row r="73923" spans="16:19" x14ac:dyDescent="0.2">
      <c r="P73923" s="230"/>
      <c r="Q73923" s="230"/>
      <c r="R73923" s="230"/>
      <c r="S73923" s="230"/>
    </row>
    <row r="73924" spans="16:19" x14ac:dyDescent="0.2">
      <c r="P73924" s="230"/>
      <c r="Q73924" s="230"/>
      <c r="R73924" s="230"/>
      <c r="S73924" s="230"/>
    </row>
    <row r="73925" spans="16:19" x14ac:dyDescent="0.2">
      <c r="P73925" s="230"/>
      <c r="Q73925" s="230"/>
      <c r="R73925" s="230"/>
      <c r="S73925" s="230"/>
    </row>
    <row r="73926" spans="16:19" x14ac:dyDescent="0.2">
      <c r="P73926" s="230"/>
      <c r="Q73926" s="230"/>
      <c r="R73926" s="230"/>
      <c r="S73926" s="230"/>
    </row>
    <row r="73927" spans="16:19" x14ac:dyDescent="0.2">
      <c r="P73927" s="230"/>
      <c r="Q73927" s="230"/>
      <c r="R73927" s="230"/>
      <c r="S73927" s="230"/>
    </row>
    <row r="73928" spans="16:19" x14ac:dyDescent="0.2">
      <c r="P73928" s="230"/>
      <c r="Q73928" s="230"/>
      <c r="R73928" s="230"/>
      <c r="S73928" s="230"/>
    </row>
    <row r="73929" spans="16:19" x14ac:dyDescent="0.2">
      <c r="P73929" s="230"/>
      <c r="Q73929" s="230"/>
      <c r="R73929" s="230"/>
      <c r="S73929" s="230"/>
    </row>
    <row r="73930" spans="16:19" x14ac:dyDescent="0.2">
      <c r="P73930" s="230"/>
      <c r="Q73930" s="230"/>
      <c r="R73930" s="230"/>
      <c r="S73930" s="230"/>
    </row>
    <row r="73931" spans="16:19" x14ac:dyDescent="0.2">
      <c r="P73931" s="230"/>
      <c r="Q73931" s="230"/>
      <c r="R73931" s="230"/>
      <c r="S73931" s="230"/>
    </row>
    <row r="73932" spans="16:19" x14ac:dyDescent="0.2">
      <c r="P73932" s="230"/>
      <c r="Q73932" s="230"/>
      <c r="R73932" s="230"/>
      <c r="S73932" s="230"/>
    </row>
    <row r="73933" spans="16:19" x14ac:dyDescent="0.2">
      <c r="P73933" s="230"/>
      <c r="Q73933" s="230"/>
      <c r="R73933" s="230"/>
      <c r="S73933" s="230"/>
    </row>
    <row r="73934" spans="16:19" x14ac:dyDescent="0.2">
      <c r="P73934" s="230"/>
      <c r="Q73934" s="230"/>
      <c r="R73934" s="230"/>
      <c r="S73934" s="230"/>
    </row>
    <row r="73935" spans="16:19" x14ac:dyDescent="0.2">
      <c r="P73935" s="230"/>
      <c r="Q73935" s="230"/>
      <c r="R73935" s="230"/>
      <c r="S73935" s="230"/>
    </row>
    <row r="73936" spans="16:19" x14ac:dyDescent="0.2">
      <c r="P73936" s="230"/>
      <c r="Q73936" s="230"/>
      <c r="R73936" s="230"/>
      <c r="S73936" s="230"/>
    </row>
    <row r="73937" spans="16:19" x14ac:dyDescent="0.2">
      <c r="P73937" s="230"/>
      <c r="Q73937" s="230"/>
      <c r="R73937" s="230"/>
      <c r="S73937" s="230"/>
    </row>
    <row r="73938" spans="16:19" x14ac:dyDescent="0.2">
      <c r="P73938" s="230"/>
      <c r="Q73938" s="230"/>
      <c r="R73938" s="230"/>
      <c r="S73938" s="230"/>
    </row>
    <row r="73939" spans="16:19" x14ac:dyDescent="0.2">
      <c r="P73939" s="230"/>
      <c r="Q73939" s="230"/>
      <c r="R73939" s="230"/>
      <c r="S73939" s="230"/>
    </row>
    <row r="73940" spans="16:19" x14ac:dyDescent="0.2">
      <c r="P73940" s="230"/>
      <c r="Q73940" s="230"/>
      <c r="R73940" s="230"/>
      <c r="S73940" s="230"/>
    </row>
    <row r="73941" spans="16:19" x14ac:dyDescent="0.2">
      <c r="P73941" s="230"/>
      <c r="Q73941" s="230"/>
      <c r="R73941" s="230"/>
      <c r="S73941" s="230"/>
    </row>
    <row r="73942" spans="16:19" x14ac:dyDescent="0.2">
      <c r="P73942" s="230"/>
      <c r="Q73942" s="230"/>
      <c r="R73942" s="230"/>
      <c r="S73942" s="230"/>
    </row>
    <row r="73943" spans="16:19" x14ac:dyDescent="0.2">
      <c r="P73943" s="230"/>
      <c r="Q73943" s="230"/>
      <c r="R73943" s="230"/>
      <c r="S73943" s="230"/>
    </row>
    <row r="73944" spans="16:19" x14ac:dyDescent="0.2">
      <c r="P73944" s="230"/>
      <c r="Q73944" s="230"/>
      <c r="R73944" s="230"/>
      <c r="S73944" s="230"/>
    </row>
    <row r="73945" spans="16:19" x14ac:dyDescent="0.2">
      <c r="P73945" s="230"/>
      <c r="Q73945" s="230"/>
      <c r="R73945" s="230"/>
      <c r="S73945" s="230"/>
    </row>
    <row r="73946" spans="16:19" x14ac:dyDescent="0.2">
      <c r="P73946" s="230"/>
      <c r="Q73946" s="230"/>
      <c r="R73946" s="230"/>
      <c r="S73946" s="230"/>
    </row>
    <row r="73947" spans="16:19" x14ac:dyDescent="0.2">
      <c r="P73947" s="230"/>
      <c r="Q73947" s="230"/>
      <c r="R73947" s="230"/>
      <c r="S73947" s="230"/>
    </row>
    <row r="73948" spans="16:19" x14ac:dyDescent="0.2">
      <c r="P73948" s="230"/>
      <c r="Q73948" s="230"/>
      <c r="R73948" s="230"/>
      <c r="S73948" s="230"/>
    </row>
    <row r="73949" spans="16:19" x14ac:dyDescent="0.2">
      <c r="P73949" s="230"/>
      <c r="Q73949" s="230"/>
      <c r="R73949" s="230"/>
      <c r="S73949" s="230"/>
    </row>
    <row r="73950" spans="16:19" x14ac:dyDescent="0.2">
      <c r="P73950" s="230"/>
      <c r="Q73950" s="230"/>
      <c r="R73950" s="230"/>
      <c r="S73950" s="230"/>
    </row>
    <row r="73951" spans="16:19" x14ac:dyDescent="0.2">
      <c r="P73951" s="230"/>
      <c r="Q73951" s="230"/>
      <c r="R73951" s="230"/>
      <c r="S73951" s="230"/>
    </row>
    <row r="73952" spans="16:19" x14ac:dyDescent="0.2">
      <c r="P73952" s="230"/>
      <c r="Q73952" s="230"/>
      <c r="R73952" s="230"/>
      <c r="S73952" s="230"/>
    </row>
    <row r="73953" spans="16:19" x14ac:dyDescent="0.2">
      <c r="P73953" s="230"/>
      <c r="Q73953" s="230"/>
      <c r="R73953" s="230"/>
      <c r="S73953" s="230"/>
    </row>
    <row r="73954" spans="16:19" x14ac:dyDescent="0.2">
      <c r="P73954" s="230"/>
      <c r="Q73954" s="230"/>
      <c r="R73954" s="230"/>
      <c r="S73954" s="230"/>
    </row>
    <row r="73955" spans="16:19" x14ac:dyDescent="0.2">
      <c r="P73955" s="230"/>
      <c r="Q73955" s="230"/>
      <c r="R73955" s="230"/>
      <c r="S73955" s="230"/>
    </row>
    <row r="73956" spans="16:19" x14ac:dyDescent="0.2">
      <c r="P73956" s="230"/>
      <c r="Q73956" s="230"/>
      <c r="R73956" s="230"/>
      <c r="S73956" s="230"/>
    </row>
    <row r="73957" spans="16:19" x14ac:dyDescent="0.2">
      <c r="P73957" s="230"/>
      <c r="Q73957" s="230"/>
      <c r="R73957" s="230"/>
      <c r="S73957" s="230"/>
    </row>
    <row r="73958" spans="16:19" x14ac:dyDescent="0.2">
      <c r="P73958" s="230"/>
      <c r="Q73958" s="230"/>
      <c r="R73958" s="230"/>
      <c r="S73958" s="230"/>
    </row>
    <row r="73959" spans="16:19" x14ac:dyDescent="0.2">
      <c r="P73959" s="230"/>
      <c r="Q73959" s="230"/>
      <c r="R73959" s="230"/>
      <c r="S73959" s="230"/>
    </row>
    <row r="73960" spans="16:19" x14ac:dyDescent="0.2">
      <c r="P73960" s="230"/>
      <c r="Q73960" s="230"/>
      <c r="R73960" s="230"/>
      <c r="S73960" s="230"/>
    </row>
    <row r="73961" spans="16:19" x14ac:dyDescent="0.2">
      <c r="P73961" s="230"/>
      <c r="Q73961" s="230"/>
      <c r="R73961" s="230"/>
      <c r="S73961" s="230"/>
    </row>
    <row r="73962" spans="16:19" x14ac:dyDescent="0.2">
      <c r="P73962" s="230"/>
      <c r="Q73962" s="230"/>
      <c r="R73962" s="230"/>
      <c r="S73962" s="230"/>
    </row>
    <row r="73963" spans="16:19" x14ac:dyDescent="0.2">
      <c r="P73963" s="230"/>
      <c r="Q73963" s="230"/>
      <c r="R73963" s="230"/>
      <c r="S73963" s="230"/>
    </row>
    <row r="73964" spans="16:19" x14ac:dyDescent="0.2">
      <c r="P73964" s="230"/>
      <c r="Q73964" s="230"/>
      <c r="R73964" s="230"/>
      <c r="S73964" s="230"/>
    </row>
    <row r="73965" spans="16:19" x14ac:dyDescent="0.2">
      <c r="P73965" s="230"/>
      <c r="Q73965" s="230"/>
      <c r="R73965" s="230"/>
      <c r="S73965" s="230"/>
    </row>
    <row r="73966" spans="16:19" x14ac:dyDescent="0.2">
      <c r="P73966" s="230"/>
      <c r="Q73966" s="230"/>
      <c r="R73966" s="230"/>
      <c r="S73966" s="230"/>
    </row>
    <row r="73967" spans="16:19" x14ac:dyDescent="0.2">
      <c r="P73967" s="230"/>
      <c r="Q73967" s="230"/>
      <c r="R73967" s="230"/>
      <c r="S73967" s="230"/>
    </row>
    <row r="73968" spans="16:19" x14ac:dyDescent="0.2">
      <c r="P73968" s="230"/>
      <c r="Q73968" s="230"/>
      <c r="R73968" s="230"/>
      <c r="S73968" s="230"/>
    </row>
    <row r="73969" spans="16:19" x14ac:dyDescent="0.2">
      <c r="P73969" s="230"/>
      <c r="Q73969" s="230"/>
      <c r="R73969" s="230"/>
      <c r="S73969" s="230"/>
    </row>
    <row r="73970" spans="16:19" x14ac:dyDescent="0.2">
      <c r="P73970" s="230"/>
      <c r="Q73970" s="230"/>
      <c r="R73970" s="230"/>
      <c r="S73970" s="230"/>
    </row>
    <row r="73971" spans="16:19" x14ac:dyDescent="0.2">
      <c r="P73971" s="230"/>
      <c r="Q73971" s="230"/>
      <c r="R73971" s="230"/>
      <c r="S73971" s="230"/>
    </row>
    <row r="73972" spans="16:19" x14ac:dyDescent="0.2">
      <c r="P73972" s="230"/>
      <c r="Q73972" s="230"/>
      <c r="R73972" s="230"/>
      <c r="S73972" s="230"/>
    </row>
    <row r="73973" spans="16:19" x14ac:dyDescent="0.2">
      <c r="P73973" s="230"/>
      <c r="Q73973" s="230"/>
      <c r="R73973" s="230"/>
      <c r="S73973" s="230"/>
    </row>
    <row r="73974" spans="16:19" x14ac:dyDescent="0.2">
      <c r="P73974" s="230"/>
      <c r="Q73974" s="230"/>
      <c r="R73974" s="230"/>
      <c r="S73974" s="230"/>
    </row>
    <row r="73975" spans="16:19" x14ac:dyDescent="0.2">
      <c r="P73975" s="230"/>
      <c r="Q73975" s="230"/>
      <c r="R73975" s="230"/>
      <c r="S73975" s="230"/>
    </row>
    <row r="73976" spans="16:19" x14ac:dyDescent="0.2">
      <c r="P73976" s="230"/>
      <c r="Q73976" s="230"/>
      <c r="R73976" s="230"/>
      <c r="S73976" s="230"/>
    </row>
    <row r="73977" spans="16:19" x14ac:dyDescent="0.2">
      <c r="P73977" s="230"/>
      <c r="Q73977" s="230"/>
      <c r="R73977" s="230"/>
      <c r="S73977" s="230"/>
    </row>
    <row r="73978" spans="16:19" x14ac:dyDescent="0.2">
      <c r="P73978" s="230"/>
      <c r="Q73978" s="230"/>
      <c r="R73978" s="230"/>
      <c r="S73978" s="230"/>
    </row>
    <row r="73979" spans="16:19" x14ac:dyDescent="0.2">
      <c r="P73979" s="230"/>
      <c r="Q73979" s="230"/>
      <c r="R73979" s="230"/>
      <c r="S73979" s="230"/>
    </row>
    <row r="73980" spans="16:19" x14ac:dyDescent="0.2">
      <c r="P73980" s="230"/>
      <c r="Q73980" s="230"/>
      <c r="R73980" s="230"/>
      <c r="S73980" s="230"/>
    </row>
    <row r="73981" spans="16:19" x14ac:dyDescent="0.2">
      <c r="P73981" s="230"/>
      <c r="Q73981" s="230"/>
      <c r="R73981" s="230"/>
      <c r="S73981" s="230"/>
    </row>
    <row r="73982" spans="16:19" x14ac:dyDescent="0.2">
      <c r="P73982" s="230"/>
      <c r="Q73982" s="230"/>
      <c r="R73982" s="230"/>
      <c r="S73982" s="230"/>
    </row>
    <row r="73983" spans="16:19" x14ac:dyDescent="0.2">
      <c r="P73983" s="230"/>
      <c r="Q73983" s="230"/>
      <c r="R73983" s="230"/>
      <c r="S73983" s="230"/>
    </row>
    <row r="73984" spans="16:19" x14ac:dyDescent="0.2">
      <c r="P73984" s="230"/>
      <c r="Q73984" s="230"/>
      <c r="R73984" s="230"/>
      <c r="S73984" s="230"/>
    </row>
    <row r="73985" spans="16:19" x14ac:dyDescent="0.2">
      <c r="P73985" s="230"/>
      <c r="Q73985" s="230"/>
      <c r="R73985" s="230"/>
      <c r="S73985" s="230"/>
    </row>
    <row r="73986" spans="16:19" x14ac:dyDescent="0.2">
      <c r="P73986" s="230"/>
      <c r="Q73986" s="230"/>
      <c r="R73986" s="230"/>
      <c r="S73986" s="230"/>
    </row>
    <row r="73987" spans="16:19" x14ac:dyDescent="0.2">
      <c r="P73987" s="230"/>
      <c r="Q73987" s="230"/>
      <c r="R73987" s="230"/>
      <c r="S73987" s="230"/>
    </row>
    <row r="73988" spans="16:19" x14ac:dyDescent="0.2">
      <c r="P73988" s="230"/>
      <c r="Q73988" s="230"/>
      <c r="R73988" s="230"/>
      <c r="S73988" s="230"/>
    </row>
    <row r="73989" spans="16:19" x14ac:dyDescent="0.2">
      <c r="P73989" s="230"/>
      <c r="Q73989" s="230"/>
      <c r="R73989" s="230"/>
      <c r="S73989" s="230"/>
    </row>
    <row r="73990" spans="16:19" x14ac:dyDescent="0.2">
      <c r="P73990" s="230"/>
      <c r="Q73990" s="230"/>
      <c r="R73990" s="230"/>
      <c r="S73990" s="230"/>
    </row>
    <row r="73991" spans="16:19" x14ac:dyDescent="0.2">
      <c r="P73991" s="230"/>
      <c r="Q73991" s="230"/>
      <c r="R73991" s="230"/>
      <c r="S73991" s="230"/>
    </row>
    <row r="73992" spans="16:19" x14ac:dyDescent="0.2">
      <c r="P73992" s="230"/>
      <c r="Q73992" s="230"/>
      <c r="R73992" s="230"/>
      <c r="S73992" s="230"/>
    </row>
    <row r="73993" spans="16:19" x14ac:dyDescent="0.2">
      <c r="P73993" s="230"/>
      <c r="Q73993" s="230"/>
      <c r="R73993" s="230"/>
      <c r="S73993" s="230"/>
    </row>
    <row r="73994" spans="16:19" x14ac:dyDescent="0.2">
      <c r="P73994" s="230"/>
      <c r="Q73994" s="230"/>
      <c r="R73994" s="230"/>
      <c r="S73994" s="230"/>
    </row>
    <row r="73995" spans="16:19" x14ac:dyDescent="0.2">
      <c r="P73995" s="230"/>
      <c r="Q73995" s="230"/>
      <c r="R73995" s="230"/>
      <c r="S73995" s="230"/>
    </row>
    <row r="73996" spans="16:19" x14ac:dyDescent="0.2">
      <c r="P73996" s="230"/>
      <c r="Q73996" s="230"/>
      <c r="R73996" s="230"/>
      <c r="S73996" s="230"/>
    </row>
    <row r="73997" spans="16:19" x14ac:dyDescent="0.2">
      <c r="P73997" s="230"/>
      <c r="Q73997" s="230"/>
      <c r="R73997" s="230"/>
      <c r="S73997" s="230"/>
    </row>
    <row r="73998" spans="16:19" x14ac:dyDescent="0.2">
      <c r="P73998" s="230"/>
      <c r="Q73998" s="230"/>
      <c r="R73998" s="230"/>
      <c r="S73998" s="230"/>
    </row>
    <row r="73999" spans="16:19" x14ac:dyDescent="0.2">
      <c r="P73999" s="230"/>
      <c r="Q73999" s="230"/>
      <c r="R73999" s="230"/>
      <c r="S73999" s="230"/>
    </row>
    <row r="74000" spans="16:19" x14ac:dyDescent="0.2">
      <c r="P74000" s="230"/>
      <c r="Q74000" s="230"/>
      <c r="R74000" s="230"/>
      <c r="S74000" s="230"/>
    </row>
    <row r="74001" spans="16:19" x14ac:dyDescent="0.2">
      <c r="P74001" s="230"/>
      <c r="Q74001" s="230"/>
      <c r="R74001" s="230"/>
      <c r="S74001" s="230"/>
    </row>
    <row r="74002" spans="16:19" x14ac:dyDescent="0.2">
      <c r="P74002" s="230"/>
      <c r="Q74002" s="230"/>
      <c r="R74002" s="230"/>
      <c r="S74002" s="230"/>
    </row>
    <row r="74003" spans="16:19" x14ac:dyDescent="0.2">
      <c r="P74003" s="230"/>
      <c r="Q74003" s="230"/>
      <c r="R74003" s="230"/>
      <c r="S74003" s="230"/>
    </row>
    <row r="74004" spans="16:19" x14ac:dyDescent="0.2">
      <c r="P74004" s="230"/>
      <c r="Q74004" s="230"/>
      <c r="R74004" s="230"/>
      <c r="S74004" s="230"/>
    </row>
    <row r="74005" spans="16:19" x14ac:dyDescent="0.2">
      <c r="P74005" s="230"/>
      <c r="Q74005" s="230"/>
      <c r="R74005" s="230"/>
      <c r="S74005" s="230"/>
    </row>
    <row r="74006" spans="16:19" x14ac:dyDescent="0.2">
      <c r="P74006" s="230"/>
      <c r="Q74006" s="230"/>
      <c r="R74006" s="230"/>
      <c r="S74006" s="230"/>
    </row>
    <row r="74007" spans="16:19" x14ac:dyDescent="0.2">
      <c r="P74007" s="230"/>
      <c r="Q74007" s="230"/>
      <c r="R74007" s="230"/>
      <c r="S74007" s="230"/>
    </row>
    <row r="74008" spans="16:19" x14ac:dyDescent="0.2">
      <c r="P74008" s="230"/>
      <c r="Q74008" s="230"/>
      <c r="R74008" s="230"/>
      <c r="S74008" s="230"/>
    </row>
    <row r="74009" spans="16:19" x14ac:dyDescent="0.2">
      <c r="P74009" s="230"/>
      <c r="Q74009" s="230"/>
      <c r="R74009" s="230"/>
      <c r="S74009" s="230"/>
    </row>
    <row r="74010" spans="16:19" x14ac:dyDescent="0.2">
      <c r="P74010" s="230"/>
      <c r="Q74010" s="230"/>
      <c r="R74010" s="230"/>
      <c r="S74010" s="230"/>
    </row>
    <row r="74011" spans="16:19" x14ac:dyDescent="0.2">
      <c r="P74011" s="230"/>
      <c r="Q74011" s="230"/>
      <c r="R74011" s="230"/>
      <c r="S74011" s="230"/>
    </row>
    <row r="74012" spans="16:19" x14ac:dyDescent="0.2">
      <c r="P74012" s="230"/>
      <c r="Q74012" s="230"/>
      <c r="R74012" s="230"/>
      <c r="S74012" s="230"/>
    </row>
    <row r="74013" spans="16:19" x14ac:dyDescent="0.2">
      <c r="P74013" s="230"/>
      <c r="Q74013" s="230"/>
      <c r="R74013" s="230"/>
      <c r="S74013" s="230"/>
    </row>
    <row r="74014" spans="16:19" x14ac:dyDescent="0.2">
      <c r="P74014" s="230"/>
      <c r="Q74014" s="230"/>
      <c r="R74014" s="230"/>
      <c r="S74014" s="230"/>
    </row>
    <row r="74015" spans="16:19" x14ac:dyDescent="0.2">
      <c r="P74015" s="230"/>
      <c r="Q74015" s="230"/>
      <c r="R74015" s="230"/>
      <c r="S74015" s="230"/>
    </row>
    <row r="74016" spans="16:19" x14ac:dyDescent="0.2">
      <c r="P74016" s="230"/>
      <c r="Q74016" s="230"/>
      <c r="R74016" s="230"/>
      <c r="S74016" s="230"/>
    </row>
    <row r="74017" spans="16:19" x14ac:dyDescent="0.2">
      <c r="P74017" s="230"/>
      <c r="Q74017" s="230"/>
      <c r="R74017" s="230"/>
      <c r="S74017" s="230"/>
    </row>
    <row r="74018" spans="16:19" x14ac:dyDescent="0.2">
      <c r="P74018" s="230"/>
      <c r="Q74018" s="230"/>
      <c r="R74018" s="230"/>
      <c r="S74018" s="230"/>
    </row>
    <row r="74019" spans="16:19" x14ac:dyDescent="0.2">
      <c r="P74019" s="230"/>
      <c r="Q74019" s="230"/>
      <c r="R74019" s="230"/>
      <c r="S74019" s="230"/>
    </row>
    <row r="74020" spans="16:19" x14ac:dyDescent="0.2">
      <c r="P74020" s="230"/>
      <c r="Q74020" s="230"/>
      <c r="R74020" s="230"/>
      <c r="S74020" s="230"/>
    </row>
    <row r="74021" spans="16:19" x14ac:dyDescent="0.2">
      <c r="P74021" s="230"/>
      <c r="Q74021" s="230"/>
      <c r="R74021" s="230"/>
      <c r="S74021" s="230"/>
    </row>
    <row r="74022" spans="16:19" x14ac:dyDescent="0.2">
      <c r="P74022" s="230"/>
      <c r="Q74022" s="230"/>
      <c r="R74022" s="230"/>
      <c r="S74022" s="230"/>
    </row>
    <row r="74023" spans="16:19" x14ac:dyDescent="0.2">
      <c r="P74023" s="230"/>
      <c r="Q74023" s="230"/>
      <c r="R74023" s="230"/>
      <c r="S74023" s="230"/>
    </row>
    <row r="74024" spans="16:19" x14ac:dyDescent="0.2">
      <c r="P74024" s="230"/>
      <c r="Q74024" s="230"/>
      <c r="R74024" s="230"/>
      <c r="S74024" s="230"/>
    </row>
    <row r="74025" spans="16:19" x14ac:dyDescent="0.2">
      <c r="P74025" s="230"/>
      <c r="Q74025" s="230"/>
      <c r="R74025" s="230"/>
      <c r="S74025" s="230"/>
    </row>
    <row r="74026" spans="16:19" x14ac:dyDescent="0.2">
      <c r="P74026" s="230"/>
      <c r="Q74026" s="230"/>
      <c r="R74026" s="230"/>
      <c r="S74026" s="230"/>
    </row>
    <row r="74027" spans="16:19" x14ac:dyDescent="0.2">
      <c r="P74027" s="230"/>
      <c r="Q74027" s="230"/>
      <c r="R74027" s="230"/>
      <c r="S74027" s="230"/>
    </row>
    <row r="74028" spans="16:19" x14ac:dyDescent="0.2">
      <c r="P74028" s="230"/>
      <c r="Q74028" s="230"/>
      <c r="R74028" s="230"/>
      <c r="S74028" s="230"/>
    </row>
    <row r="74029" spans="16:19" x14ac:dyDescent="0.2">
      <c r="P74029" s="230"/>
      <c r="Q74029" s="230"/>
      <c r="R74029" s="230"/>
      <c r="S74029" s="230"/>
    </row>
    <row r="74030" spans="16:19" x14ac:dyDescent="0.2">
      <c r="P74030" s="230"/>
      <c r="Q74030" s="230"/>
      <c r="R74030" s="230"/>
      <c r="S74030" s="230"/>
    </row>
    <row r="74031" spans="16:19" x14ac:dyDescent="0.2">
      <c r="P74031" s="230"/>
      <c r="Q74031" s="230"/>
      <c r="R74031" s="230"/>
      <c r="S74031" s="230"/>
    </row>
    <row r="74032" spans="16:19" x14ac:dyDescent="0.2">
      <c r="P74032" s="230"/>
      <c r="Q74032" s="230"/>
      <c r="R74032" s="230"/>
      <c r="S74032" s="230"/>
    </row>
    <row r="74033" spans="16:19" x14ac:dyDescent="0.2">
      <c r="P74033" s="230"/>
      <c r="Q74033" s="230"/>
      <c r="R74033" s="230"/>
      <c r="S74033" s="230"/>
    </row>
    <row r="74034" spans="16:19" x14ac:dyDescent="0.2">
      <c r="P74034" s="230"/>
      <c r="Q74034" s="230"/>
      <c r="R74034" s="230"/>
      <c r="S74034" s="230"/>
    </row>
    <row r="74035" spans="16:19" x14ac:dyDescent="0.2">
      <c r="P74035" s="230"/>
      <c r="Q74035" s="230"/>
      <c r="R74035" s="230"/>
      <c r="S74035" s="230"/>
    </row>
    <row r="74036" spans="16:19" x14ac:dyDescent="0.2">
      <c r="P74036" s="230"/>
      <c r="Q74036" s="230"/>
      <c r="R74036" s="230"/>
      <c r="S74036" s="230"/>
    </row>
    <row r="74037" spans="16:19" x14ac:dyDescent="0.2">
      <c r="P74037" s="230"/>
      <c r="Q74037" s="230"/>
      <c r="R74037" s="230"/>
      <c r="S74037" s="230"/>
    </row>
    <row r="74038" spans="16:19" x14ac:dyDescent="0.2">
      <c r="P74038" s="230"/>
      <c r="Q74038" s="230"/>
      <c r="R74038" s="230"/>
      <c r="S74038" s="230"/>
    </row>
    <row r="74039" spans="16:19" x14ac:dyDescent="0.2">
      <c r="P74039" s="230"/>
      <c r="Q74039" s="230"/>
      <c r="R74039" s="230"/>
      <c r="S74039" s="230"/>
    </row>
    <row r="74040" spans="16:19" x14ac:dyDescent="0.2">
      <c r="P74040" s="230"/>
      <c r="Q74040" s="230"/>
      <c r="R74040" s="230"/>
      <c r="S74040" s="230"/>
    </row>
    <row r="74041" spans="16:19" x14ac:dyDescent="0.2">
      <c r="P74041" s="230"/>
      <c r="Q74041" s="230"/>
      <c r="R74041" s="230"/>
      <c r="S74041" s="230"/>
    </row>
    <row r="74042" spans="16:19" x14ac:dyDescent="0.2">
      <c r="P74042" s="230"/>
      <c r="Q74042" s="230"/>
      <c r="R74042" s="230"/>
      <c r="S74042" s="230"/>
    </row>
    <row r="74043" spans="16:19" x14ac:dyDescent="0.2">
      <c r="P74043" s="230"/>
      <c r="Q74043" s="230"/>
      <c r="R74043" s="230"/>
      <c r="S74043" s="230"/>
    </row>
    <row r="74044" spans="16:19" x14ac:dyDescent="0.2">
      <c r="P74044" s="230"/>
      <c r="Q74044" s="230"/>
      <c r="R74044" s="230"/>
      <c r="S74044" s="230"/>
    </row>
    <row r="74045" spans="16:19" x14ac:dyDescent="0.2">
      <c r="P74045" s="230"/>
      <c r="Q74045" s="230"/>
      <c r="R74045" s="230"/>
      <c r="S74045" s="230"/>
    </row>
    <row r="74046" spans="16:19" x14ac:dyDescent="0.2">
      <c r="P74046" s="230"/>
      <c r="Q74046" s="230"/>
      <c r="R74046" s="230"/>
      <c r="S74046" s="230"/>
    </row>
    <row r="74047" spans="16:19" x14ac:dyDescent="0.2">
      <c r="P74047" s="230"/>
      <c r="Q74047" s="230"/>
      <c r="R74047" s="230"/>
      <c r="S74047" s="230"/>
    </row>
    <row r="74048" spans="16:19" x14ac:dyDescent="0.2">
      <c r="P74048" s="230"/>
      <c r="Q74048" s="230"/>
      <c r="R74048" s="230"/>
      <c r="S74048" s="230"/>
    </row>
    <row r="74049" spans="16:19" x14ac:dyDescent="0.2">
      <c r="P74049" s="230"/>
      <c r="Q74049" s="230"/>
      <c r="R74049" s="230"/>
      <c r="S74049" s="230"/>
    </row>
    <row r="74050" spans="16:19" x14ac:dyDescent="0.2">
      <c r="P74050" s="230"/>
      <c r="Q74050" s="230"/>
      <c r="R74050" s="230"/>
      <c r="S74050" s="230"/>
    </row>
    <row r="74051" spans="16:19" x14ac:dyDescent="0.2">
      <c r="P74051" s="230"/>
      <c r="Q74051" s="230"/>
      <c r="R74051" s="230"/>
      <c r="S74051" s="230"/>
    </row>
    <row r="74052" spans="16:19" x14ac:dyDescent="0.2">
      <c r="P74052" s="230"/>
      <c r="Q74052" s="230"/>
      <c r="R74052" s="230"/>
      <c r="S74052" s="230"/>
    </row>
    <row r="74053" spans="16:19" x14ac:dyDescent="0.2">
      <c r="P74053" s="230"/>
      <c r="Q74053" s="230"/>
      <c r="R74053" s="230"/>
      <c r="S74053" s="230"/>
    </row>
    <row r="74054" spans="16:19" x14ac:dyDescent="0.2">
      <c r="P74054" s="230"/>
      <c r="Q74054" s="230"/>
      <c r="R74054" s="230"/>
      <c r="S74054" s="230"/>
    </row>
    <row r="74055" spans="16:19" x14ac:dyDescent="0.2">
      <c r="P74055" s="230"/>
      <c r="Q74055" s="230"/>
      <c r="R74055" s="230"/>
      <c r="S74055" s="230"/>
    </row>
    <row r="74056" spans="16:19" x14ac:dyDescent="0.2">
      <c r="P74056" s="230"/>
      <c r="Q74056" s="230"/>
      <c r="R74056" s="230"/>
      <c r="S74056" s="230"/>
    </row>
    <row r="74057" spans="16:19" x14ac:dyDescent="0.2">
      <c r="P74057" s="230"/>
      <c r="Q74057" s="230"/>
      <c r="R74057" s="230"/>
      <c r="S74057" s="230"/>
    </row>
    <row r="74058" spans="16:19" x14ac:dyDescent="0.2">
      <c r="P74058" s="230"/>
      <c r="Q74058" s="230"/>
      <c r="R74058" s="230"/>
      <c r="S74058" s="230"/>
    </row>
    <row r="74059" spans="16:19" x14ac:dyDescent="0.2">
      <c r="P74059" s="230"/>
      <c r="Q74059" s="230"/>
      <c r="R74059" s="230"/>
      <c r="S74059" s="230"/>
    </row>
    <row r="74060" spans="16:19" x14ac:dyDescent="0.2">
      <c r="P74060" s="230"/>
      <c r="Q74060" s="230"/>
      <c r="R74060" s="230"/>
      <c r="S74060" s="230"/>
    </row>
    <row r="74061" spans="16:19" x14ac:dyDescent="0.2">
      <c r="P74061" s="230"/>
      <c r="Q74061" s="230"/>
      <c r="R74061" s="230"/>
      <c r="S74061" s="230"/>
    </row>
    <row r="74062" spans="16:19" x14ac:dyDescent="0.2">
      <c r="P74062" s="230"/>
      <c r="Q74062" s="230"/>
      <c r="R74062" s="230"/>
      <c r="S74062" s="230"/>
    </row>
    <row r="74063" spans="16:19" x14ac:dyDescent="0.2">
      <c r="P74063" s="230"/>
      <c r="Q74063" s="230"/>
      <c r="R74063" s="230"/>
      <c r="S74063" s="230"/>
    </row>
    <row r="74064" spans="16:19" x14ac:dyDescent="0.2">
      <c r="P74064" s="230"/>
      <c r="Q74064" s="230"/>
      <c r="R74064" s="230"/>
      <c r="S74064" s="230"/>
    </row>
    <row r="74065" spans="16:19" x14ac:dyDescent="0.2">
      <c r="P74065" s="230"/>
      <c r="Q74065" s="230"/>
      <c r="R74065" s="230"/>
      <c r="S74065" s="230"/>
    </row>
    <row r="74066" spans="16:19" x14ac:dyDescent="0.2">
      <c r="P74066" s="230"/>
      <c r="Q74066" s="230"/>
      <c r="R74066" s="230"/>
      <c r="S74066" s="230"/>
    </row>
    <row r="74067" spans="16:19" x14ac:dyDescent="0.2">
      <c r="P74067" s="230"/>
      <c r="Q74067" s="230"/>
      <c r="R74067" s="230"/>
      <c r="S74067" s="230"/>
    </row>
    <row r="74068" spans="16:19" x14ac:dyDescent="0.2">
      <c r="P74068" s="230"/>
      <c r="Q74068" s="230"/>
      <c r="R74068" s="230"/>
      <c r="S74068" s="230"/>
    </row>
    <row r="74069" spans="16:19" x14ac:dyDescent="0.2">
      <c r="P74069" s="230"/>
      <c r="Q74069" s="230"/>
      <c r="R74069" s="230"/>
      <c r="S74069" s="230"/>
    </row>
    <row r="74070" spans="16:19" x14ac:dyDescent="0.2">
      <c r="P74070" s="230"/>
      <c r="Q74070" s="230"/>
      <c r="R74070" s="230"/>
      <c r="S74070" s="230"/>
    </row>
    <row r="74071" spans="16:19" x14ac:dyDescent="0.2">
      <c r="P74071" s="230"/>
      <c r="Q74071" s="230"/>
      <c r="R74071" s="230"/>
      <c r="S74071" s="230"/>
    </row>
    <row r="74072" spans="16:19" x14ac:dyDescent="0.2">
      <c r="P74072" s="230"/>
      <c r="Q74072" s="230"/>
      <c r="R74072" s="230"/>
      <c r="S74072" s="230"/>
    </row>
    <row r="74073" spans="16:19" x14ac:dyDescent="0.2">
      <c r="P74073" s="230"/>
      <c r="Q74073" s="230"/>
      <c r="R74073" s="230"/>
      <c r="S74073" s="230"/>
    </row>
    <row r="74074" spans="16:19" x14ac:dyDescent="0.2">
      <c r="P74074" s="230"/>
      <c r="Q74074" s="230"/>
      <c r="R74074" s="230"/>
      <c r="S74074" s="230"/>
    </row>
    <row r="74075" spans="16:19" x14ac:dyDescent="0.2">
      <c r="P74075" s="230"/>
      <c r="Q74075" s="230"/>
      <c r="R74075" s="230"/>
      <c r="S74075" s="230"/>
    </row>
    <row r="74076" spans="16:19" x14ac:dyDescent="0.2">
      <c r="P74076" s="230"/>
      <c r="Q74076" s="230"/>
      <c r="R74076" s="230"/>
      <c r="S74076" s="230"/>
    </row>
    <row r="74077" spans="16:19" x14ac:dyDescent="0.2">
      <c r="P74077" s="230"/>
      <c r="Q74077" s="230"/>
      <c r="R74077" s="230"/>
      <c r="S74077" s="230"/>
    </row>
    <row r="74078" spans="16:19" x14ac:dyDescent="0.2">
      <c r="P74078" s="230"/>
      <c r="Q74078" s="230"/>
      <c r="R74078" s="230"/>
      <c r="S74078" s="230"/>
    </row>
    <row r="74079" spans="16:19" x14ac:dyDescent="0.2">
      <c r="P74079" s="230"/>
      <c r="Q74079" s="230"/>
      <c r="R74079" s="230"/>
      <c r="S74079" s="230"/>
    </row>
    <row r="74080" spans="16:19" x14ac:dyDescent="0.2">
      <c r="P74080" s="230"/>
      <c r="Q74080" s="230"/>
      <c r="R74080" s="230"/>
      <c r="S74080" s="230"/>
    </row>
    <row r="74081" spans="16:19" x14ac:dyDescent="0.2">
      <c r="P74081" s="230"/>
      <c r="Q74081" s="230"/>
      <c r="R74081" s="230"/>
      <c r="S74081" s="230"/>
    </row>
    <row r="74082" spans="16:19" x14ac:dyDescent="0.2">
      <c r="P74082" s="230"/>
      <c r="Q74082" s="230"/>
      <c r="R74082" s="230"/>
      <c r="S74082" s="230"/>
    </row>
    <row r="74083" spans="16:19" x14ac:dyDescent="0.2">
      <c r="P74083" s="230"/>
      <c r="Q74083" s="230"/>
      <c r="R74083" s="230"/>
      <c r="S74083" s="230"/>
    </row>
    <row r="74084" spans="16:19" x14ac:dyDescent="0.2">
      <c r="P74084" s="230"/>
      <c r="Q74084" s="230"/>
      <c r="R74084" s="230"/>
      <c r="S74084" s="230"/>
    </row>
    <row r="74085" spans="16:19" x14ac:dyDescent="0.2">
      <c r="P74085" s="230"/>
      <c r="Q74085" s="230"/>
      <c r="R74085" s="230"/>
      <c r="S74085" s="230"/>
    </row>
    <row r="74086" spans="16:19" x14ac:dyDescent="0.2">
      <c r="P74086" s="230"/>
      <c r="Q74086" s="230"/>
      <c r="R74086" s="230"/>
      <c r="S74086" s="230"/>
    </row>
    <row r="74087" spans="16:19" x14ac:dyDescent="0.2">
      <c r="P74087" s="230"/>
      <c r="Q74087" s="230"/>
      <c r="R74087" s="230"/>
      <c r="S74087" s="230"/>
    </row>
    <row r="74088" spans="16:19" x14ac:dyDescent="0.2">
      <c r="P74088" s="230"/>
      <c r="Q74088" s="230"/>
      <c r="R74088" s="230"/>
      <c r="S74088" s="230"/>
    </row>
    <row r="74089" spans="16:19" x14ac:dyDescent="0.2">
      <c r="P74089" s="230"/>
      <c r="Q74089" s="230"/>
      <c r="R74089" s="230"/>
      <c r="S74089" s="230"/>
    </row>
    <row r="74090" spans="16:19" x14ac:dyDescent="0.2">
      <c r="P74090" s="230"/>
      <c r="Q74090" s="230"/>
      <c r="R74090" s="230"/>
      <c r="S74090" s="230"/>
    </row>
    <row r="74091" spans="16:19" x14ac:dyDescent="0.2">
      <c r="P74091" s="230"/>
      <c r="Q74091" s="230"/>
      <c r="R74091" s="230"/>
      <c r="S74091" s="230"/>
    </row>
    <row r="74092" spans="16:19" x14ac:dyDescent="0.2">
      <c r="P74092" s="230"/>
      <c r="Q74092" s="230"/>
      <c r="R74092" s="230"/>
      <c r="S74092" s="230"/>
    </row>
    <row r="74093" spans="16:19" x14ac:dyDescent="0.2">
      <c r="P74093" s="230"/>
      <c r="Q74093" s="230"/>
      <c r="R74093" s="230"/>
      <c r="S74093" s="230"/>
    </row>
    <row r="74094" spans="16:19" x14ac:dyDescent="0.2">
      <c r="P74094" s="230"/>
      <c r="Q74094" s="230"/>
      <c r="R74094" s="230"/>
      <c r="S74094" s="230"/>
    </row>
    <row r="74095" spans="16:19" x14ac:dyDescent="0.2">
      <c r="P74095" s="230"/>
      <c r="Q74095" s="230"/>
      <c r="R74095" s="230"/>
      <c r="S74095" s="230"/>
    </row>
    <row r="74096" spans="16:19" x14ac:dyDescent="0.2">
      <c r="P74096" s="230"/>
      <c r="Q74096" s="230"/>
      <c r="R74096" s="230"/>
      <c r="S74096" s="230"/>
    </row>
    <row r="74097" spans="16:19" x14ac:dyDescent="0.2">
      <c r="P74097" s="230"/>
      <c r="Q74097" s="230"/>
      <c r="R74097" s="230"/>
      <c r="S74097" s="230"/>
    </row>
    <row r="74098" spans="16:19" x14ac:dyDescent="0.2">
      <c r="P74098" s="230"/>
      <c r="Q74098" s="230"/>
      <c r="R74098" s="230"/>
      <c r="S74098" s="230"/>
    </row>
    <row r="74099" spans="16:19" x14ac:dyDescent="0.2">
      <c r="P74099" s="230"/>
      <c r="Q74099" s="230"/>
      <c r="R74099" s="230"/>
      <c r="S74099" s="230"/>
    </row>
    <row r="74100" spans="16:19" x14ac:dyDescent="0.2">
      <c r="P74100" s="230"/>
      <c r="Q74100" s="230"/>
      <c r="R74100" s="230"/>
      <c r="S74100" s="230"/>
    </row>
    <row r="74101" spans="16:19" x14ac:dyDescent="0.2">
      <c r="P74101" s="230"/>
      <c r="Q74101" s="230"/>
      <c r="R74101" s="230"/>
      <c r="S74101" s="230"/>
    </row>
    <row r="74102" spans="16:19" x14ac:dyDescent="0.2">
      <c r="P74102" s="230"/>
      <c r="Q74102" s="230"/>
      <c r="R74102" s="230"/>
      <c r="S74102" s="230"/>
    </row>
    <row r="74103" spans="16:19" x14ac:dyDescent="0.2">
      <c r="P74103" s="230"/>
      <c r="Q74103" s="230"/>
      <c r="R74103" s="230"/>
      <c r="S74103" s="230"/>
    </row>
    <row r="74104" spans="16:19" x14ac:dyDescent="0.2">
      <c r="P74104" s="230"/>
      <c r="Q74104" s="230"/>
      <c r="R74104" s="230"/>
      <c r="S74104" s="230"/>
    </row>
    <row r="74105" spans="16:19" x14ac:dyDescent="0.2">
      <c r="P74105" s="230"/>
      <c r="Q74105" s="230"/>
      <c r="R74105" s="230"/>
      <c r="S74105" s="230"/>
    </row>
    <row r="74106" spans="16:19" x14ac:dyDescent="0.2">
      <c r="P74106" s="230"/>
      <c r="Q74106" s="230"/>
      <c r="R74106" s="230"/>
      <c r="S74106" s="230"/>
    </row>
    <row r="74107" spans="16:19" x14ac:dyDescent="0.2">
      <c r="P74107" s="230"/>
      <c r="Q74107" s="230"/>
      <c r="R74107" s="230"/>
      <c r="S74107" s="230"/>
    </row>
    <row r="74108" spans="16:19" x14ac:dyDescent="0.2">
      <c r="P74108" s="230"/>
      <c r="Q74108" s="230"/>
      <c r="R74108" s="230"/>
      <c r="S74108" s="230"/>
    </row>
    <row r="74109" spans="16:19" x14ac:dyDescent="0.2">
      <c r="P74109" s="230"/>
      <c r="Q74109" s="230"/>
      <c r="R74109" s="230"/>
      <c r="S74109" s="230"/>
    </row>
    <row r="74110" spans="16:19" x14ac:dyDescent="0.2">
      <c r="P74110" s="230"/>
      <c r="Q74110" s="230"/>
      <c r="R74110" s="230"/>
      <c r="S74110" s="230"/>
    </row>
    <row r="74111" spans="16:19" x14ac:dyDescent="0.2">
      <c r="P74111" s="230"/>
      <c r="Q74111" s="230"/>
      <c r="R74111" s="230"/>
      <c r="S74111" s="230"/>
    </row>
    <row r="74112" spans="16:19" x14ac:dyDescent="0.2">
      <c r="P74112" s="230"/>
      <c r="Q74112" s="230"/>
      <c r="R74112" s="230"/>
      <c r="S74112" s="230"/>
    </row>
    <row r="74113" spans="16:19" x14ac:dyDescent="0.2">
      <c r="P74113" s="230"/>
      <c r="Q74113" s="230"/>
      <c r="R74113" s="230"/>
      <c r="S74113" s="230"/>
    </row>
    <row r="74114" spans="16:19" x14ac:dyDescent="0.2">
      <c r="P74114" s="230"/>
      <c r="Q74114" s="230"/>
      <c r="R74114" s="230"/>
      <c r="S74114" s="230"/>
    </row>
    <row r="74115" spans="16:19" x14ac:dyDescent="0.2">
      <c r="P74115" s="230"/>
      <c r="Q74115" s="230"/>
      <c r="R74115" s="230"/>
      <c r="S74115" s="230"/>
    </row>
    <row r="74116" spans="16:19" x14ac:dyDescent="0.2">
      <c r="P74116" s="230"/>
      <c r="Q74116" s="230"/>
      <c r="R74116" s="230"/>
      <c r="S74116" s="230"/>
    </row>
    <row r="74117" spans="16:19" x14ac:dyDescent="0.2">
      <c r="P74117" s="230"/>
      <c r="Q74117" s="230"/>
      <c r="R74117" s="230"/>
      <c r="S74117" s="230"/>
    </row>
    <row r="74118" spans="16:19" x14ac:dyDescent="0.2">
      <c r="P74118" s="230"/>
      <c r="Q74118" s="230"/>
      <c r="R74118" s="230"/>
      <c r="S74118" s="230"/>
    </row>
    <row r="74119" spans="16:19" x14ac:dyDescent="0.2">
      <c r="P74119" s="230"/>
      <c r="Q74119" s="230"/>
      <c r="R74119" s="230"/>
      <c r="S74119" s="230"/>
    </row>
    <row r="74120" spans="16:19" x14ac:dyDescent="0.2">
      <c r="P74120" s="230"/>
      <c r="Q74120" s="230"/>
      <c r="R74120" s="230"/>
      <c r="S74120" s="230"/>
    </row>
    <row r="74121" spans="16:19" x14ac:dyDescent="0.2">
      <c r="P74121" s="230"/>
      <c r="Q74121" s="230"/>
      <c r="R74121" s="230"/>
      <c r="S74121" s="230"/>
    </row>
    <row r="74122" spans="16:19" x14ac:dyDescent="0.2">
      <c r="P74122" s="230"/>
      <c r="Q74122" s="230"/>
      <c r="R74122" s="230"/>
      <c r="S74122" s="230"/>
    </row>
    <row r="74123" spans="16:19" x14ac:dyDescent="0.2">
      <c r="P74123" s="230"/>
      <c r="Q74123" s="230"/>
      <c r="R74123" s="230"/>
      <c r="S74123" s="230"/>
    </row>
    <row r="74124" spans="16:19" x14ac:dyDescent="0.2">
      <c r="P74124" s="230"/>
      <c r="Q74124" s="230"/>
      <c r="R74124" s="230"/>
      <c r="S74124" s="230"/>
    </row>
    <row r="74125" spans="16:19" x14ac:dyDescent="0.2">
      <c r="P74125" s="230"/>
      <c r="Q74125" s="230"/>
      <c r="R74125" s="230"/>
      <c r="S74125" s="230"/>
    </row>
    <row r="74126" spans="16:19" x14ac:dyDescent="0.2">
      <c r="P74126" s="230"/>
      <c r="Q74126" s="230"/>
      <c r="R74126" s="230"/>
      <c r="S74126" s="230"/>
    </row>
    <row r="74127" spans="16:19" x14ac:dyDescent="0.2">
      <c r="P74127" s="230"/>
      <c r="Q74127" s="230"/>
      <c r="R74127" s="230"/>
      <c r="S74127" s="230"/>
    </row>
    <row r="74128" spans="16:19" x14ac:dyDescent="0.2">
      <c r="P74128" s="230"/>
      <c r="Q74128" s="230"/>
      <c r="R74128" s="230"/>
      <c r="S74128" s="230"/>
    </row>
    <row r="74129" spans="16:19" x14ac:dyDescent="0.2">
      <c r="P74129" s="230"/>
      <c r="Q74129" s="230"/>
      <c r="R74129" s="230"/>
      <c r="S74129" s="230"/>
    </row>
    <row r="74130" spans="16:19" x14ac:dyDescent="0.2">
      <c r="P74130" s="230"/>
      <c r="Q74130" s="230"/>
      <c r="R74130" s="230"/>
      <c r="S74130" s="230"/>
    </row>
    <row r="74131" spans="16:19" x14ac:dyDescent="0.2">
      <c r="P74131" s="230"/>
      <c r="Q74131" s="230"/>
      <c r="R74131" s="230"/>
      <c r="S74131" s="230"/>
    </row>
    <row r="74132" spans="16:19" x14ac:dyDescent="0.2">
      <c r="P74132" s="230"/>
      <c r="Q74132" s="230"/>
      <c r="R74132" s="230"/>
      <c r="S74132" s="230"/>
    </row>
    <row r="74133" spans="16:19" x14ac:dyDescent="0.2">
      <c r="P74133" s="230"/>
      <c r="Q74133" s="230"/>
      <c r="R74133" s="230"/>
      <c r="S74133" s="230"/>
    </row>
    <row r="74134" spans="16:19" x14ac:dyDescent="0.2">
      <c r="P74134" s="230"/>
      <c r="Q74134" s="230"/>
      <c r="R74134" s="230"/>
      <c r="S74134" s="230"/>
    </row>
    <row r="74135" spans="16:19" x14ac:dyDescent="0.2">
      <c r="P74135" s="230"/>
      <c r="Q74135" s="230"/>
      <c r="R74135" s="230"/>
      <c r="S74135" s="230"/>
    </row>
    <row r="74136" spans="16:19" x14ac:dyDescent="0.2">
      <c r="P74136" s="230"/>
      <c r="Q74136" s="230"/>
      <c r="R74136" s="230"/>
      <c r="S74136" s="230"/>
    </row>
    <row r="74137" spans="16:19" x14ac:dyDescent="0.2">
      <c r="P74137" s="230"/>
      <c r="Q74137" s="230"/>
      <c r="R74137" s="230"/>
      <c r="S74137" s="230"/>
    </row>
    <row r="74138" spans="16:19" x14ac:dyDescent="0.2">
      <c r="P74138" s="230"/>
      <c r="Q74138" s="230"/>
      <c r="R74138" s="230"/>
      <c r="S74138" s="230"/>
    </row>
    <row r="74139" spans="16:19" x14ac:dyDescent="0.2">
      <c r="P74139" s="230"/>
      <c r="Q74139" s="230"/>
      <c r="R74139" s="230"/>
      <c r="S74139" s="230"/>
    </row>
    <row r="74140" spans="16:19" x14ac:dyDescent="0.2">
      <c r="P74140" s="230"/>
      <c r="Q74140" s="230"/>
      <c r="R74140" s="230"/>
      <c r="S74140" s="230"/>
    </row>
    <row r="74141" spans="16:19" x14ac:dyDescent="0.2">
      <c r="P74141" s="230"/>
      <c r="Q74141" s="230"/>
      <c r="R74141" s="230"/>
      <c r="S74141" s="230"/>
    </row>
    <row r="74142" spans="16:19" x14ac:dyDescent="0.2">
      <c r="P74142" s="230"/>
      <c r="Q74142" s="230"/>
      <c r="R74142" s="230"/>
      <c r="S74142" s="230"/>
    </row>
    <row r="74143" spans="16:19" x14ac:dyDescent="0.2">
      <c r="P74143" s="230"/>
      <c r="Q74143" s="230"/>
      <c r="R74143" s="230"/>
      <c r="S74143" s="230"/>
    </row>
    <row r="74144" spans="16:19" x14ac:dyDescent="0.2">
      <c r="P74144" s="230"/>
      <c r="Q74144" s="230"/>
      <c r="R74144" s="230"/>
      <c r="S74144" s="230"/>
    </row>
    <row r="74145" spans="16:19" x14ac:dyDescent="0.2">
      <c r="P74145" s="230"/>
      <c r="Q74145" s="230"/>
      <c r="R74145" s="230"/>
      <c r="S74145" s="230"/>
    </row>
    <row r="74146" spans="16:19" x14ac:dyDescent="0.2">
      <c r="P74146" s="230"/>
      <c r="Q74146" s="230"/>
      <c r="R74146" s="230"/>
      <c r="S74146" s="230"/>
    </row>
    <row r="74147" spans="16:19" x14ac:dyDescent="0.2">
      <c r="P74147" s="230"/>
      <c r="Q74147" s="230"/>
      <c r="R74147" s="230"/>
      <c r="S74147" s="230"/>
    </row>
    <row r="74148" spans="16:19" x14ac:dyDescent="0.2">
      <c r="P74148" s="230"/>
      <c r="Q74148" s="230"/>
      <c r="R74148" s="230"/>
      <c r="S74148" s="230"/>
    </row>
    <row r="74149" spans="16:19" x14ac:dyDescent="0.2">
      <c r="P74149" s="230"/>
      <c r="Q74149" s="230"/>
      <c r="R74149" s="230"/>
      <c r="S74149" s="230"/>
    </row>
    <row r="74150" spans="16:19" x14ac:dyDescent="0.2">
      <c r="P74150" s="230"/>
      <c r="Q74150" s="230"/>
      <c r="R74150" s="230"/>
      <c r="S74150" s="230"/>
    </row>
    <row r="74151" spans="16:19" x14ac:dyDescent="0.2">
      <c r="P74151" s="230"/>
      <c r="Q74151" s="230"/>
      <c r="R74151" s="230"/>
      <c r="S74151" s="230"/>
    </row>
    <row r="74152" spans="16:19" x14ac:dyDescent="0.2">
      <c r="P74152" s="230"/>
      <c r="Q74152" s="230"/>
      <c r="R74152" s="230"/>
      <c r="S74152" s="230"/>
    </row>
    <row r="74153" spans="16:19" x14ac:dyDescent="0.2">
      <c r="P74153" s="230"/>
      <c r="Q74153" s="230"/>
      <c r="R74153" s="230"/>
      <c r="S74153" s="230"/>
    </row>
    <row r="74154" spans="16:19" x14ac:dyDescent="0.2">
      <c r="P74154" s="230"/>
      <c r="Q74154" s="230"/>
      <c r="R74154" s="230"/>
      <c r="S74154" s="230"/>
    </row>
    <row r="74155" spans="16:19" x14ac:dyDescent="0.2">
      <c r="P74155" s="230"/>
      <c r="Q74155" s="230"/>
      <c r="R74155" s="230"/>
      <c r="S74155" s="230"/>
    </row>
    <row r="74156" spans="16:19" x14ac:dyDescent="0.2">
      <c r="P74156" s="230"/>
      <c r="Q74156" s="230"/>
      <c r="R74156" s="230"/>
      <c r="S74156" s="230"/>
    </row>
    <row r="74157" spans="16:19" x14ac:dyDescent="0.2">
      <c r="P74157" s="230"/>
      <c r="Q74157" s="230"/>
      <c r="R74157" s="230"/>
      <c r="S74157" s="230"/>
    </row>
    <row r="74158" spans="16:19" x14ac:dyDescent="0.2">
      <c r="P74158" s="230"/>
      <c r="Q74158" s="230"/>
      <c r="R74158" s="230"/>
      <c r="S74158" s="230"/>
    </row>
    <row r="74159" spans="16:19" x14ac:dyDescent="0.2">
      <c r="P74159" s="230"/>
      <c r="Q74159" s="230"/>
      <c r="R74159" s="230"/>
      <c r="S74159" s="230"/>
    </row>
    <row r="74160" spans="16:19" x14ac:dyDescent="0.2">
      <c r="P74160" s="230"/>
      <c r="Q74160" s="230"/>
      <c r="R74160" s="230"/>
      <c r="S74160" s="230"/>
    </row>
    <row r="74161" spans="16:19" x14ac:dyDescent="0.2">
      <c r="P74161" s="230"/>
      <c r="Q74161" s="230"/>
      <c r="R74161" s="230"/>
      <c r="S74161" s="230"/>
    </row>
    <row r="74162" spans="16:19" x14ac:dyDescent="0.2">
      <c r="P74162" s="230"/>
      <c r="Q74162" s="230"/>
      <c r="R74162" s="230"/>
      <c r="S74162" s="230"/>
    </row>
    <row r="74163" spans="16:19" x14ac:dyDescent="0.2">
      <c r="P74163" s="230"/>
      <c r="Q74163" s="230"/>
      <c r="R74163" s="230"/>
      <c r="S74163" s="230"/>
    </row>
    <row r="74164" spans="16:19" x14ac:dyDescent="0.2">
      <c r="P74164" s="230"/>
      <c r="Q74164" s="230"/>
      <c r="R74164" s="230"/>
      <c r="S74164" s="230"/>
    </row>
    <row r="74165" spans="16:19" x14ac:dyDescent="0.2">
      <c r="P74165" s="230"/>
      <c r="Q74165" s="230"/>
      <c r="R74165" s="230"/>
      <c r="S74165" s="230"/>
    </row>
    <row r="74166" spans="16:19" x14ac:dyDescent="0.2">
      <c r="P74166" s="230"/>
      <c r="Q74166" s="230"/>
      <c r="R74166" s="230"/>
      <c r="S74166" s="230"/>
    </row>
    <row r="74167" spans="16:19" x14ac:dyDescent="0.2">
      <c r="P74167" s="230"/>
      <c r="Q74167" s="230"/>
      <c r="R74167" s="230"/>
      <c r="S74167" s="230"/>
    </row>
    <row r="74168" spans="16:19" x14ac:dyDescent="0.2">
      <c r="P74168" s="230"/>
      <c r="Q74168" s="230"/>
      <c r="R74168" s="230"/>
      <c r="S74168" s="230"/>
    </row>
    <row r="74169" spans="16:19" x14ac:dyDescent="0.2">
      <c r="P74169" s="230"/>
      <c r="Q74169" s="230"/>
      <c r="R74169" s="230"/>
      <c r="S74169" s="230"/>
    </row>
    <row r="74170" spans="16:19" x14ac:dyDescent="0.2">
      <c r="P74170" s="230"/>
      <c r="Q74170" s="230"/>
      <c r="R74170" s="230"/>
      <c r="S74170" s="230"/>
    </row>
    <row r="74171" spans="16:19" x14ac:dyDescent="0.2">
      <c r="P74171" s="230"/>
      <c r="Q74171" s="230"/>
      <c r="R74171" s="230"/>
      <c r="S74171" s="230"/>
    </row>
    <row r="74172" spans="16:19" x14ac:dyDescent="0.2">
      <c r="P74172" s="230"/>
      <c r="Q74172" s="230"/>
      <c r="R74172" s="230"/>
      <c r="S74172" s="230"/>
    </row>
    <row r="74173" spans="16:19" x14ac:dyDescent="0.2">
      <c r="P74173" s="230"/>
      <c r="Q74173" s="230"/>
      <c r="R74173" s="230"/>
      <c r="S74173" s="230"/>
    </row>
    <row r="74174" spans="16:19" x14ac:dyDescent="0.2">
      <c r="P74174" s="230"/>
      <c r="Q74174" s="230"/>
      <c r="R74174" s="230"/>
      <c r="S74174" s="230"/>
    </row>
    <row r="74175" spans="16:19" x14ac:dyDescent="0.2">
      <c r="P74175" s="230"/>
      <c r="Q74175" s="230"/>
      <c r="R74175" s="230"/>
      <c r="S74175" s="230"/>
    </row>
    <row r="74176" spans="16:19" x14ac:dyDescent="0.2">
      <c r="P74176" s="230"/>
      <c r="Q74176" s="230"/>
      <c r="R74176" s="230"/>
      <c r="S74176" s="230"/>
    </row>
    <row r="74177" spans="16:19" x14ac:dyDescent="0.2">
      <c r="P74177" s="230"/>
      <c r="Q74177" s="230"/>
      <c r="R74177" s="230"/>
      <c r="S74177" s="230"/>
    </row>
    <row r="74178" spans="16:19" x14ac:dyDescent="0.2">
      <c r="P74178" s="230"/>
      <c r="Q74178" s="230"/>
      <c r="R74178" s="230"/>
      <c r="S74178" s="230"/>
    </row>
    <row r="74179" spans="16:19" x14ac:dyDescent="0.2">
      <c r="P74179" s="230"/>
      <c r="Q74179" s="230"/>
      <c r="R74179" s="230"/>
      <c r="S74179" s="230"/>
    </row>
    <row r="74180" spans="16:19" x14ac:dyDescent="0.2">
      <c r="P74180" s="230"/>
      <c r="Q74180" s="230"/>
      <c r="R74180" s="230"/>
      <c r="S74180" s="230"/>
    </row>
    <row r="74181" spans="16:19" x14ac:dyDescent="0.2">
      <c r="P74181" s="230"/>
      <c r="Q74181" s="230"/>
      <c r="R74181" s="230"/>
      <c r="S74181" s="230"/>
    </row>
    <row r="74182" spans="16:19" x14ac:dyDescent="0.2">
      <c r="P74182" s="230"/>
      <c r="Q74182" s="230"/>
      <c r="R74182" s="230"/>
      <c r="S74182" s="230"/>
    </row>
    <row r="74183" spans="16:19" x14ac:dyDescent="0.2">
      <c r="P74183" s="230"/>
      <c r="Q74183" s="230"/>
      <c r="R74183" s="230"/>
      <c r="S74183" s="230"/>
    </row>
    <row r="74184" spans="16:19" x14ac:dyDescent="0.2">
      <c r="P74184" s="230"/>
      <c r="Q74184" s="230"/>
      <c r="R74184" s="230"/>
      <c r="S74184" s="230"/>
    </row>
    <row r="74185" spans="16:19" x14ac:dyDescent="0.2">
      <c r="P74185" s="230"/>
      <c r="Q74185" s="230"/>
      <c r="R74185" s="230"/>
      <c r="S74185" s="230"/>
    </row>
    <row r="74186" spans="16:19" x14ac:dyDescent="0.2">
      <c r="P74186" s="230"/>
      <c r="Q74186" s="230"/>
      <c r="R74186" s="230"/>
      <c r="S74186" s="230"/>
    </row>
    <row r="74187" spans="16:19" x14ac:dyDescent="0.2">
      <c r="P74187" s="230"/>
      <c r="Q74187" s="230"/>
      <c r="R74187" s="230"/>
      <c r="S74187" s="230"/>
    </row>
    <row r="74188" spans="16:19" x14ac:dyDescent="0.2">
      <c r="P74188" s="230"/>
      <c r="Q74188" s="230"/>
      <c r="R74188" s="230"/>
      <c r="S74188" s="230"/>
    </row>
    <row r="74189" spans="16:19" x14ac:dyDescent="0.2">
      <c r="P74189" s="230"/>
      <c r="Q74189" s="230"/>
      <c r="R74189" s="230"/>
      <c r="S74189" s="230"/>
    </row>
    <row r="74190" spans="16:19" x14ac:dyDescent="0.2">
      <c r="P74190" s="230"/>
      <c r="Q74190" s="230"/>
      <c r="R74190" s="230"/>
      <c r="S74190" s="230"/>
    </row>
    <row r="74191" spans="16:19" x14ac:dyDescent="0.2">
      <c r="P74191" s="230"/>
      <c r="Q74191" s="230"/>
      <c r="R74191" s="230"/>
      <c r="S74191" s="230"/>
    </row>
    <row r="74192" spans="16:19" x14ac:dyDescent="0.2">
      <c r="P74192" s="230"/>
      <c r="Q74192" s="230"/>
      <c r="R74192" s="230"/>
      <c r="S74192" s="230"/>
    </row>
    <row r="74193" spans="16:19" x14ac:dyDescent="0.2">
      <c r="P74193" s="230"/>
      <c r="Q74193" s="230"/>
      <c r="R74193" s="230"/>
      <c r="S74193" s="230"/>
    </row>
    <row r="74194" spans="16:19" x14ac:dyDescent="0.2">
      <c r="P74194" s="230"/>
      <c r="Q74194" s="230"/>
      <c r="R74194" s="230"/>
      <c r="S74194" s="230"/>
    </row>
    <row r="74195" spans="16:19" x14ac:dyDescent="0.2">
      <c r="P74195" s="230"/>
      <c r="Q74195" s="230"/>
      <c r="R74195" s="230"/>
      <c r="S74195" s="230"/>
    </row>
  </sheetData>
  <mergeCells count="21">
    <mergeCell ref="E8:F8"/>
    <mergeCell ref="G8:K8"/>
    <mergeCell ref="F5:K5"/>
    <mergeCell ref="L6:O6"/>
    <mergeCell ref="E7:F7"/>
    <mergeCell ref="G7:J7"/>
    <mergeCell ref="L7:O7"/>
    <mergeCell ref="E9:F9"/>
    <mergeCell ref="E10:F10"/>
    <mergeCell ref="G10:K10"/>
    <mergeCell ref="E11:F11"/>
    <mergeCell ref="G11:K11"/>
    <mergeCell ref="G9:I9"/>
    <mergeCell ref="D25:D38"/>
    <mergeCell ref="E33:E36"/>
    <mergeCell ref="G13:M13"/>
    <mergeCell ref="N13:O14"/>
    <mergeCell ref="G14:H14"/>
    <mergeCell ref="I14:J14"/>
    <mergeCell ref="K14:M14"/>
    <mergeCell ref="D15:D24"/>
  </mergeCells>
  <pageMargins left="0.19685039370078741" right="0.36" top="0.74803149606299213" bottom="0.74803149606299213" header="0.31496062992125984" footer="0.31496062992125984"/>
  <pageSetup paperSize="9" orientation="portrait" r:id="rId1"/>
  <headerFooter>
    <oddHeader>&amp;L&amp;G</oddHeader>
    <oddFooter>&amp;L&amp;A édité le &amp;D -&amp;T&amp;R&amp;G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8"/>
  <sheetViews>
    <sheetView showGridLines="0" topLeftCell="C6" zoomScaleNormal="100" zoomScaleSheetLayoutView="150" workbookViewId="0">
      <selection activeCell="E23" sqref="E23:F23"/>
    </sheetView>
  </sheetViews>
  <sheetFormatPr baseColWidth="10" defaultRowHeight="15" outlineLevelRow="1" outlineLevelCol="1" x14ac:dyDescent="0.2"/>
  <cols>
    <col min="1" max="1" width="16.7109375" style="18" hidden="1" customWidth="1" outlineLevel="1"/>
    <col min="2" max="2" width="11.42578125" style="18" hidden="1" customWidth="1" outlineLevel="1"/>
    <col min="3" max="3" width="2" style="11" customWidth="1" collapsed="1"/>
    <col min="4" max="4" width="4.28515625" style="11" customWidth="1"/>
    <col min="5" max="5" width="51.85546875" style="11" customWidth="1"/>
    <col min="6" max="6" width="6.140625" style="11" customWidth="1"/>
    <col min="7" max="7" width="3.7109375" style="11" customWidth="1"/>
    <col min="8" max="8" width="13.42578125" style="323" customWidth="1"/>
    <col min="9" max="9" width="0.140625" style="323" customWidth="1"/>
    <col min="10" max="10" width="3.7109375" style="324" customWidth="1"/>
    <col min="11" max="11" width="14.85546875" style="11" customWidth="1"/>
    <col min="12" max="16384" width="11.42578125" style="11"/>
  </cols>
  <sheetData>
    <row r="1" spans="1:15" ht="11.25" hidden="1" customHeight="1" outlineLevel="1" x14ac:dyDescent="0.2">
      <c r="A1" s="13" t="s">
        <v>14</v>
      </c>
      <c r="B1" s="14" t="str">
        <f>'Etats Fiscaux - Paramétrage'!$D$11</f>
        <v>ST_CPT_900_INF</v>
      </c>
      <c r="H1" s="22">
        <v>1</v>
      </c>
      <c r="I1" s="11"/>
      <c r="J1" s="11"/>
      <c r="K1" s="22">
        <v>1</v>
      </c>
      <c r="M1" s="230"/>
      <c r="N1" s="229"/>
    </row>
    <row r="2" spans="1:15" ht="11.25" hidden="1" customHeight="1" outlineLevel="1" x14ac:dyDescent="0.2">
      <c r="A2" s="334" t="s">
        <v>430</v>
      </c>
      <c r="B2" s="13" t="str">
        <f>'Etats Fiscaux - Paramétrage'!$D$15</f>
        <v>NAT</v>
      </c>
      <c r="F2" s="30"/>
      <c r="G2" s="30"/>
      <c r="H2" s="22" t="str">
        <f>RIGHT("0"&amp;MONTH('Etats Fiscaux - Paramétrage'!$D$20),2)</f>
        <v>12</v>
      </c>
      <c r="I2" s="30"/>
      <c r="J2" s="30"/>
      <c r="K2" s="22" t="str">
        <f>RIGHT("0"&amp;MONTH('Etats Fiscaux - Paramétrage'!$D$20),2)</f>
        <v>12</v>
      </c>
      <c r="M2" s="13"/>
      <c r="N2" s="13"/>
    </row>
    <row r="3" spans="1:15" s="166" customFormat="1" ht="11.25" hidden="1" customHeight="1" outlineLevel="1" x14ac:dyDescent="0.25">
      <c r="A3" s="13" t="s">
        <v>15</v>
      </c>
      <c r="B3" s="14" t="s">
        <v>289</v>
      </c>
      <c r="E3" s="167"/>
      <c r="H3" s="22">
        <f>YEAR('Etats Fiscaux - Paramétrage'!$D$20)</f>
        <v>2015</v>
      </c>
      <c r="J3" s="167"/>
      <c r="K3" s="22">
        <f>YEAR('Etats Fiscaux - Paramétrage'!$D$21)</f>
        <v>2014</v>
      </c>
      <c r="M3" s="174"/>
      <c r="N3" s="232"/>
    </row>
    <row r="4" spans="1:15" s="166" customFormat="1" ht="11.25" hidden="1" customHeight="1" outlineLevel="1" x14ac:dyDescent="0.25">
      <c r="A4" s="13" t="s">
        <v>17</v>
      </c>
      <c r="B4" s="14" t="s">
        <v>18</v>
      </c>
      <c r="E4" s="167"/>
      <c r="H4" s="15" t="str">
        <f>H1&amp;".."&amp;H2</f>
        <v>1..12</v>
      </c>
      <c r="J4" s="167"/>
      <c r="K4" s="15" t="str">
        <f>K1&amp;".."&amp;K2</f>
        <v>1..12</v>
      </c>
      <c r="M4" s="174"/>
      <c r="N4" s="232"/>
    </row>
    <row r="5" spans="1:15" s="166" customFormat="1" ht="11.25" hidden="1" customHeight="1" outlineLevel="1" x14ac:dyDescent="0.25">
      <c r="A5" s="18" t="s">
        <v>19</v>
      </c>
      <c r="B5" s="18" t="str">
        <f>IF(UPPER('Etats Fiscaux - Paramétrage'!D14)="OUI","Réel,Simulation","Réel")</f>
        <v>Réel,Simulation</v>
      </c>
      <c r="E5" s="167"/>
      <c r="F5" s="435"/>
      <c r="G5" s="452"/>
      <c r="H5" s="452"/>
      <c r="I5" s="452"/>
      <c r="J5" s="452"/>
      <c r="K5" s="452"/>
    </row>
    <row r="6" spans="1:15" s="166" customFormat="1" ht="56.1" customHeight="1" collapsed="1" x14ac:dyDescent="0.25">
      <c r="A6" s="13"/>
      <c r="B6" s="13"/>
      <c r="E6" s="167"/>
      <c r="F6" s="233"/>
      <c r="G6" s="234"/>
      <c r="H6" s="356" t="str">
        <f>"Date de fin de période :
 "&amp;TEXT('Etats Fiscaux - Paramétrage'!$D$20,"JJ/MM/AAAA")</f>
        <v>Date de fin de période :
 31/12/2015</v>
      </c>
      <c r="I6" s="356"/>
      <c r="J6" s="356"/>
      <c r="K6" s="356"/>
      <c r="M6" s="24"/>
      <c r="N6" s="24"/>
      <c r="O6" s="24"/>
    </row>
    <row r="7" spans="1:15" s="166" customFormat="1" ht="17.100000000000001" customHeight="1" x14ac:dyDescent="0.25">
      <c r="A7" s="13"/>
      <c r="B7" s="13"/>
      <c r="D7" s="358" t="s">
        <v>20</v>
      </c>
      <c r="E7" s="358"/>
      <c r="F7" s="357" t="str">
        <f>'Etats Fiscaux - Paramétrage'!$D$12</f>
        <v>ST_CPT_900_INF</v>
      </c>
      <c r="G7" s="357"/>
      <c r="H7" s="357"/>
      <c r="I7" s="357"/>
      <c r="J7" s="357"/>
      <c r="K7" s="236"/>
      <c r="L7" s="287"/>
      <c r="M7" s="287"/>
      <c r="N7" s="287"/>
      <c r="O7" s="287"/>
    </row>
    <row r="8" spans="1:15" s="166" customFormat="1" ht="17.100000000000001" customHeight="1" x14ac:dyDescent="0.25">
      <c r="D8" s="358" t="s">
        <v>21</v>
      </c>
      <c r="E8" s="358"/>
      <c r="F8" s="358" t="str">
        <f>'Etats Fiscaux - Paramétrage'!$D$13</f>
        <v>*</v>
      </c>
      <c r="G8" s="432"/>
      <c r="H8" s="432"/>
      <c r="I8" s="432"/>
      <c r="J8" s="432"/>
      <c r="K8" s="236"/>
      <c r="L8" s="174"/>
      <c r="M8" s="174"/>
      <c r="N8" s="236"/>
      <c r="O8" s="174"/>
    </row>
    <row r="9" spans="1:15" s="166" customFormat="1" ht="17.100000000000001" customHeight="1" x14ac:dyDescent="0.25">
      <c r="D9" s="430" t="s">
        <v>22</v>
      </c>
      <c r="E9" s="432"/>
      <c r="F9" s="359" t="str">
        <f>'Etats Fiscaux - Paramétrage'!$D$15</f>
        <v>NAT</v>
      </c>
      <c r="G9" s="359"/>
      <c r="H9" s="359"/>
      <c r="I9" s="11"/>
      <c r="J9" s="11"/>
      <c r="K9" s="236"/>
    </row>
    <row r="10" spans="1:15" s="166" customFormat="1" ht="17.100000000000001" customHeight="1" x14ac:dyDescent="0.25">
      <c r="A10" s="13"/>
      <c r="B10" s="13"/>
      <c r="D10" s="431" t="s">
        <v>23</v>
      </c>
      <c r="E10" s="432"/>
      <c r="F10" s="355" t="str">
        <f>IF(UPPER('Etats Fiscaux - Paramétrage'!$D$14)="OUI","Oui","Non")</f>
        <v>Oui</v>
      </c>
      <c r="G10" s="432"/>
      <c r="H10" s="432"/>
      <c r="I10" s="432"/>
      <c r="J10" s="432"/>
      <c r="K10" s="11"/>
      <c r="L10" s="11"/>
      <c r="M10" s="11"/>
      <c r="N10" s="11"/>
      <c r="O10" s="11"/>
    </row>
    <row r="11" spans="1:15" ht="17.100000000000001" customHeight="1" x14ac:dyDescent="0.2">
      <c r="D11" s="431" t="s">
        <v>24</v>
      </c>
      <c r="E11" s="432"/>
      <c r="F11" s="355" t="s">
        <v>10</v>
      </c>
      <c r="G11" s="355"/>
      <c r="H11" s="355"/>
      <c r="I11" s="355"/>
      <c r="J11" s="355"/>
      <c r="K11" s="231"/>
      <c r="L11" s="230"/>
      <c r="M11" s="230"/>
      <c r="N11" s="229"/>
      <c r="O11" s="230"/>
    </row>
    <row r="12" spans="1:15" ht="2.25" customHeight="1" thickBot="1" x14ac:dyDescent="0.25">
      <c r="E12" s="33"/>
      <c r="F12" s="33"/>
      <c r="G12" s="33"/>
      <c r="H12" s="33"/>
      <c r="I12" s="33"/>
      <c r="J12" s="33"/>
      <c r="K12" s="237"/>
      <c r="L12" s="33"/>
      <c r="M12" s="33"/>
      <c r="N12" s="237"/>
      <c r="O12" s="33"/>
    </row>
    <row r="13" spans="1:15" ht="19.5" customHeight="1" thickBot="1" x14ac:dyDescent="0.25">
      <c r="D13" s="462"/>
      <c r="E13" s="419"/>
      <c r="F13" s="288"/>
      <c r="G13" s="448" t="s">
        <v>26</v>
      </c>
      <c r="H13" s="449"/>
      <c r="I13" s="447"/>
      <c r="J13" s="351" t="s">
        <v>213</v>
      </c>
      <c r="K13" s="447"/>
    </row>
    <row r="14" spans="1:15" s="281" customFormat="1" ht="14.25" customHeight="1" thickBot="1" x14ac:dyDescent="0.25">
      <c r="A14" s="13" t="s">
        <v>28</v>
      </c>
      <c r="B14" s="13"/>
      <c r="D14" s="282" t="s">
        <v>355</v>
      </c>
      <c r="E14" s="289"/>
      <c r="F14" s="283"/>
      <c r="G14" s="290"/>
      <c r="H14" s="291">
        <f>IFERROR('Etats Fiscaux -Résultat1 Partie'!L39,"")</f>
        <v>48225.39</v>
      </c>
      <c r="I14" s="292"/>
      <c r="J14" s="293"/>
      <c r="K14" s="294">
        <f>IFERROR('Etats Fiscaux -Résultat1 Partie'!O39,"")</f>
        <v>3030234.2899999991</v>
      </c>
    </row>
    <row r="15" spans="1:15" ht="17.100000000000001" customHeight="1" x14ac:dyDescent="0.2">
      <c r="A15" s="13" t="str">
        <f>"RT1."&amp;G15</f>
        <v>RT1.GH</v>
      </c>
      <c r="D15" s="459" t="s">
        <v>356</v>
      </c>
      <c r="E15" s="295" t="s">
        <v>357</v>
      </c>
      <c r="F15" s="296" t="s">
        <v>358</v>
      </c>
      <c r="G15" s="115" t="s">
        <v>359</v>
      </c>
      <c r="H15" s="297">
        <f>_xll.Assistant.XL.RIK_AC("INF06__;INF02@E=1,S=1021,G=0,T=0,P=0,C=*-1:@R=A,S=1027,V={0}:R=B,S=1019,V={1}:R=C,S=1020,V={2}:R=D,S=1006,V={3}:R=E,S=1011,V={4}:R=G,S=2|1011,V={5}:R=H,S=2|1012,V={6}:R=I,S=1004,V={7}:R=I,S=2000,V={8}:",$B$1,H$3,H$4,$F$7,$F$8,$B$3,$A15,$B$5,$B$2)</f>
        <v>0</v>
      </c>
      <c r="I15" s="263"/>
      <c r="J15" s="298" t="s">
        <v>359</v>
      </c>
      <c r="K15" s="114">
        <f>_xll.Assistant.XL.RIK_AC("INF06__;INF02@E=1,S=1021,G=0,T=0,P=0,C=*-1:@R=A,S=1027,V={0}:R=B,S=1019,V={1}:R=C,S=1020,V={2}:R=D,S=1006,V={3}:R=E,S=1011,V={4}:R=G,S=2|1011,V={5}:R=H,S=2|1012,V={6}:R=I,S=1004,V={7}:R=I,S=2000,V={8}:",$B$1,K$3,K$4,$F$7,$F$8,$B$3,$A15,$B$5,$B$2)</f>
        <v>0</v>
      </c>
    </row>
    <row r="16" spans="1:15" ht="18.75" customHeight="1" thickBot="1" x14ac:dyDescent="0.25">
      <c r="A16" s="13" t="str">
        <f t="shared" ref="A16:A21" si="0">"RT1."&amp;J16</f>
        <v>RT1.GI</v>
      </c>
      <c r="D16" s="463"/>
      <c r="E16" s="299" t="s">
        <v>360</v>
      </c>
      <c r="F16" s="300" t="s">
        <v>361</v>
      </c>
      <c r="G16" s="115" t="s">
        <v>362</v>
      </c>
      <c r="H16" s="301">
        <f>_xll.Assistant.XL.RIK_AC("INF06__;INF02@E=1,S=1021,G=0,T=0,P=0,C=*-1:@R=A,S=1027,V={0}:R=B,S=1019,V={1}:R=C,S=1020,V={2}:R=D,S=1006,V={3}:R=E,S=1011,V={4}:R=G,S=2|1011,V={5}:R=H,S=2|1012,V={6}:R=I,S=1004,V={7}:R=I,S=2000,V={8}:",$B$1,H$3,H$4,$F$7,$F$8,$B$3,$A16,$B$5,$B$2)</f>
        <v>0</v>
      </c>
      <c r="I16" s="302"/>
      <c r="J16" s="298" t="s">
        <v>362</v>
      </c>
      <c r="K16" s="303">
        <f>_xll.Assistant.XL.RIK_AC("INF06__;INF02@E=1,S=1021,G=0,T=0,P=0,C=*-1:@R=A,S=1027,V={0}:R=B,S=1019,V={1}:R=C,S=1020,V={2}:R=D,S=1006,V={3}:R=E,S=1011,V={4}:R=G,S=2|1011,V={5}:R=H,S=2|1012,V={6}:R=I,S=1004,V={7}:R=I,S=2000,V={8}:",$B$1,K$3,K$4,$F$7,$F$8,$B$3,$A16,$B$5,$B$2)</f>
        <v>0</v>
      </c>
    </row>
    <row r="17" spans="1:11" ht="17.100000000000001" customHeight="1" x14ac:dyDescent="0.2">
      <c r="A17" s="13" t="str">
        <f t="shared" si="0"/>
        <v>RT1.GJ</v>
      </c>
      <c r="D17" s="464" t="s">
        <v>363</v>
      </c>
      <c r="E17" s="299" t="s">
        <v>364</v>
      </c>
      <c r="F17" s="246"/>
      <c r="G17" s="115" t="s">
        <v>365</v>
      </c>
      <c r="H17" s="304">
        <f>_xll.Assistant.XL.RIK_AC("INF06__;INF02@E=1,S=1021,G=0,T=0,P=0,C=*-1:@R=A,S=1027,V={0}:R=B,S=1019,V={1}:R=C,S=1020,V={2}:R=D,S=1006,V={3}:R=E,S=1011,V={4}:R=G,S=2|1011,V={5}:R=H,S=2|1012,V={6}:R=I,S=1004,V={7}:R=I,S=2000,V={8}:",$B$1,H$3,H$4,$F$7,$F$8,$B$3,$A17,$B$5,$B$2)</f>
        <v>0</v>
      </c>
      <c r="I17" s="244"/>
      <c r="J17" s="298" t="s">
        <v>365</v>
      </c>
      <c r="K17" s="305">
        <f>_xll.Assistant.XL.RIK_AC("INF06__;INF02@E=1,S=1021,G=0,T=0,P=0,C=*-1:@R=A,S=1027,V={0}:R=B,S=1019,V={1}:R=C,S=1020,V={2}:R=D,S=1006,V={3}:R=E,S=1011,V={4}:R=G,S=2|1011,V={5}:R=H,S=2|1012,V={6}:R=I,S=1004,V={7}:R=I,S=2000,V={8}:",$B$1,K$3,K$4,$F$7,$F$8,$B$3,$A17,$B$5,$B$2)</f>
        <v>0</v>
      </c>
    </row>
    <row r="18" spans="1:11" ht="17.100000000000001" customHeight="1" x14ac:dyDescent="0.2">
      <c r="A18" s="13" t="str">
        <f t="shared" si="0"/>
        <v>RT1.GK</v>
      </c>
      <c r="D18" s="456"/>
      <c r="E18" s="299" t="s">
        <v>366</v>
      </c>
      <c r="F18" s="246"/>
      <c r="G18" s="115" t="s">
        <v>367</v>
      </c>
      <c r="H18" s="306">
        <f>_xll.Assistant.XL.RIK_AC("INF06__;INF02@E=1,S=1021,G=0,T=0,P=0,C=*-1:@R=A,S=1027,V={0}:R=B,S=1019,V={1}:R=C,S=1020,V={2}:R=D,S=1006,V={3}:R=E,S=1011,V={4}:R=G,S=2|1011,V={5}:R=H,S=2|1012,V={6}:R=I,S=1004,V={7}:R=I,S=2000,V={8}:",$B$1,H$3,H$4,$F$7,$F$8,$B$3,$A18,$B$5,$B$2)</f>
        <v>0</v>
      </c>
      <c r="I18" s="248"/>
      <c r="J18" s="298" t="s">
        <v>367</v>
      </c>
      <c r="K18" s="120">
        <f>_xll.Assistant.XL.RIK_AC("INF06__;INF02@E=1,S=1021,G=0,T=0,P=0,C=*-1:@R=A,S=1027,V={0}:R=B,S=1019,V={1}:R=C,S=1020,V={2}:R=D,S=1006,V={3}:R=E,S=1011,V={4}:R=G,S=2|1011,V={5}:R=H,S=2|1012,V={6}:R=I,S=1004,V={7}:R=I,S=2000,V={8}:",$B$1,K$3,K$4,$F$7,$F$8,$B$3,$A18,$B$5,$B$2)</f>
        <v>0</v>
      </c>
    </row>
    <row r="19" spans="1:11" ht="17.100000000000001" customHeight="1" x14ac:dyDescent="0.2">
      <c r="A19" s="13" t="str">
        <f t="shared" si="0"/>
        <v>RT1.GL</v>
      </c>
      <c r="D19" s="456"/>
      <c r="E19" s="299" t="s">
        <v>368</v>
      </c>
      <c r="F19" s="246"/>
      <c r="G19" s="115" t="s">
        <v>369</v>
      </c>
      <c r="H19" s="306">
        <f>_xll.Assistant.XL.RIK_AC("INF06__;INF02@E=1,S=1021,G=0,T=0,P=0,C=*-1:@R=A,S=1027,V={0}:R=B,S=1019,V={1}:R=C,S=1020,V={2}:R=D,S=1006,V={3}:R=E,S=1011,V={4}:R=G,S=2|1011,V={5}:R=H,S=2|1012,V={6}:R=I,S=1004,V={7}:R=I,S=2000,V={8}:",$B$1,H$3,H$4,$F$7,$F$8,$B$3,$A19,$B$5,$B$2)</f>
        <v>0</v>
      </c>
      <c r="I19" s="248"/>
      <c r="J19" s="298" t="s">
        <v>369</v>
      </c>
      <c r="K19" s="120">
        <f>_xll.Assistant.XL.RIK_AC("INF06__;INF02@E=1,S=1021,G=0,T=0,P=0,C=*-1:@R=A,S=1027,V={0}:R=B,S=1019,V={1}:R=C,S=1020,V={2}:R=D,S=1006,V={3}:R=E,S=1011,V={4}:R=G,S=2|1011,V={5}:R=H,S=2|1012,V={6}:R=I,S=1004,V={7}:R=I,S=2000,V={8}:",$B$1,K$3,K$4,$F$7,$F$8,$B$3,$A19,$B$5,$B$2)</f>
        <v>475500</v>
      </c>
    </row>
    <row r="20" spans="1:11" ht="17.100000000000001" customHeight="1" x14ac:dyDescent="0.2">
      <c r="A20" s="13" t="str">
        <f t="shared" si="0"/>
        <v>RT1.GM</v>
      </c>
      <c r="D20" s="456"/>
      <c r="E20" s="299" t="s">
        <v>370</v>
      </c>
      <c r="F20" s="246"/>
      <c r="G20" s="115" t="s">
        <v>371</v>
      </c>
      <c r="H20" s="306">
        <f>_xll.Assistant.XL.RIK_AC("INF06__;INF02@E=1,S=1021,G=0,T=0,P=0,C=*-1:@R=A,S=1027,V={0}:R=B,S=1019,V={1}:R=C,S=1020,V={2}:R=D,S=1006,V={3}:R=E,S=1011,V={4}:R=G,S=2|1011,V={5}:R=H,S=2|1012,V={6}:R=I,S=1004,V={7}:R=I,S=2000,V={8}:",$B$1,H$3,H$4,$F$7,$F$8,$B$3,$A20,$B$5,$B$2)</f>
        <v>0</v>
      </c>
      <c r="I20" s="248"/>
      <c r="J20" s="298" t="s">
        <v>371</v>
      </c>
      <c r="K20" s="120">
        <f>_xll.Assistant.XL.RIK_AC("INF06__;INF02@E=1,S=1021,G=0,T=0,P=0,C=*-1:@R=A,S=1027,V={0}:R=B,S=1019,V={1}:R=C,S=1020,V={2}:R=D,S=1006,V={3}:R=E,S=1011,V={4}:R=G,S=2|1011,V={5}:R=H,S=2|1012,V={6}:R=I,S=1004,V={7}:R=I,S=2000,V={8}:",$B$1,K$3,K$4,$F$7,$F$8,$B$3,$A20,$B$5,$B$2)</f>
        <v>0</v>
      </c>
    </row>
    <row r="21" spans="1:11" ht="17.100000000000001" customHeight="1" x14ac:dyDescent="0.2">
      <c r="A21" s="13" t="str">
        <f t="shared" si="0"/>
        <v>RT1.GN</v>
      </c>
      <c r="D21" s="456"/>
      <c r="E21" s="299" t="s">
        <v>372</v>
      </c>
      <c r="F21" s="246"/>
      <c r="G21" s="115" t="s">
        <v>373</v>
      </c>
      <c r="H21" s="306">
        <f>_xll.Assistant.XL.RIK_AC("INF06__;INF02@E=1,S=1021,G=0,T=0,P=0,C=*-1:@R=A,S=1027,V={0}:R=B,S=1019,V={1}:R=C,S=1020,V={2}:R=D,S=1006,V={3}:R=E,S=1011,V={4}:R=G,S=2|1011,V={5}:R=H,S=2|1012,V={6}:R=I,S=1004,V={7}:R=I,S=2000,V={8}:",$B$1,H$3,H$4,$F$7,$F$8,$B$3,$A21,$B$5,$B$2)</f>
        <v>0</v>
      </c>
      <c r="I21" s="248"/>
      <c r="J21" s="298" t="s">
        <v>373</v>
      </c>
      <c r="K21" s="120">
        <f>_xll.Assistant.XL.RIK_AC("INF06__;INF02@E=1,S=1021,G=0,T=0,P=0,C=*-1:@R=A,S=1027,V={0}:R=B,S=1019,V={1}:R=C,S=1020,V={2}:R=D,S=1006,V={3}:R=E,S=1011,V={4}:R=G,S=2|1011,V={5}:R=H,S=2|1012,V={6}:R=I,S=1004,V={7}:R=I,S=2000,V={8}:",$B$1,K$3,K$4,$F$7,$F$8,$B$3,$A21,$B$5,$B$2)</f>
        <v>0</v>
      </c>
    </row>
    <row r="22" spans="1:11" ht="17.100000000000001" customHeight="1" thickBot="1" x14ac:dyDescent="0.25">
      <c r="A22" s="14" t="s">
        <v>374</v>
      </c>
      <c r="D22" s="456"/>
      <c r="E22" s="307" t="s">
        <v>375</v>
      </c>
      <c r="F22" s="274"/>
      <c r="G22" s="115" t="s">
        <v>376</v>
      </c>
      <c r="H22" s="308">
        <f>_xll.Assistant.XL.RIK_AC("INF06__;INF02@E=1,S=1021,G=0,T=0,P=0,C=*-1:@R=A,S=1027,V={0}:R=B,S=1019,V={1}:R=C,S=1020,V={2}:R=D,S=1006,V={3}:R=E,S=1011,V={4}:R=G,S=2|1011,V={5}:R=H,S=2|1012,V={6}:R=I,S=1004,V={7}:R=I,S=2000,V={8}:",$B$1,H$3,H$4,$F$7,$F$8,$B$3,$A22,$B$5,$B$2)</f>
        <v>0</v>
      </c>
      <c r="I22" s="254"/>
      <c r="J22" s="298" t="s">
        <v>376</v>
      </c>
      <c r="K22" s="251">
        <f>_xll.Assistant.XL.RIK_AC("INF06__;INF02@E=1,S=1021,G=0,T=0,P=0,C=*-1:@R=A,S=1027,V={0}:R=B,S=1019,V={1}:R=C,S=1020,V={2}:R=D,S=1006,V={3}:R=E,S=1011,V={4}:R=G,S=2|1011,V={5}:R=H,S=2|1012,V={6}:R=I,S=1004,V={7}:R=I,S=2000,V={8}:",$B$1,K$3,K$4,$F$7,$F$8,$B$3,$A22,$B$5,$B$2)</f>
        <v>0</v>
      </c>
    </row>
    <row r="23" spans="1:11" ht="17.100000000000001" customHeight="1" thickBot="1" x14ac:dyDescent="0.25">
      <c r="A23" s="13" t="str">
        <f>"RT1."&amp;J23</f>
        <v>RT1.GP</v>
      </c>
      <c r="D23" s="465"/>
      <c r="E23" s="372" t="s">
        <v>377</v>
      </c>
      <c r="F23" s="458"/>
      <c r="G23" s="115" t="s">
        <v>378</v>
      </c>
      <c r="H23" s="309">
        <f>IFERROR(SUM(H17:H22),"")</f>
        <v>0</v>
      </c>
      <c r="I23" s="286"/>
      <c r="J23" s="298" t="s">
        <v>378</v>
      </c>
      <c r="K23" s="309">
        <f>IFERROR(SUM(K17:K22),"")</f>
        <v>475500</v>
      </c>
    </row>
    <row r="24" spans="1:11" ht="17.100000000000001" customHeight="1" x14ac:dyDescent="0.2">
      <c r="A24" s="13" t="str">
        <f>"RT1."&amp;J24</f>
        <v>RT1.GQ</v>
      </c>
      <c r="D24" s="456" t="s">
        <v>379</v>
      </c>
      <c r="E24" s="295" t="s">
        <v>380</v>
      </c>
      <c r="F24" s="107"/>
      <c r="G24" s="115" t="s">
        <v>381</v>
      </c>
      <c r="H24" s="304">
        <f>_xll.Assistant.XL.RIK_AC("INF06__;INF02@E=1,S=1021,G=0,T=0,P=0:@R=A,S=1027,V={0}:R=B,S=1019,V={1}:R=C,S=1020,V={2}:R=D,S=1006,V={3}:R=E,S=1011,V={4}:R=F,S=2|1011,V={5}:R=G,S=2|1012,V={6}:R=H,S=1004,V={7}:R=I,S=2000,V={8}:",$B$1,H$3,H$4,$F$7,$F$8,$B$3,$A24,$B$5,$B$2)</f>
        <v>0</v>
      </c>
      <c r="I24" s="244"/>
      <c r="J24" s="298" t="s">
        <v>381</v>
      </c>
      <c r="K24" s="305">
        <f>_xll.Assistant.XL.RIK_AC("INF06__;INF02@E=1,S=1021,G=0,T=0,P=0:@R=A,S=1027,V={0}:R=B,S=1019,V={1}:R=C,S=1020,V={2}:R=D,S=1006,V={3}:R=E,S=1011,V={4}:R=F,S=2|1011,V={5}:R=G,S=2|1012,V={6}:R=H,S=1004,V={7}:R=I,S=2000,V={8}:",$B$1,K$3,K$4,$F$7,$F$8,$B$3,$A24,$B$5,$B$2)</f>
        <v>0</v>
      </c>
    </row>
    <row r="25" spans="1:11" ht="17.100000000000001" customHeight="1" x14ac:dyDescent="0.2">
      <c r="A25" s="13" t="str">
        <f>"RT1."&amp;J25</f>
        <v>RT1.GR</v>
      </c>
      <c r="D25" s="456"/>
      <c r="E25" s="299" t="s">
        <v>382</v>
      </c>
      <c r="F25" s="246"/>
      <c r="G25" s="115" t="s">
        <v>383</v>
      </c>
      <c r="H25" s="310">
        <f>_xll.Assistant.XL.RIK_AC("INF06__;INF02@E=1,S=1021,G=0,T=0,P=0:@R=A,S=1027,V={0}:R=B,S=1019,V={1}:R=C,S=1020,V={2}:R=D,S=1006,V={3}:R=E,S=1011,V={4}:R=F,S=2|1011,V={5}:R=G,S=2|1012,V={6}:R=H,S=1004,V={7}:R=I,S=2000,V={8}:",$B$1,H$3,H$4,$F$7,$F$8,$B$3,$A25,$B$5,$B$2)</f>
        <v>-15429.97</v>
      </c>
      <c r="I25" s="248"/>
      <c r="J25" s="298" t="s">
        <v>383</v>
      </c>
      <c r="K25" s="120">
        <f>_xll.Assistant.XL.RIK_AC("INF06__;INF02@E=1,S=1021,G=0,T=0,P=0:@R=A,S=1027,V={0}:R=B,S=1019,V={1}:R=C,S=1020,V={2}:R=D,S=1006,V={3}:R=E,S=1011,V={4}:R=F,S=2|1011,V={5}:R=G,S=2|1012,V={6}:R=H,S=1004,V={7}:R=I,S=2000,V={8}:",$B$1,K$3,K$4,$F$7,$F$8,$B$3,$A25,$B$5,$B$2)</f>
        <v>656029</v>
      </c>
    </row>
    <row r="26" spans="1:11" ht="17.100000000000001" customHeight="1" x14ac:dyDescent="0.2">
      <c r="A26" s="13" t="str">
        <f>"RT1."&amp;J26</f>
        <v>RT1.GS</v>
      </c>
      <c r="D26" s="456"/>
      <c r="E26" s="299" t="s">
        <v>384</v>
      </c>
      <c r="F26" s="246"/>
      <c r="G26" s="115" t="s">
        <v>385</v>
      </c>
      <c r="H26" s="306">
        <f>_xll.Assistant.XL.RIK_AC("INF06__;INF02@E=1,S=1021,G=0,T=0,P=0:@R=A,S=1027,V={0}:R=B,S=1019,V={1}:R=C,S=1020,V={2}:R=D,S=1006,V={3}:R=E,S=1011,V={4}:R=F,S=2|1011,V={5}:R=G,S=2|1012,V={6}:R=H,S=1004,V={7}:R=I,S=2000,V={8}:",$B$1,H$3,H$4,$F$7,$F$8,$B$3,$A26,$B$5,$B$2)</f>
        <v>0</v>
      </c>
      <c r="I26" s="248"/>
      <c r="J26" s="298" t="s">
        <v>385</v>
      </c>
      <c r="K26" s="120">
        <f>_xll.Assistant.XL.RIK_AC("INF06__;INF02@E=1,S=1021,G=0,T=0,P=0:@R=A,S=1027,V={0}:R=B,S=1019,V={1}:R=C,S=1020,V={2}:R=D,S=1006,V={3}:R=E,S=1011,V={4}:R=F,S=2|1011,V={5}:R=G,S=2|1012,V={6}:R=H,S=1004,V={7}:R=I,S=2000,V={8}:",$B$1,K$3,K$4,$F$7,$F$8,$B$3,$A26,$B$5,$B$2)</f>
        <v>0</v>
      </c>
    </row>
    <row r="27" spans="1:11" ht="17.100000000000001" customHeight="1" thickBot="1" x14ac:dyDescent="0.25">
      <c r="A27" s="13" t="str">
        <f>"RT1."&amp;J27</f>
        <v>RT1.GT</v>
      </c>
      <c r="D27" s="456"/>
      <c r="E27" s="307" t="s">
        <v>386</v>
      </c>
      <c r="F27" s="274"/>
      <c r="G27" s="115" t="s">
        <v>387</v>
      </c>
      <c r="H27" s="308">
        <f>_xll.Assistant.XL.RIK_AC("INF06__;INF02@E=1,S=1021,G=0,T=0,P=0:@R=A,S=1027,V={0}:R=B,S=1019,V={1}:R=C,S=1020,V={2}:R=D,S=1006,V={3}:R=E,S=1011,V={4}:R=F,S=2|1011,V={5}:R=G,S=2|1012,V={6}:R=H,S=1004,V={7}:R=I,S=2000,V={8}:",$B$1,H$3,H$4,$F$7,$F$8,$B$3,$A27,$B$5,$B$2)</f>
        <v>0</v>
      </c>
      <c r="I27" s="254"/>
      <c r="J27" s="298" t="s">
        <v>387</v>
      </c>
      <c r="K27" s="125">
        <f>_xll.Assistant.XL.RIK_AC("INF06__;INF02@E=1,S=1021,G=0,T=0,P=0:@R=A,S=1027,V={0}:R=B,S=1019,V={1}:R=C,S=1020,V={2}:R=D,S=1006,V={3}:R=E,S=1011,V={4}:R=F,S=2|1011,V={5}:R=G,S=2|1012,V={6}:R=H,S=1004,V={7}:R=I,S=2000,V={8}:",$B$1,K$3,K$4,$F$7,$F$8,$B$3,$A27,$B$5,$B$2)</f>
        <v>0</v>
      </c>
    </row>
    <row r="28" spans="1:11" ht="17.100000000000001" customHeight="1" thickBot="1" x14ac:dyDescent="0.25">
      <c r="A28" s="13"/>
      <c r="D28" s="457"/>
      <c r="E28" s="372" t="s">
        <v>388</v>
      </c>
      <c r="F28" s="458"/>
      <c r="G28" s="115" t="s">
        <v>389</v>
      </c>
      <c r="H28" s="309">
        <f>IFERROR(SUM(H24:H27),"")</f>
        <v>-15429.97</v>
      </c>
      <c r="I28" s="286">
        <f>SUM(I24:I27)</f>
        <v>0</v>
      </c>
      <c r="J28" s="298" t="s">
        <v>389</v>
      </c>
      <c r="K28" s="132">
        <f>IFERROR(SUM(K24:K27),"")</f>
        <v>656029</v>
      </c>
    </row>
    <row r="29" spans="1:11" s="281" customFormat="1" ht="14.25" customHeight="1" thickBot="1" x14ac:dyDescent="0.25">
      <c r="A29" s="13"/>
      <c r="B29" s="18"/>
      <c r="D29" s="282" t="s">
        <v>390</v>
      </c>
      <c r="E29" s="283"/>
      <c r="F29" s="283"/>
      <c r="G29" s="115" t="s">
        <v>391</v>
      </c>
      <c r="H29" s="309">
        <f>IFERROR(H23-H28,"")</f>
        <v>15429.97</v>
      </c>
      <c r="I29" s="286" t="s">
        <v>25</v>
      </c>
      <c r="J29" s="298" t="s">
        <v>391</v>
      </c>
      <c r="K29" s="132">
        <f>IFERROR(K23-K28,"")</f>
        <v>-180529</v>
      </c>
    </row>
    <row r="30" spans="1:11" s="281" customFormat="1" ht="14.25" customHeight="1" thickBot="1" x14ac:dyDescent="0.25">
      <c r="A30" s="13"/>
      <c r="B30" s="18"/>
      <c r="D30" s="282" t="s">
        <v>392</v>
      </c>
      <c r="E30" s="283"/>
      <c r="F30" s="283"/>
      <c r="G30" s="115" t="s">
        <v>393</v>
      </c>
      <c r="H30" s="309">
        <f>IFERROR(H29+H14+H15-H16,"")</f>
        <v>63655.360000000001</v>
      </c>
      <c r="I30" s="286" t="s">
        <v>25</v>
      </c>
      <c r="J30" s="298" t="s">
        <v>393</v>
      </c>
      <c r="K30" s="132">
        <f>IFERROR(K29+K14+K15-K16,"")</f>
        <v>2849705.2899999991</v>
      </c>
    </row>
    <row r="31" spans="1:11" ht="15.75" customHeight="1" x14ac:dyDescent="0.2">
      <c r="A31" s="13" t="str">
        <f t="shared" ref="A31:A41" si="1">"RT2."&amp;J31</f>
        <v>RT2.HA</v>
      </c>
      <c r="D31" s="427" t="s">
        <v>394</v>
      </c>
      <c r="E31" s="295" t="s">
        <v>395</v>
      </c>
      <c r="F31" s="107"/>
      <c r="G31" s="115" t="s">
        <v>396</v>
      </c>
      <c r="H31" s="304">
        <f>_xll.Assistant.XL.RIK_AC("INF06__;INF02@E=1,S=1021,G=0,T=0,P=0,C=*-1:@R=A,S=1027,V={0}:R=B,S=1019,V={1}:R=C,S=1020,V={2}:R=D,S=1006,V={3}:R=E,S=1011,V={4}:R=G,S=2|1011,V={5}:R=H,S=2|1012,V={6}:R=I,S=1004,V={7}:R=I,S=2000,V={8}:",$B$1,H$3,H$4,$F$7,$F$8,$B$3,$A31,$B$5,$B$2)</f>
        <v>0</v>
      </c>
      <c r="I31" s="244"/>
      <c r="J31" s="298" t="s">
        <v>396</v>
      </c>
      <c r="K31" s="114">
        <f>_xll.Assistant.XL.RIK_AC("INF06__;INF02@E=1,S=1021,G=0,T=0,P=0,C=*-1:@R=A,S=1027,V={0}:R=B,S=1019,V={1}:R=C,S=1020,V={2}:R=D,S=1006,V={3}:R=E,S=1011,V={4}:R=G,S=2|1011,V={5}:R=H,S=2|1012,V={6}:R=I,S=1004,V={7}:R=I,S=2000,V={8}:",$B$1,K$3,K$4,$F$7,$F$8,$B$3,$A31,$B$5,$B$2)</f>
        <v>32876</v>
      </c>
    </row>
    <row r="32" spans="1:11" ht="15.75" customHeight="1" x14ac:dyDescent="0.2">
      <c r="A32" s="13" t="str">
        <f t="shared" si="1"/>
        <v>RT2.HB</v>
      </c>
      <c r="D32" s="427"/>
      <c r="E32" s="299" t="s">
        <v>397</v>
      </c>
      <c r="F32" s="246"/>
      <c r="G32" s="115" t="s">
        <v>398</v>
      </c>
      <c r="H32" s="341">
        <f>_xll.Assistant.XL.RIK_AC("INF06__;INF02@E=1,S=1021,G=0,T=0,P=0,C=*-1:@R=A,S=1027,V={0}:R=B,S=1019,V={1}:R=C,S=1020,V={2}:R=D,S=1006,V={3}:R=E,S=1011,V={4}:R=G,S=2|1011,V={5}:R=H,S=2|1012,V={6}:R=I,S=1004,V={7}:R=I,S=2000,V={8}:",$B$1,H$3,H$4,$F$7,$F$8,$B$3,$A32,$B$5,$B$2)</f>
        <v>0</v>
      </c>
      <c r="I32" s="244"/>
      <c r="J32" s="298" t="s">
        <v>398</v>
      </c>
      <c r="K32" s="120">
        <f>_xll.Assistant.XL.RIK_AC("INF06__;INF02@E=1,S=1021,G=0,T=0,P=0,C=*-1:@R=A,S=1027,V={0}:R=B,S=1019,V={1}:R=C,S=1020,V={2}:R=D,S=1006,V={3}:R=E,S=1011,V={4}:R=G,S=2|1011,V={5}:R=H,S=2|1012,V={6}:R=I,S=1004,V={7}:R=I,S=2000,V={8}:",$B$1,K$3,K$4,$F$7,$F$8,$B$3,$A32,$B$5,$B$2)</f>
        <v>228678</v>
      </c>
    </row>
    <row r="33" spans="1:11" ht="15.75" customHeight="1" thickBot="1" x14ac:dyDescent="0.25">
      <c r="A33" s="13" t="str">
        <f t="shared" si="1"/>
        <v>RT2.HC</v>
      </c>
      <c r="D33" s="427"/>
      <c r="E33" s="307" t="s">
        <v>370</v>
      </c>
      <c r="F33" s="274"/>
      <c r="G33" s="115" t="s">
        <v>399</v>
      </c>
      <c r="H33" s="311">
        <f>_xll.Assistant.XL.RIK_AC("INF06__;INF02@E=1,S=1021,G=0,T=0,P=0,C=*-1:@R=A,S=1027,V={0}:R=B,S=1019,V={1}:R=C,S=1020,V={2}:R=D,S=1006,V={3}:R=E,S=1011,V={4}:R=G,S=2|1011,V={5}:R=H,S=2|1012,V={6}:R=I,S=1004,V={7}:R=I,S=2000,V={8}:",$B$1,H$3,H$4,$F$7,$F$8,$B$3,$A33,$B$5,$B$2)</f>
        <v>0</v>
      </c>
      <c r="I33" s="342"/>
      <c r="J33" s="298" t="s">
        <v>399</v>
      </c>
      <c r="K33" s="125">
        <f>_xll.Assistant.XL.RIK_AC("INF06__;INF02@E=1,S=1021,G=0,T=0,P=0,C=*-1:@R=A,S=1027,V={0}:R=B,S=1019,V={1}:R=C,S=1020,V={2}:R=D,S=1006,V={3}:R=E,S=1011,V={4}:R=G,S=2|1011,V={5}:R=H,S=2|1012,V={6}:R=I,S=1004,V={7}:R=I,S=2000,V={8}:",$B$1,K$3,K$4,$F$7,$F$8,$B$3,$A33,$B$5,$B$2)</f>
        <v>0</v>
      </c>
    </row>
    <row r="34" spans="1:11" ht="15.75" customHeight="1" thickBot="1" x14ac:dyDescent="0.25">
      <c r="A34" s="13"/>
      <c r="D34" s="459"/>
      <c r="E34" s="372" t="s">
        <v>400</v>
      </c>
      <c r="F34" s="460"/>
      <c r="G34" s="115" t="s">
        <v>401</v>
      </c>
      <c r="H34" s="309">
        <f>IFERROR(SUM(H31:H33),"")</f>
        <v>0</v>
      </c>
      <c r="I34" s="286" t="s">
        <v>25</v>
      </c>
      <c r="J34" s="298" t="s">
        <v>401</v>
      </c>
      <c r="K34" s="132">
        <f>IFERROR(SUM(K31:K33),"")</f>
        <v>261554</v>
      </c>
    </row>
    <row r="35" spans="1:11" ht="17.100000000000001" customHeight="1" x14ac:dyDescent="0.2">
      <c r="A35" s="13" t="str">
        <f t="shared" si="1"/>
        <v>RT2.HE</v>
      </c>
      <c r="D35" s="461" t="s">
        <v>402</v>
      </c>
      <c r="E35" s="295" t="s">
        <v>403</v>
      </c>
      <c r="F35" s="107"/>
      <c r="G35" s="115" t="s">
        <v>404</v>
      </c>
      <c r="H35" s="304">
        <f>_xll.Assistant.XL.RIK_AC("INF06__;INF02@E=1,S=1021,G=0,T=0,P=0:@R=A,S=1027,V={0}:R=B,S=1019,V={1}:R=C,S=1020,V={2}:R=D,S=1006,V={3}:R=E,S=1011,V={4}:R=F,S=2|1011,V={5}:R=G,S=2|1012,V={6}:R=H,S=1004,V={7}:R=I,S=2000,V={8}:",$B$1,H$3,H$4,$F$7,$F$8,$B$3,$A35,$B$5,$B$2)</f>
        <v>0</v>
      </c>
      <c r="I35" s="244"/>
      <c r="J35" s="298" t="s">
        <v>404</v>
      </c>
      <c r="K35" s="114">
        <f>_xll.Assistant.XL.RIK_AC("INF06__;INF02@E=1,S=1021,G=0,T=0,P=0:@R=A,S=1027,V={0}:R=B,S=1019,V={1}:R=C,S=1020,V={2}:R=D,S=1006,V={3}:R=E,S=1011,V={4}:R=F,S=2|1011,V={5}:R=G,S=2|1012,V={6}:R=H,S=1004,V={7}:R=I,S=2000,V={8}:",$B$1,K$3,K$4,$F$7,$F$8,$B$3,$A35,$B$5,$B$2)</f>
        <v>1383298</v>
      </c>
    </row>
    <row r="36" spans="1:11" ht="17.100000000000001" customHeight="1" x14ac:dyDescent="0.2">
      <c r="A36" s="13" t="str">
        <f t="shared" si="1"/>
        <v>RT2.HF</v>
      </c>
      <c r="D36" s="427"/>
      <c r="E36" s="299" t="s">
        <v>405</v>
      </c>
      <c r="F36" s="246"/>
      <c r="G36" s="115" t="s">
        <v>406</v>
      </c>
      <c r="H36" s="304">
        <f>_xll.Assistant.XL.RIK_AC("INF06__;INF02@E=1,S=1021,G=0,T=0,P=0:@R=A,S=1027,V={0}:R=B,S=1019,V={1}:R=C,S=1020,V={2}:R=D,S=1006,V={3}:R=E,S=1011,V={4}:R=F,S=2|1011,V={5}:R=G,S=2|1012,V={6}:R=H,S=1004,V={7}:R=I,S=2000,V={8}:",$B$1,H$3,H$4,$F$7,$F$8,$B$3,$A36,$B$5,$B$2)</f>
        <v>0</v>
      </c>
      <c r="I36" s="244"/>
      <c r="J36" s="298" t="s">
        <v>406</v>
      </c>
      <c r="K36" s="120">
        <f>_xll.Assistant.XL.RIK_AC("INF06__;INF02@E=1,S=1021,G=0,T=0,P=0:@R=A,S=1027,V={0}:R=B,S=1019,V={1}:R=C,S=1020,V={2}:R=D,S=1006,V={3}:R=E,S=1011,V={4}:R=F,S=2|1011,V={5}:R=G,S=2|1012,V={6}:R=H,S=1004,V={7}:R=I,S=2000,V={8}:",$B$1,K$3,K$4,$F$7,$F$8,$B$3,$A36,$B$5,$B$2)</f>
        <v>5333492</v>
      </c>
    </row>
    <row r="37" spans="1:11" ht="17.100000000000001" customHeight="1" thickBot="1" x14ac:dyDescent="0.25">
      <c r="A37" s="13" t="str">
        <f t="shared" si="1"/>
        <v>RT2.HG</v>
      </c>
      <c r="D37" s="427"/>
      <c r="E37" s="307" t="s">
        <v>407</v>
      </c>
      <c r="F37" s="274"/>
      <c r="G37" s="115" t="s">
        <v>408</v>
      </c>
      <c r="H37" s="311">
        <f>_xll.Assistant.XL.RIK_AC("INF06__;INF02@E=1,S=1021,G=0,T=0,P=0:@R=A,S=1027,V={0}:R=B,S=1019,V={1}:R=C,S=1020,V={2}:R=D,S=1006,V={3}:R=E,S=1011,V={4}:R=F,S=2|1011,V={5}:R=G,S=2|1012,V={6}:R=H,S=1004,V={7}:R=I,S=2000,V={8}:",$B$1,H$3,H$4,$F$7,$F$8,$B$3,$A37,$B$5,$B$2)</f>
        <v>0</v>
      </c>
      <c r="I37" s="342"/>
      <c r="J37" s="298" t="s">
        <v>408</v>
      </c>
      <c r="K37" s="125">
        <f>_xll.Assistant.XL.RIK_AC("INF06__;INF02@E=1,S=1021,G=0,T=0,P=0:@R=A,S=1027,V={0}:R=B,S=1019,V={1}:R=C,S=1020,V={2}:R=D,S=1006,V={3}:R=E,S=1011,V={4}:R=F,S=2|1011,V={5}:R=G,S=2|1012,V={6}:R=H,S=1004,V={7}:R=I,S=2000,V={8}:",$B$1,K$3,K$4,$F$7,$F$8,$B$3,$A37,$B$5,$B$2)</f>
        <v>0</v>
      </c>
    </row>
    <row r="38" spans="1:11" ht="17.100000000000001" customHeight="1" thickBot="1" x14ac:dyDescent="0.25">
      <c r="A38" s="13"/>
      <c r="D38" s="427"/>
      <c r="E38" s="372" t="s">
        <v>409</v>
      </c>
      <c r="F38" s="460"/>
      <c r="G38" s="115" t="s">
        <v>410</v>
      </c>
      <c r="H38" s="309">
        <f>IFERROR(SUM(H35:H37),"")</f>
        <v>0</v>
      </c>
      <c r="I38" s="286">
        <f>SUM(I35:I37)</f>
        <v>0</v>
      </c>
      <c r="J38" s="298" t="s">
        <v>410</v>
      </c>
      <c r="K38" s="312">
        <f>IFERROR(SUM(K35:K37),"")</f>
        <v>6716790</v>
      </c>
    </row>
    <row r="39" spans="1:11" ht="17.100000000000001" customHeight="1" thickBot="1" x14ac:dyDescent="0.25">
      <c r="A39" s="13"/>
      <c r="D39" s="282" t="s">
        <v>411</v>
      </c>
      <c r="E39" s="283"/>
      <c r="F39" s="283"/>
      <c r="G39" s="115" t="s">
        <v>412</v>
      </c>
      <c r="H39" s="309">
        <f>IFERROR(H34-H38,"")</f>
        <v>0</v>
      </c>
      <c r="I39" s="286" t="s">
        <v>25</v>
      </c>
      <c r="J39" s="298" t="s">
        <v>412</v>
      </c>
      <c r="K39" s="132">
        <f>IFERROR(K34-K38,"")</f>
        <v>-6455236</v>
      </c>
    </row>
    <row r="40" spans="1:11" ht="17.100000000000001" customHeight="1" x14ac:dyDescent="0.2">
      <c r="A40" s="13" t="str">
        <f t="shared" si="1"/>
        <v>RT2.HJ</v>
      </c>
      <c r="D40" s="313" t="s">
        <v>413</v>
      </c>
      <c r="E40" s="295"/>
      <c r="F40" s="107"/>
      <c r="G40" s="115" t="s">
        <v>414</v>
      </c>
      <c r="H40" s="304">
        <f>_xll.Assistant.XL.RIK_AC("INF06__;INF02@E=1,S=1021,G=0,T=0,P=0:@R=A,S=1027,V={0}:R=B,S=1019,V={1}:R=C,S=1020,V={2}:R=D,S=1006,V={3}:R=E,S=1011,V={4}:R=F,S=2|1011,V={5}:R=G,S=2|1012,V={6}:R=H,S=1004,V={7}:R=I,S=2000,V={8}:",$B$1,H$3,H$4,$F$7,$F$8,$B$3,$A40,$B$5,$B$2)</f>
        <v>0</v>
      </c>
      <c r="I40" s="244"/>
      <c r="J40" s="298" t="s">
        <v>414</v>
      </c>
      <c r="K40" s="114">
        <f>_xll.Assistant.XL.RIK_AC("INF06__;INF02@E=1,S=1021,G=0,T=0,P=0:@R=A,S=1027,V={0}:R=B,S=1019,V={1}:R=C,S=1020,V={2}:R=D,S=1006,V={3}:R=E,S=1011,V={4}:R=F,S=2|1011,V={5}:R=G,S=2|1012,V={6}:R=H,S=1004,V={7}:R=I,S=2000,V={8}:",$B$1,K$3,K$4,$F$7,$F$8,$B$3,$A40,$B$5,$B$2)</f>
        <v>0</v>
      </c>
    </row>
    <row r="41" spans="1:11" ht="17.100000000000001" customHeight="1" thickBot="1" x14ac:dyDescent="0.25">
      <c r="A41" s="13" t="str">
        <f t="shared" si="1"/>
        <v>RT2.HK</v>
      </c>
      <c r="D41" s="314" t="s">
        <v>415</v>
      </c>
      <c r="E41" s="307"/>
      <c r="F41" s="274"/>
      <c r="G41" s="115" t="s">
        <v>416</v>
      </c>
      <c r="H41" s="311">
        <f>_xll.Assistant.XL.RIK_AC("INF06__;INF02@E=1,S=1021,G=0,T=0,P=0:@R=A,S=1027,V={0}:R=B,S=1019,V={1}:R=C,S=1020,V={2}:R=D,S=1006,V={3}:R=E,S=1011,V={4}:R=F,S=2|1011,V={5}:R=G,S=2|1012,V={6}:R=H,S=1004,V={7}:R=I,S=2000,V={8}:",$B$1,H$3,H$4,$F$7,$F$8,$B$3,$A41,$B$5,$B$2)</f>
        <v>0</v>
      </c>
      <c r="I41" s="342"/>
      <c r="J41" s="298" t="s">
        <v>416</v>
      </c>
      <c r="K41" s="315">
        <f>_xll.Assistant.XL.RIK_AC("INF06__;INF02@E=1,S=1021,G=0,T=0,P=0:@R=A,S=1027,V={0}:R=B,S=1019,V={1}:R=C,S=1020,V={2}:R=D,S=1006,V={3}:R=E,S=1011,V={4}:R=F,S=2|1011,V={5}:R=G,S=2|1012,V={6}:R=H,S=1004,V={7}:R=I,S=2000,V={8}:",$B$1,K$3,K$4,$F$7,$F$8,$B$3,$A41,$B$5,$B$2)</f>
        <v>0</v>
      </c>
    </row>
    <row r="42" spans="1:11" ht="17.100000000000001" customHeight="1" thickBot="1" x14ac:dyDescent="0.25">
      <c r="A42" s="13"/>
      <c r="D42" s="372" t="s">
        <v>417</v>
      </c>
      <c r="E42" s="454"/>
      <c r="F42" s="455"/>
      <c r="G42" s="115" t="s">
        <v>418</v>
      </c>
      <c r="H42" s="309">
        <f>IFERROR(H34+H23+H15+'Etats Fiscaux -Résultat1 Partie'!L24,"")</f>
        <v>48455.39</v>
      </c>
      <c r="I42" s="286"/>
      <c r="J42" s="298" t="s">
        <v>418</v>
      </c>
      <c r="K42" s="312">
        <f>IFERROR(K34+K23+K15+'Etats Fiscaux -Résultat1 Partie'!O24,"")</f>
        <v>59333567.719999999</v>
      </c>
    </row>
    <row r="43" spans="1:11" ht="17.100000000000001" customHeight="1" thickBot="1" x14ac:dyDescent="0.25">
      <c r="A43" s="13"/>
      <c r="D43" s="372" t="s">
        <v>419</v>
      </c>
      <c r="E43" s="454"/>
      <c r="F43" s="455"/>
      <c r="G43" s="115" t="s">
        <v>420</v>
      </c>
      <c r="H43" s="309">
        <f>IFERROR(H41+H40+H38+H28+H16+'Etats Fiscaux -Résultat1 Partie'!L38,"")</f>
        <v>-15199.97</v>
      </c>
      <c r="I43" s="286"/>
      <c r="J43" s="298" t="s">
        <v>420</v>
      </c>
      <c r="K43" s="312">
        <f>IFERROR(K41+K40+K38+K28+K16+'Etats Fiscaux -Résultat1 Partie'!O38,"")</f>
        <v>62939098.43</v>
      </c>
    </row>
    <row r="44" spans="1:11" ht="17.100000000000001" customHeight="1" thickBot="1" x14ac:dyDescent="0.25">
      <c r="A44" s="13"/>
      <c r="D44" s="282" t="s">
        <v>421</v>
      </c>
      <c r="E44" s="316"/>
      <c r="F44" s="316"/>
      <c r="G44" s="317" t="s">
        <v>422</v>
      </c>
      <c r="H44" s="309">
        <f>IFERROR(H42-H43,"")</f>
        <v>63655.360000000001</v>
      </c>
      <c r="I44" s="286"/>
      <c r="J44" s="318" t="s">
        <v>422</v>
      </c>
      <c r="K44" s="132">
        <f>IFERROR(K42-K43,"")</f>
        <v>-3605530.7100000009</v>
      </c>
    </row>
    <row r="45" spans="1:11" ht="17.100000000000001" customHeight="1" x14ac:dyDescent="0.2">
      <c r="A45" s="13"/>
      <c r="E45" s="33"/>
      <c r="F45" s="33"/>
      <c r="G45" s="11" t="s">
        <v>25</v>
      </c>
      <c r="H45" s="319"/>
      <c r="I45" s="319"/>
      <c r="J45" s="320"/>
      <c r="K45" s="33"/>
    </row>
    <row r="46" spans="1:11" ht="17.100000000000001" customHeight="1" x14ac:dyDescent="0.2">
      <c r="E46" s="30" t="s">
        <v>25</v>
      </c>
      <c r="F46" s="30"/>
      <c r="G46" s="30" t="s">
        <v>25</v>
      </c>
      <c r="H46" s="321"/>
      <c r="I46" s="321"/>
      <c r="J46" s="322"/>
      <c r="K46" s="30"/>
    </row>
    <row r="47" spans="1:11" ht="17.100000000000001" customHeight="1" x14ac:dyDescent="0.2">
      <c r="E47" s="30"/>
      <c r="F47" s="30"/>
      <c r="G47" s="30" t="s">
        <v>25</v>
      </c>
      <c r="H47" s="321"/>
      <c r="I47" s="321"/>
      <c r="J47" s="322"/>
      <c r="K47" s="30"/>
    </row>
    <row r="48" spans="1:11" ht="17.100000000000001" customHeight="1" x14ac:dyDescent="0.2">
      <c r="E48" s="30"/>
      <c r="F48" s="30"/>
      <c r="G48" s="30"/>
      <c r="H48" s="321"/>
      <c r="I48" s="321"/>
      <c r="J48" s="322"/>
      <c r="K48" s="30"/>
    </row>
  </sheetData>
  <mergeCells count="26">
    <mergeCell ref="F5:K5"/>
    <mergeCell ref="H6:K6"/>
    <mergeCell ref="D7:E7"/>
    <mergeCell ref="F7:J7"/>
    <mergeCell ref="D8:E8"/>
    <mergeCell ref="F8:J8"/>
    <mergeCell ref="D9:E9"/>
    <mergeCell ref="D10:E10"/>
    <mergeCell ref="F10:J10"/>
    <mergeCell ref="D11:E11"/>
    <mergeCell ref="F11:J11"/>
    <mergeCell ref="F9:H9"/>
    <mergeCell ref="D13:E13"/>
    <mergeCell ref="G13:I13"/>
    <mergeCell ref="J13:K13"/>
    <mergeCell ref="D15:D16"/>
    <mergeCell ref="D17:D23"/>
    <mergeCell ref="E23:F23"/>
    <mergeCell ref="D42:F42"/>
    <mergeCell ref="D43:F43"/>
    <mergeCell ref="D24:D28"/>
    <mergeCell ref="E28:F28"/>
    <mergeCell ref="D31:D34"/>
    <mergeCell ref="E34:F34"/>
    <mergeCell ref="D35:D38"/>
    <mergeCell ref="E38:F38"/>
  </mergeCells>
  <pageMargins left="0.28000000000000003" right="0.23" top="0.75" bottom="0.75" header="0.3" footer="0.3"/>
  <pageSetup paperSize="9" scale="97" orientation="portrait" r:id="rId1"/>
  <headerFooter>
    <oddHeader>&amp;L&amp;G</oddHeader>
    <oddFooter>&amp;L&amp;A édité le &amp;D - &amp;T&amp;R&amp;G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7F5DB-4D03-4A37-ADDD-4168A7AC5901}">
  <dimension ref="A1:G6"/>
  <sheetViews>
    <sheetView workbookViewId="0"/>
  </sheetViews>
  <sheetFormatPr baseColWidth="10" defaultRowHeight="15" x14ac:dyDescent="0.25"/>
  <sheetData>
    <row r="1" spans="1:7" ht="409.5" x14ac:dyDescent="0.25">
      <c r="A1" s="333" t="s">
        <v>428</v>
      </c>
      <c r="B1" s="333" t="s">
        <v>442</v>
      </c>
      <c r="C1" s="333" t="s">
        <v>443</v>
      </c>
      <c r="D1" s="333" t="s">
        <v>432</v>
      </c>
      <c r="E1" s="333" t="s">
        <v>452</v>
      </c>
      <c r="F1" s="333" t="s">
        <v>435</v>
      </c>
      <c r="G1" s="333" t="s">
        <v>454</v>
      </c>
    </row>
    <row r="2" spans="1:7" ht="409.5" x14ac:dyDescent="0.25">
      <c r="A2" s="333" t="s">
        <v>431</v>
      </c>
      <c r="C2" s="333" t="s">
        <v>456</v>
      </c>
      <c r="D2" s="333" t="s">
        <v>445</v>
      </c>
      <c r="E2" s="333" t="s">
        <v>460</v>
      </c>
      <c r="F2" s="333" t="s">
        <v>453</v>
      </c>
      <c r="G2" s="333" t="s">
        <v>464</v>
      </c>
    </row>
    <row r="3" spans="1:7" ht="409.5" x14ac:dyDescent="0.25">
      <c r="A3" s="333" t="s">
        <v>444</v>
      </c>
      <c r="C3" s="333" t="s">
        <v>457</v>
      </c>
      <c r="D3" s="333" t="s">
        <v>446</v>
      </c>
      <c r="E3" s="333" t="s">
        <v>461</v>
      </c>
      <c r="F3" s="333" t="s">
        <v>462</v>
      </c>
    </row>
    <row r="4" spans="1:7" ht="409.5" x14ac:dyDescent="0.25">
      <c r="A4" s="333" t="s">
        <v>433</v>
      </c>
      <c r="D4" s="333" t="s">
        <v>458</v>
      </c>
      <c r="F4" s="333" t="s">
        <v>463</v>
      </c>
    </row>
    <row r="5" spans="1:7" ht="409.5" x14ac:dyDescent="0.25">
      <c r="A5" s="333" t="s">
        <v>434</v>
      </c>
      <c r="D5" s="333" t="s">
        <v>459</v>
      </c>
    </row>
    <row r="6" spans="1:7" ht="225" x14ac:dyDescent="0.25">
      <c r="A6" s="333" t="s">
        <v>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Prise en Main</vt:lpstr>
      <vt:lpstr>Version</vt:lpstr>
      <vt:lpstr>Etats Fiscaux - Paramétrage</vt:lpstr>
      <vt:lpstr>Etats Fiscaux -SIG</vt:lpstr>
      <vt:lpstr>Etats Fiscaux - Actif</vt:lpstr>
      <vt:lpstr>Etats Fiscaux - Passif</vt:lpstr>
      <vt:lpstr>Etats Fiscaux -Résultat1 Partie</vt:lpstr>
      <vt:lpstr>Etats Fiscaux -Résultat2 Partie</vt:lpstr>
      <vt:lpstr>'Etats Fiscaux - Paramétrage'!Zone_d_impression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CORMAND</dc:creator>
  <dc:description>Avec INF13</dc:description>
  <cp:lastModifiedBy>Anthony TARLE</cp:lastModifiedBy>
  <dcterms:created xsi:type="dcterms:W3CDTF">2018-05-31T07:58:06Z</dcterms:created>
  <dcterms:modified xsi:type="dcterms:W3CDTF">2022-01-05T17:13:44Z</dcterms:modified>
</cp:coreProperties>
</file>