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nfineo\donnees\9 - Sage BI Reporting\Documentation Portail SBR\FRP 1000\Etats Standard\Comptabilité\NON LIVRES\"/>
    </mc:Choice>
  </mc:AlternateContent>
  <xr:revisionPtr revIDLastSave="0" documentId="13_ncr:1_{6E51A793-2DB8-47E0-BD7D-AD75D857FEA1}" xr6:coauthVersionLast="47" xr6:coauthVersionMax="47" xr10:uidLastSave="{00000000-0000-0000-0000-000000000000}"/>
  <bookViews>
    <workbookView xWindow="-120" yWindow="-120" windowWidth="30960" windowHeight="16920" tabRatio="564" xr2:uid="{00000000-000D-0000-FFFF-FFFF00000000}"/>
  </bookViews>
  <sheets>
    <sheet name="Prise en Main" sheetId="51" r:id="rId1"/>
    <sheet name="Version" sheetId="56" state="hidden" r:id="rId2"/>
    <sheet name="Paramétrages" sheetId="32" r:id="rId3"/>
    <sheet name="Actif" sheetId="33" r:id="rId4"/>
    <sheet name="Passif" sheetId="34" r:id="rId5"/>
    <sheet name="Résultat techn. Non Vie" sheetId="43" r:id="rId6"/>
    <sheet name="Résultat techn. Vie" sheetId="44" r:id="rId7"/>
    <sheet name="Résultat Non tech" sheetId="46" r:id="rId8"/>
    <sheet name="RIK_PARAMS" sheetId="57" state="veryHidden" r:id="rId9"/>
  </sheets>
  <definedNames>
    <definedName name="GetTiersSociete_1_F6">#REF!</definedName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ListeDevise_16_A2">#REF!</definedName>
    <definedName name="ListeDevise_17_A2">#REF!</definedName>
    <definedName name="ListeEtablissement_1_A6">#REF!</definedName>
    <definedName name="ListeEtablissement_16_E2">#REF!</definedName>
    <definedName name="ListeEtablissement_17_E2">#REF!</definedName>
    <definedName name="ListeFamilleRubrique_15_G8">#REF!</definedName>
    <definedName name="ListeFamilleRubrique_16_G8">#REF!</definedName>
    <definedName name="RubriqueComptes_10_A2">#REF!</definedName>
    <definedName name="RubriqueComptes_12_A2">#REF!</definedName>
    <definedName name="RubriqueComptes_17_A3">#REF!</definedName>
    <definedName name="RubriqueComptes_18_A2">#REF!</definedName>
    <definedName name="RubriqueComptes_18_A3">#REF!</definedName>
    <definedName name="RubriqueComptes_19_A2">#REF!</definedName>
    <definedName name="RubriqueComptes_19_A3">#REF!</definedName>
    <definedName name="RubriqueComptes_20_A3">#REF!</definedName>
    <definedName name="RubriqueComptes_3_A2">#REF!</definedName>
    <definedName name="RubriqueComptes_4_A2">#REF!</definedName>
    <definedName name="RubriqueComptes_5_A2">#REF!</definedName>
    <definedName name="RubriqueComptes_7_A4">#REF!</definedName>
    <definedName name="RubriqueComptes_8_A2">#REF!</definedName>
    <definedName name="TypeApproche_15_A10">#REF!</definedName>
    <definedName name="TypeApproche_15_A3">#REF!</definedName>
    <definedName name="TypePeriode_15_C10">#REF!</definedName>
    <definedName name="TypePeriode_16_C10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46" l="1"/>
  <c r="B2" i="46"/>
  <c r="H1" i="46"/>
  <c r="H2" i="46"/>
  <c r="H3" i="46"/>
  <c r="J1" i="46"/>
  <c r="J2" i="46"/>
  <c r="J3" i="46" s="1"/>
  <c r="B4" i="46"/>
  <c r="B5" i="46"/>
  <c r="F14" i="46"/>
  <c r="F15" i="46"/>
  <c r="F16" i="46"/>
  <c r="F17" i="46"/>
  <c r="B1" i="44"/>
  <c r="B2" i="44"/>
  <c r="G1" i="44"/>
  <c r="G2" i="44"/>
  <c r="G3" i="44"/>
  <c r="N1" i="44"/>
  <c r="N3" i="44" s="1"/>
  <c r="N2" i="44"/>
  <c r="B4" i="44"/>
  <c r="B5" i="44"/>
  <c r="H14" i="44"/>
  <c r="H15" i="44"/>
  <c r="H16" i="44"/>
  <c r="H17" i="44"/>
  <c r="D25" i="44"/>
  <c r="D27" i="44"/>
  <c r="D28" i="44"/>
  <c r="D29" i="44"/>
  <c r="D30" i="44"/>
  <c r="D31" i="44"/>
  <c r="D33" i="44"/>
  <c r="D34" i="44"/>
  <c r="D36" i="44"/>
  <c r="D37" i="44"/>
  <c r="D38" i="44"/>
  <c r="D39" i="44"/>
  <c r="D40" i="44"/>
  <c r="D42" i="44"/>
  <c r="D43" i="44"/>
  <c r="D44" i="44"/>
  <c r="D46" i="44"/>
  <c r="D47" i="44"/>
  <c r="D48" i="44"/>
  <c r="D49" i="44"/>
  <c r="D50" i="44"/>
  <c r="D51" i="44"/>
  <c r="B1" i="43"/>
  <c r="B2" i="43"/>
  <c r="G1" i="43"/>
  <c r="G2" i="43"/>
  <c r="G3" i="43"/>
  <c r="N1" i="43"/>
  <c r="N3" i="43" s="1"/>
  <c r="N2" i="43"/>
  <c r="B4" i="43"/>
  <c r="B5" i="43"/>
  <c r="H14" i="43"/>
  <c r="H15" i="43"/>
  <c r="H16" i="43"/>
  <c r="H17" i="43"/>
  <c r="D26" i="43"/>
  <c r="D27" i="43"/>
  <c r="D28" i="43"/>
  <c r="D29" i="43"/>
  <c r="D31" i="43"/>
  <c r="D32" i="43"/>
  <c r="D33" i="43"/>
  <c r="D34" i="43"/>
  <c r="D36" i="43"/>
  <c r="D37" i="43"/>
  <c r="D38" i="43"/>
  <c r="D39" i="43"/>
  <c r="D40" i="43"/>
  <c r="B1" i="34"/>
  <c r="B2" i="34"/>
  <c r="I1" i="34"/>
  <c r="I2" i="34"/>
  <c r="K1" i="34"/>
  <c r="K2" i="34"/>
  <c r="B4" i="34"/>
  <c r="B5" i="34"/>
  <c r="F14" i="34"/>
  <c r="F15" i="34"/>
  <c r="F16" i="34"/>
  <c r="F17" i="34"/>
  <c r="A27" i="34"/>
  <c r="A28" i="34"/>
  <c r="A29" i="34"/>
  <c r="A30" i="34"/>
  <c r="A31" i="34"/>
  <c r="A33" i="34"/>
  <c r="A34" i="34"/>
  <c r="A35" i="34"/>
  <c r="A37" i="34"/>
  <c r="A38" i="34"/>
  <c r="A39" i="34"/>
  <c r="A40" i="34"/>
  <c r="A41" i="34"/>
  <c r="A42" i="34"/>
  <c r="A44" i="34"/>
  <c r="A45" i="34"/>
  <c r="A46" i="34"/>
  <c r="A47" i="34"/>
  <c r="A48" i="34"/>
  <c r="A49" i="34"/>
  <c r="A50" i="34"/>
  <c r="A52" i="34"/>
  <c r="A53" i="34"/>
  <c r="A54" i="34"/>
  <c r="A55" i="34"/>
  <c r="A57" i="34"/>
  <c r="A58" i="34"/>
  <c r="A59" i="34"/>
  <c r="A60" i="34"/>
  <c r="A61" i="34"/>
  <c r="A62" i="34"/>
  <c r="B1" i="33"/>
  <c r="B2" i="33"/>
  <c r="I1" i="33"/>
  <c r="I2" i="33"/>
  <c r="K1" i="33"/>
  <c r="K2" i="33"/>
  <c r="B4" i="33"/>
  <c r="B5" i="33"/>
  <c r="F14" i="33"/>
  <c r="F15" i="33"/>
  <c r="F16" i="33"/>
  <c r="F17" i="33"/>
  <c r="A25" i="33"/>
  <c r="A26" i="33"/>
  <c r="A28" i="33"/>
  <c r="A29" i="33"/>
  <c r="A30" i="33"/>
  <c r="A31" i="33"/>
  <c r="A32" i="33"/>
  <c r="A34" i="33"/>
  <c r="A35" i="33"/>
  <c r="A36" i="33"/>
  <c r="A37" i="33"/>
  <c r="A38" i="33"/>
  <c r="A39" i="33"/>
  <c r="A40" i="33"/>
  <c r="A41" i="33"/>
  <c r="A42" i="33"/>
  <c r="A43" i="33"/>
  <c r="A46" i="33"/>
  <c r="A47" i="33"/>
  <c r="A48" i="33"/>
  <c r="A50" i="33"/>
  <c r="A51" i="33"/>
  <c r="A52" i="33"/>
  <c r="A53" i="33"/>
  <c r="A55" i="33"/>
  <c r="A56" i="33"/>
  <c r="A57" i="33"/>
  <c r="A59" i="33"/>
  <c r="A60" i="33"/>
  <c r="A61" i="33"/>
  <c r="H28" i="46"/>
  <c r="J30" i="46"/>
  <c r="J37" i="46"/>
  <c r="J45" i="46"/>
  <c r="H28" i="44"/>
  <c r="G34" i="44"/>
  <c r="G39" i="44"/>
  <c r="H40" i="44"/>
  <c r="J28" i="44"/>
  <c r="J36" i="44"/>
  <c r="J44" i="44"/>
  <c r="J51" i="44"/>
  <c r="N28" i="44"/>
  <c r="N36" i="44"/>
  <c r="N44" i="44"/>
  <c r="N51" i="44"/>
  <c r="G26" i="43"/>
  <c r="G29" i="43"/>
  <c r="G33" i="43"/>
  <c r="H36" i="43"/>
  <c r="J27" i="43"/>
  <c r="J34" i="43"/>
  <c r="N40" i="43"/>
  <c r="I30" i="34"/>
  <c r="I37" i="34"/>
  <c r="I53" i="34"/>
  <c r="K31" i="34"/>
  <c r="K38" i="34"/>
  <c r="K46" i="34"/>
  <c r="K54" i="34"/>
  <c r="I29" i="33"/>
  <c r="I37" i="33"/>
  <c r="I46" i="33"/>
  <c r="I53" i="33"/>
  <c r="I61" i="33"/>
  <c r="K31" i="33"/>
  <c r="K39" i="33"/>
  <c r="K55" i="33"/>
  <c r="J28" i="46"/>
  <c r="N34" i="44"/>
  <c r="K29" i="34"/>
  <c r="I26" i="33"/>
  <c r="K53" i="33"/>
  <c r="H29" i="46"/>
  <c r="H36" i="46"/>
  <c r="H44" i="46"/>
  <c r="J39" i="46"/>
  <c r="G25" i="44"/>
  <c r="H29" i="44"/>
  <c r="G42" i="44"/>
  <c r="G46" i="44"/>
  <c r="G49" i="44"/>
  <c r="J29" i="44"/>
  <c r="J37" i="44"/>
  <c r="N29" i="44"/>
  <c r="N37" i="44"/>
  <c r="G27" i="43"/>
  <c r="H29" i="43"/>
  <c r="H33" i="43"/>
  <c r="H37" i="43"/>
  <c r="J36" i="43"/>
  <c r="N26" i="43"/>
  <c r="N33" i="43"/>
  <c r="I31" i="34"/>
  <c r="I38" i="34"/>
  <c r="I46" i="34"/>
  <c r="I54" i="34"/>
  <c r="K39" i="34"/>
  <c r="K47" i="34"/>
  <c r="K55" i="34"/>
  <c r="K62" i="34"/>
  <c r="I30" i="33"/>
  <c r="I38" i="33"/>
  <c r="I47" i="33"/>
  <c r="K32" i="33"/>
  <c r="K40" i="33"/>
  <c r="K48" i="33"/>
  <c r="K56" i="33"/>
  <c r="C11" i="32"/>
  <c r="G37" i="44"/>
  <c r="I60" i="34"/>
  <c r="K61" i="33"/>
  <c r="H30" i="46"/>
  <c r="H37" i="46"/>
  <c r="H45" i="46"/>
  <c r="J31" i="46"/>
  <c r="J40" i="46"/>
  <c r="H25" i="44"/>
  <c r="H33" i="44"/>
  <c r="H36" i="44"/>
  <c r="G43" i="44"/>
  <c r="G47" i="44"/>
  <c r="H49" i="44"/>
  <c r="J38" i="44"/>
  <c r="J46" i="44"/>
  <c r="N38" i="44"/>
  <c r="N46" i="44"/>
  <c r="G31" i="43"/>
  <c r="G34" i="43"/>
  <c r="H38" i="43"/>
  <c r="J28" i="43"/>
  <c r="J37" i="43"/>
  <c r="N27" i="43"/>
  <c r="N34" i="43"/>
  <c r="I39" i="34"/>
  <c r="I47" i="34"/>
  <c r="I55" i="34"/>
  <c r="I62" i="34"/>
  <c r="K33" i="34"/>
  <c r="K40" i="34"/>
  <c r="K57" i="34"/>
  <c r="I31" i="33"/>
  <c r="I39" i="33"/>
  <c r="I55" i="33"/>
  <c r="K41" i="33"/>
  <c r="K50" i="33"/>
  <c r="K57" i="33"/>
  <c r="C12" i="32"/>
  <c r="H42" i="46"/>
  <c r="H31" i="44"/>
  <c r="H51" i="44"/>
  <c r="J34" i="44"/>
  <c r="N42" i="44"/>
  <c r="G40" i="43"/>
  <c r="I44" i="34"/>
  <c r="K52" i="34"/>
  <c r="I52" i="33"/>
  <c r="H39" i="46"/>
  <c r="J33" i="46"/>
  <c r="G27" i="44"/>
  <c r="G30" i="44"/>
  <c r="H34" i="44"/>
  <c r="H37" i="44"/>
  <c r="G44" i="44"/>
  <c r="G48" i="44"/>
  <c r="G50" i="44"/>
  <c r="J30" i="44"/>
  <c r="J39" i="44"/>
  <c r="J47" i="44"/>
  <c r="N30" i="44"/>
  <c r="N39" i="44"/>
  <c r="N47" i="44"/>
  <c r="H26" i="43"/>
  <c r="G32" i="43"/>
  <c r="H34" i="43"/>
  <c r="J29" i="43"/>
  <c r="J38" i="43"/>
  <c r="N36" i="43"/>
  <c r="I33" i="34"/>
  <c r="I40" i="34"/>
  <c r="I57" i="34"/>
  <c r="K34" i="34"/>
  <c r="K41" i="34"/>
  <c r="K48" i="34"/>
  <c r="K58" i="34"/>
  <c r="I32" i="33"/>
  <c r="I40" i="33"/>
  <c r="I48" i="33"/>
  <c r="I56" i="33"/>
  <c r="K25" i="33"/>
  <c r="K34" i="33"/>
  <c r="K42" i="33"/>
  <c r="K51" i="33"/>
  <c r="C13" i="32"/>
  <c r="H34" i="46"/>
  <c r="J25" i="44"/>
  <c r="N49" i="44"/>
  <c r="G38" i="43"/>
  <c r="J40" i="43"/>
  <c r="I28" i="34"/>
  <c r="K35" i="34"/>
  <c r="I59" i="33"/>
  <c r="H31" i="46"/>
  <c r="H40" i="46"/>
  <c r="J34" i="46"/>
  <c r="J42" i="46"/>
  <c r="G28" i="44"/>
  <c r="H30" i="44"/>
  <c r="H38" i="44"/>
  <c r="H50" i="44"/>
  <c r="J31" i="44"/>
  <c r="J48" i="44"/>
  <c r="N31" i="44"/>
  <c r="N48" i="44"/>
  <c r="H27" i="43"/>
  <c r="G36" i="43"/>
  <c r="G39" i="43"/>
  <c r="J31" i="43"/>
  <c r="N28" i="43"/>
  <c r="N37" i="43"/>
  <c r="I34" i="34"/>
  <c r="I41" i="34"/>
  <c r="I48" i="34"/>
  <c r="I58" i="34"/>
  <c r="K27" i="34"/>
  <c r="K42" i="34"/>
  <c r="K49" i="34"/>
  <c r="K59" i="34"/>
  <c r="I41" i="33"/>
  <c r="I50" i="33"/>
  <c r="I57" i="33"/>
  <c r="K26" i="33"/>
  <c r="K35" i="33"/>
  <c r="K43" i="33"/>
  <c r="K52" i="33"/>
  <c r="K59" i="33"/>
  <c r="C15" i="32"/>
  <c r="H43" i="44"/>
  <c r="J49" i="44"/>
  <c r="K61" i="34"/>
  <c r="K29" i="33"/>
  <c r="H33" i="46"/>
  <c r="J35" i="46"/>
  <c r="J43" i="46"/>
  <c r="G29" i="44"/>
  <c r="G31" i="44"/>
  <c r="G36" i="44"/>
  <c r="H39" i="44"/>
  <c r="H42" i="44"/>
  <c r="H46" i="44"/>
  <c r="G51" i="44"/>
  <c r="J33" i="44"/>
  <c r="J40" i="44"/>
  <c r="N33" i="44"/>
  <c r="N40" i="44"/>
  <c r="H31" i="43"/>
  <c r="G37" i="43"/>
  <c r="H39" i="43"/>
  <c r="J32" i="43"/>
  <c r="J39" i="43"/>
  <c r="N29" i="43"/>
  <c r="N38" i="43"/>
  <c r="I27" i="34"/>
  <c r="I42" i="34"/>
  <c r="I49" i="34"/>
  <c r="I59" i="34"/>
  <c r="K28" i="34"/>
  <c r="K44" i="34"/>
  <c r="K50" i="34"/>
  <c r="K60" i="34"/>
  <c r="I25" i="33"/>
  <c r="I34" i="33"/>
  <c r="I42" i="33"/>
  <c r="I51" i="33"/>
  <c r="K28" i="33"/>
  <c r="K36" i="33"/>
  <c r="K60" i="33"/>
  <c r="H32" i="43"/>
  <c r="I50" i="34"/>
  <c r="I43" i="33"/>
  <c r="K37" i="33"/>
  <c r="H35" i="46"/>
  <c r="H43" i="46"/>
  <c r="J29" i="46"/>
  <c r="J36" i="46"/>
  <c r="J44" i="46"/>
  <c r="H27" i="44"/>
  <c r="G33" i="44"/>
  <c r="G38" i="44"/>
  <c r="G40" i="44"/>
  <c r="H44" i="44"/>
  <c r="H48" i="44"/>
  <c r="J27" i="44"/>
  <c r="J43" i="44"/>
  <c r="J50" i="44"/>
  <c r="N27" i="44"/>
  <c r="N43" i="44"/>
  <c r="N50" i="44"/>
  <c r="H28" i="43"/>
  <c r="H40" i="43"/>
  <c r="J26" i="43"/>
  <c r="J33" i="43"/>
  <c r="N32" i="43"/>
  <c r="N39" i="43"/>
  <c r="I29" i="34"/>
  <c r="I35" i="34"/>
  <c r="I45" i="34"/>
  <c r="I52" i="34"/>
  <c r="I61" i="34"/>
  <c r="K30" i="34"/>
  <c r="K37" i="34"/>
  <c r="K53" i="34"/>
  <c r="I28" i="33"/>
  <c r="I36" i="33"/>
  <c r="I60" i="33"/>
  <c r="K30" i="33"/>
  <c r="K38" i="33"/>
  <c r="K47" i="33"/>
  <c r="H47" i="44"/>
  <c r="J42" i="44"/>
  <c r="N25" i="44"/>
  <c r="G28" i="43"/>
  <c r="N31" i="43"/>
  <c r="K45" i="34"/>
  <c r="I35" i="33"/>
  <c r="K46" i="33"/>
  <c r="K45" i="33" l="1"/>
  <c r="N30" i="43"/>
  <c r="L28" i="43"/>
  <c r="J41" i="44"/>
  <c r="I27" i="33"/>
  <c r="I62" i="33" s="1"/>
  <c r="J25" i="43"/>
  <c r="N26" i="44"/>
  <c r="N52" i="44" s="1"/>
  <c r="J26" i="46" s="1"/>
  <c r="J26" i="44"/>
  <c r="L40" i="44"/>
  <c r="L38" i="44"/>
  <c r="G32" i="44"/>
  <c r="L33" i="44"/>
  <c r="H26" i="44"/>
  <c r="H52" i="44" s="1"/>
  <c r="K27" i="33"/>
  <c r="I33" i="33"/>
  <c r="K43" i="34"/>
  <c r="K36" i="34" s="1"/>
  <c r="I26" i="34"/>
  <c r="L37" i="43"/>
  <c r="H30" i="43"/>
  <c r="N32" i="44"/>
  <c r="J32" i="44"/>
  <c r="J52" i="44" s="1"/>
  <c r="L51" i="44"/>
  <c r="H45" i="44"/>
  <c r="H41" i="44"/>
  <c r="G35" i="44"/>
  <c r="L36" i="44"/>
  <c r="L31" i="44"/>
  <c r="L29" i="44"/>
  <c r="H32" i="46"/>
  <c r="K58" i="33"/>
  <c r="I49" i="33"/>
  <c r="K26" i="34"/>
  <c r="K25" i="34" s="1"/>
  <c r="J30" i="43"/>
  <c r="L39" i="43"/>
  <c r="L36" i="43"/>
  <c r="G35" i="43"/>
  <c r="L28" i="44"/>
  <c r="J41" i="46"/>
  <c r="I58" i="33"/>
  <c r="L38" i="43"/>
  <c r="K33" i="33"/>
  <c r="I56" i="34"/>
  <c r="I51" i="34" s="1"/>
  <c r="I32" i="34"/>
  <c r="N35" i="43"/>
  <c r="L32" i="43"/>
  <c r="H25" i="43"/>
  <c r="L50" i="44"/>
  <c r="L48" i="44"/>
  <c r="L44" i="44"/>
  <c r="L30" i="44"/>
  <c r="G26" i="44"/>
  <c r="L26" i="44" s="1"/>
  <c r="L27" i="44"/>
  <c r="J32" i="46"/>
  <c r="H38" i="46"/>
  <c r="I43" i="34"/>
  <c r="I36" i="34" s="1"/>
  <c r="L40" i="43"/>
  <c r="N41" i="44"/>
  <c r="H41" i="46"/>
  <c r="K49" i="33"/>
  <c r="I54" i="33"/>
  <c r="K56" i="34"/>
  <c r="K51" i="34" s="1"/>
  <c r="K32" i="34"/>
  <c r="L34" i="43"/>
  <c r="L31" i="43"/>
  <c r="G30" i="43"/>
  <c r="L30" i="43" s="1"/>
  <c r="N45" i="44"/>
  <c r="J45" i="44"/>
  <c r="L47" i="44"/>
  <c r="L43" i="44"/>
  <c r="H35" i="44"/>
  <c r="H32" i="44"/>
  <c r="L37" i="44"/>
  <c r="N25" i="43"/>
  <c r="J35" i="43"/>
  <c r="L27" i="43"/>
  <c r="L49" i="44"/>
  <c r="G45" i="44"/>
  <c r="L46" i="44"/>
  <c r="L42" i="44"/>
  <c r="G41" i="44"/>
  <c r="L41" i="44" s="1"/>
  <c r="L25" i="44"/>
  <c r="G52" i="44"/>
  <c r="J38" i="46"/>
  <c r="J27" i="46"/>
  <c r="K54" i="33"/>
  <c r="I45" i="33"/>
  <c r="I44" i="33" s="1"/>
  <c r="H35" i="43"/>
  <c r="L33" i="43"/>
  <c r="L29" i="43"/>
  <c r="L26" i="43"/>
  <c r="G25" i="43"/>
  <c r="N35" i="44"/>
  <c r="J35" i="44"/>
  <c r="L39" i="44"/>
  <c r="L34" i="44"/>
  <c r="H27" i="46"/>
  <c r="K62" i="33" l="1"/>
  <c r="N41" i="43"/>
  <c r="J25" i="46" s="1"/>
  <c r="J46" i="46" s="1"/>
  <c r="J41" i="43"/>
  <c r="K44" i="33"/>
  <c r="L35" i="43"/>
  <c r="L32" i="44"/>
  <c r="L45" i="44"/>
  <c r="L35" i="44"/>
  <c r="I25" i="34"/>
  <c r="I63" i="34" s="1"/>
  <c r="L52" i="44"/>
  <c r="H26" i="46" s="1"/>
  <c r="G41" i="43"/>
  <c r="L25" i="43"/>
  <c r="H41" i="43"/>
  <c r="K63" i="34"/>
  <c r="L41" i="43" l="1"/>
  <c r="H25" i="46" s="1"/>
  <c r="H46" i="4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C11" authorId="0" shapeId="0" xr:uid="{2B4DC40D-E0A8-42A0-8D4E-3E2284D6D36B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C12" authorId="0" shapeId="0" xr:uid="{9A35E19B-5B63-44D4-A52B-A2269AAC6C65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C13" authorId="0" shapeId="0" xr:uid="{45CCAAF2-CE3A-4431-BED4-F42D9F721FA9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C15" authorId="0" shapeId="0" xr:uid="{0393657D-1BD6-4FBF-AFD1-007AB318F216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</commentList>
</comments>
</file>

<file path=xl/sharedStrings.xml><?xml version="1.0" encoding="utf-8"?>
<sst xmlns="http://schemas.openxmlformats.org/spreadsheetml/2006/main" count="749" uniqueCount="427">
  <si>
    <t>Net</t>
  </si>
  <si>
    <t xml:space="preserve">Net </t>
  </si>
  <si>
    <t>Exercice N</t>
  </si>
  <si>
    <t>Exercice N-1</t>
  </si>
  <si>
    <t>Tenue de compte</t>
  </si>
  <si>
    <t>Opérations brutes totales</t>
  </si>
  <si>
    <t>Cessions et rétrocessions</t>
  </si>
  <si>
    <t>Opérations Nettes N-1</t>
  </si>
  <si>
    <t>Opérations données en substitution</t>
  </si>
  <si>
    <t>Opérations Nettes N</t>
  </si>
  <si>
    <t>D2 Produits des placements alloués du compte non technique</t>
  </si>
  <si>
    <t>D3 Autres produits techniques</t>
  </si>
  <si>
    <t xml:space="preserve">       D4a Prestations et frais payés</t>
  </si>
  <si>
    <t>D5 Charges des autres produits techniques</t>
  </si>
  <si>
    <t>D6 Participation aux résultats</t>
  </si>
  <si>
    <t xml:space="preserve">D7 Frais d'acquisition et d'administration
(D7a + D7b + D7c) </t>
  </si>
  <si>
    <t xml:space="preserve">      D7a Frais d'acquisition  </t>
  </si>
  <si>
    <t xml:space="preserve">      D7b Frais d'administration</t>
  </si>
  <si>
    <t>D8 Autres charges techniques</t>
  </si>
  <si>
    <t>(A)</t>
  </si>
  <si>
    <t>(B)</t>
  </si>
  <si>
    <t>E2 Produits des placements ( E2a + E2b + E2c )</t>
  </si>
  <si>
    <t xml:space="preserve">     E2a Revenus des placements </t>
  </si>
  <si>
    <t xml:space="preserve">     E2b  Autres produits des placements</t>
  </si>
  <si>
    <t>E3 Ajustements ACAV (plus-values)</t>
  </si>
  <si>
    <t>E4 Autres produits techniques</t>
  </si>
  <si>
    <t xml:space="preserve">     E5a Prestations et frais payés</t>
  </si>
  <si>
    <t xml:space="preserve">     E6a Provisions d'assurance vie</t>
  </si>
  <si>
    <t>E7 Participation aux résultats</t>
  </si>
  <si>
    <t xml:space="preserve">     E8a Frais d'acquisition  </t>
  </si>
  <si>
    <t xml:space="preserve">     E8b Frais d'administration</t>
  </si>
  <si>
    <t>E9 Charges de placements ( E9a + E9b + E9c )</t>
  </si>
  <si>
    <t xml:space="preserve">     E9b Autres charges de placement</t>
  </si>
  <si>
    <t xml:space="preserve">     E9c Pertes provenant de la réalisation des placements </t>
  </si>
  <si>
    <t xml:space="preserve">E11 Autres charges techniques </t>
  </si>
  <si>
    <t xml:space="preserve">E12 Produits des placements transférés au compte non technique </t>
  </si>
  <si>
    <t>(C)</t>
  </si>
  <si>
    <t xml:space="preserve">(A - B - C ) </t>
  </si>
  <si>
    <t>E8 Frais d'acquisition et d'administration
 ( E8a + E8b -E8c )</t>
  </si>
  <si>
    <t>Actifs incorporels</t>
  </si>
  <si>
    <t>Autres produits non techniques</t>
  </si>
  <si>
    <t xml:space="preserve">A6 </t>
  </si>
  <si>
    <t xml:space="preserve">A7 </t>
  </si>
  <si>
    <t xml:space="preserve">A8 </t>
  </si>
  <si>
    <t xml:space="preserve">     Terrains et constructions </t>
  </si>
  <si>
    <t xml:space="preserve">     Placements dans les entreprises liées et dans les entreprises avec lesquelles il existe un lien de participation </t>
  </si>
  <si>
    <t xml:space="preserve">     Autres placements</t>
  </si>
  <si>
    <t xml:space="preserve">     Créances pour espèces déposées auprès des entreprises cédantes </t>
  </si>
  <si>
    <t xml:space="preserve">     Provisions d'assurance vie </t>
  </si>
  <si>
    <t xml:space="preserve">     Autres provisions techniques (Vie)</t>
  </si>
  <si>
    <t xml:space="preserve">     Autres provisions techniques (Non Vie)</t>
  </si>
  <si>
    <t xml:space="preserve">     Créances nées d'opérations de réassurance et de cessions en substitution</t>
  </si>
  <si>
    <t xml:space="preserve">     Autres créances ( A6ca + A6cb+ A6cc)</t>
  </si>
  <si>
    <t xml:space="preserve">          Personnel</t>
  </si>
  <si>
    <t xml:space="preserve">          Etat organismes sociaux, collectivités publiques </t>
  </si>
  <si>
    <t xml:space="preserve">          Débiteurs divers </t>
  </si>
  <si>
    <t xml:space="preserve">     Actifs corporels d'exploitation</t>
  </si>
  <si>
    <t xml:space="preserve">     Intérêts et loyers acquis non échus </t>
  </si>
  <si>
    <t xml:space="preserve">     Autres comptes de régularisation </t>
  </si>
  <si>
    <t xml:space="preserve">A6c </t>
  </si>
  <si>
    <t>A6a</t>
  </si>
  <si>
    <t xml:space="preserve">A6a </t>
  </si>
  <si>
    <t>B1</t>
  </si>
  <si>
    <t>B1.1</t>
  </si>
  <si>
    <t>B1.2</t>
  </si>
  <si>
    <t>B3</t>
  </si>
  <si>
    <t>Fonds mutualistes et réserves ( B1.1 + B1.2)</t>
  </si>
  <si>
    <t>Fonds propres (B1a + B1b + B1c + B1d + B1e)</t>
  </si>
  <si>
    <t xml:space="preserve">     Fonds dotation sans droit de reprise </t>
  </si>
  <si>
    <t xml:space="preserve">     Ecarts de réévaluation </t>
  </si>
  <si>
    <t xml:space="preserve">     Réserves</t>
  </si>
  <si>
    <t xml:space="preserve">     Report à nouveau</t>
  </si>
  <si>
    <t xml:space="preserve">     Résultat de l'exercice</t>
  </si>
  <si>
    <t>Autres fonds mutualistes (B1f + B1g)</t>
  </si>
  <si>
    <t xml:space="preserve">     Fonds de dotation avec droit de reprise </t>
  </si>
  <si>
    <t xml:space="preserve">     Subventions nettes</t>
  </si>
  <si>
    <t xml:space="preserve">Passifs subordonnés </t>
  </si>
  <si>
    <t>Provisions techniques brutes : (B3a + B3b + B3c + B3d + B3e + B3f + B3g + B3h + B3i + B3j)</t>
  </si>
  <si>
    <t xml:space="preserve">     Provisions d'assurance vie</t>
  </si>
  <si>
    <t xml:space="preserve">     Autres provisions techniques (Non-vie)</t>
  </si>
  <si>
    <t xml:space="preserve">Dettes pour dépôts en espèces reçus des cessionnaires </t>
  </si>
  <si>
    <t xml:space="preserve">     Dettes nées d'opérations de réassurance et de cessions en substitution </t>
  </si>
  <si>
    <t xml:space="preserve">     Dettes envers des établissements de crédit </t>
  </si>
  <si>
    <t xml:space="preserve">         Autres emprunts, dépôts et cautionnements reçus</t>
  </si>
  <si>
    <t xml:space="preserve">         Personnel</t>
  </si>
  <si>
    <t xml:space="preserve">         Etat, organismes sociaux, collectivités publiques </t>
  </si>
  <si>
    <t xml:space="preserve">Comptes de régularisation - Passif </t>
  </si>
  <si>
    <t>F1</t>
  </si>
  <si>
    <t>F2</t>
  </si>
  <si>
    <t>F3</t>
  </si>
  <si>
    <t>F5</t>
  </si>
  <si>
    <t>F8</t>
  </si>
  <si>
    <t>F9</t>
  </si>
  <si>
    <t>Produits des placements  ( F3a + F3b + F3c )</t>
  </si>
  <si>
    <t xml:space="preserve">     Revenus des placements</t>
  </si>
  <si>
    <t xml:space="preserve">     Autres produits des placements</t>
  </si>
  <si>
    <t xml:space="preserve">     Profit provenant de la réalisation des placements</t>
  </si>
  <si>
    <t>Charges des placements ( F5a + F5b + F5c )</t>
  </si>
  <si>
    <t xml:space="preserve">     Autres charges des placements </t>
  </si>
  <si>
    <t xml:space="preserve">     Pertes provenant de la réalisation des placements </t>
  </si>
  <si>
    <t>Produits des placements transférés au compte technique Non-Vie</t>
  </si>
  <si>
    <t>Autres charges non techniques ( F8a+ F8b )</t>
  </si>
  <si>
    <t xml:space="preserve">     Charges à caractère social</t>
  </si>
  <si>
    <t xml:space="preserve">     Autres charges non techniques</t>
  </si>
  <si>
    <t>Résultat exceptionnel ( F9a -  F9b)</t>
  </si>
  <si>
    <t xml:space="preserve">     Produits exceptionnels</t>
  </si>
  <si>
    <t xml:space="preserve">     Charges exceptionnelles</t>
  </si>
  <si>
    <t>Produits des placements alloués du compte technique Vie</t>
  </si>
  <si>
    <t>NAT</t>
  </si>
  <si>
    <t>B7</t>
  </si>
  <si>
    <t>A3</t>
  </si>
  <si>
    <t>A5</t>
  </si>
  <si>
    <t>F12</t>
  </si>
  <si>
    <t>Capital souscrit non appelé ou compte de liaison avec siège</t>
  </si>
  <si>
    <t xml:space="preserve">     Provisions pour primes non acquises (non-vie)</t>
  </si>
  <si>
    <t xml:space="preserve">     Provisions pour sinistres à payer  (Vie)</t>
  </si>
  <si>
    <t xml:space="preserve">     Provisions pour sinistres à payer  (Non Vie)</t>
  </si>
  <si>
    <t xml:space="preserve">     Provisions pour participation aux bénéfices et ristournes (Vie)</t>
  </si>
  <si>
    <t xml:space="preserve">     Provisions pour participation aux bénéfices et ristournes (Non Vie)</t>
  </si>
  <si>
    <t xml:space="preserve">     Provisions techniques des contrats en unités de compte </t>
  </si>
  <si>
    <t xml:space="preserve">     Créances nées d'opérations d'assurance directe et de prises en substitution (A6aa + A6ab)</t>
  </si>
  <si>
    <t xml:space="preserve">          Primes restant à émettre </t>
  </si>
  <si>
    <t xml:space="preserve">          Autres créances nées d'opérations d'assurances directe et de prises en substitution</t>
  </si>
  <si>
    <t xml:space="preserve">     Comptes courants et caisse</t>
  </si>
  <si>
    <t xml:space="preserve">     Actions ou certificats propres</t>
  </si>
  <si>
    <t xml:space="preserve">     Frais d'acquisition reportés (Vie et Non-Vie)</t>
  </si>
  <si>
    <t xml:space="preserve">     Provisions pour primes non acquises (Non-vie)</t>
  </si>
  <si>
    <t xml:space="preserve">     Provisions pour sinistrer à payer (Non-vie)</t>
  </si>
  <si>
    <t xml:space="preserve">     Provisions pour sinistres à payer (Vie) </t>
  </si>
  <si>
    <t xml:space="preserve">     Provisions pour participations aux bénéfices et ristournes (Vie) </t>
  </si>
  <si>
    <t xml:space="preserve">     Provisions pour participations aux bénéfices et ristournes (Non-vie) </t>
  </si>
  <si>
    <t xml:space="preserve">     Provisions pour égalisation</t>
  </si>
  <si>
    <t xml:space="preserve">        Provisions pour égalisation (Vie)</t>
  </si>
  <si>
    <t xml:space="preserve">        Provisions pour égalisation (Non-vie)</t>
  </si>
  <si>
    <t>Provisions techniques des contrats en unités de compte</t>
  </si>
  <si>
    <t xml:space="preserve">Provisions (autres que techniques) </t>
  </si>
  <si>
    <t xml:space="preserve">     Dettes nées d'opérations d'assurance directe et prises en substitution</t>
  </si>
  <si>
    <t xml:space="preserve">     Emprunts obligataires (dont obligations convertibles) </t>
  </si>
  <si>
    <t xml:space="preserve">         Titres de créances négociables émis par l'entreprise</t>
  </si>
  <si>
    <t xml:space="preserve">         Créanciers ou créditeurs divers </t>
  </si>
  <si>
    <t>D1 Primes acquises (D1a - D1b)</t>
  </si>
  <si>
    <t xml:space="preserve">      D1a Primes </t>
  </si>
  <si>
    <t xml:space="preserve">      D1b Variation des provisions pour primes non acquises </t>
  </si>
  <si>
    <t>D4 Charges des sinistres (D4a + D4b)</t>
  </si>
  <si>
    <t xml:space="preserve">       D4b Charge des provisions pour sinistres à payer</t>
  </si>
  <si>
    <t xml:space="preserve">      D7c Commissions reçues des réassureurs et des garants 
      en substitution</t>
  </si>
  <si>
    <t xml:space="preserve">D9 Variation de la provision pour égalisation </t>
  </si>
  <si>
    <t>RESULTAT TECHNIQUE DE L'ASSURANCE NON-VIE
(D1 + D2 + D3 - D4 -D5 -D6 - D7 - D8 - D9)</t>
  </si>
  <si>
    <t>E1 Primes</t>
  </si>
  <si>
    <t xml:space="preserve">     E2c Profitts provenant de la réalisation des placements</t>
  </si>
  <si>
    <t>E5 Charges de sinistres ( Ea + E5b )</t>
  </si>
  <si>
    <t xml:space="preserve">     E5b Charge des provisions pour sinistres à payer</t>
  </si>
  <si>
    <t xml:space="preserve">     E6b Provisions sur contrat en unité de compte</t>
  </si>
  <si>
    <t xml:space="preserve">     E6c Autres provisions techniques </t>
  </si>
  <si>
    <t xml:space="preserve">     E8c Commissions reçues des réassureurs et des garants en substitution</t>
  </si>
  <si>
    <t xml:space="preserve">     E9a Frais internes et externes de gestion des placements et intérêts </t>
  </si>
  <si>
    <t>E10 Ajustements ACAV (moins-values)</t>
  </si>
  <si>
    <t xml:space="preserve">     E6bbis Provision pour égalisation</t>
  </si>
  <si>
    <t>Résultat technique de l'assurance Non-Vie</t>
  </si>
  <si>
    <t>Résultat technique de l'assurance Vie</t>
  </si>
  <si>
    <t xml:space="preserve">     Frais internes et externes de gestion des placements et frais financiers </t>
  </si>
  <si>
    <t>Participation des salariés</t>
  </si>
  <si>
    <t>Résultat de l'exercice (F1 + F2 + F3 + F4 - F5 - F6 + F7 - F8 + F9 - F10 - F11 )</t>
  </si>
  <si>
    <t xml:space="preserve">Autres dettes (B7a + B7b + B7c + B7d + B7e) </t>
  </si>
  <si>
    <t xml:space="preserve">     Autres dettes (B7ea + B7eb + B7ec + B7ed + B7ee)</t>
  </si>
  <si>
    <t>B7e</t>
  </si>
  <si>
    <t xml:space="preserve">TOTAL DU PASSIF (B1 + B2 + B3 + B4 + B5 + B6 + B7 + B8) </t>
  </si>
  <si>
    <t>Créances (A6a + A6b + A6c + A6d)</t>
  </si>
  <si>
    <t xml:space="preserve">     Capital appelé et non versé</t>
  </si>
  <si>
    <t>TOTAL DE L'ACTIF (A1 + A2 +  A3 + A4 + A5 + A6 + A7 + A8)</t>
  </si>
  <si>
    <t>Placements (A3a + A3b + A3c + A3d)</t>
  </si>
  <si>
    <t xml:space="preserve">Placements représentant les provisions techniques afférentes aux contrats en unités de comptes </t>
  </si>
  <si>
    <t>Comptes de régularisation - Actif (A8a + A8b + A8c)</t>
  </si>
  <si>
    <t>Autres actifs (A7a + A7b + A7c)</t>
  </si>
  <si>
    <t>E6 Charges des provisions d'assurance vie et autres provisions techniques 
(E6a + E6b + E6bbis + E6c)</t>
  </si>
  <si>
    <t>Assu_Passif</t>
  </si>
  <si>
    <t>Assu_RNT</t>
  </si>
  <si>
    <t>Assu_RT_Nvie</t>
  </si>
  <si>
    <t>Assu_RT_Vie</t>
  </si>
  <si>
    <t>Impôts sur le bénéfice</t>
  </si>
  <si>
    <t>Assu_Actif</t>
  </si>
  <si>
    <t>A3a</t>
  </si>
  <si>
    <t>A3b</t>
  </si>
  <si>
    <t>A6aa</t>
  </si>
  <si>
    <t>A6ab</t>
  </si>
  <si>
    <t>A6b</t>
  </si>
  <si>
    <t>A6ca</t>
  </si>
  <si>
    <t>A6cb</t>
  </si>
  <si>
    <t>A6cc</t>
  </si>
  <si>
    <t>A7a</t>
  </si>
  <si>
    <t>A7c</t>
  </si>
  <si>
    <t>A8c</t>
  </si>
  <si>
    <t>B1c</t>
  </si>
  <si>
    <t>B1e</t>
  </si>
  <si>
    <t>B5</t>
  </si>
  <si>
    <t>B7a</t>
  </si>
  <si>
    <t>B7b</t>
  </si>
  <si>
    <t>B7d</t>
  </si>
  <si>
    <t>B7eb</t>
  </si>
  <si>
    <t>B7ec</t>
  </si>
  <si>
    <t>B7ed</t>
  </si>
  <si>
    <t>B7ee</t>
  </si>
  <si>
    <t>B8</t>
  </si>
  <si>
    <t>F3b</t>
  </si>
  <si>
    <t>F7</t>
  </si>
  <si>
    <t>F8b</t>
  </si>
  <si>
    <t>F9a</t>
  </si>
  <si>
    <t>F9b</t>
  </si>
  <si>
    <t>D1aA</t>
  </si>
  <si>
    <t>D3A</t>
  </si>
  <si>
    <t>D4bA</t>
  </si>
  <si>
    <t>D6A</t>
  </si>
  <si>
    <t>D8A</t>
  </si>
  <si>
    <t>E1A</t>
  </si>
  <si>
    <t>E2bA</t>
  </si>
  <si>
    <t>E4A</t>
  </si>
  <si>
    <t>E5aA</t>
  </si>
  <si>
    <t>E5bA</t>
  </si>
  <si>
    <t>E6bA</t>
  </si>
  <si>
    <t>E6cA</t>
  </si>
  <si>
    <t>E6cB</t>
  </si>
  <si>
    <t xml:space="preserve">Paramètres </t>
  </si>
  <si>
    <t xml:space="preserve">Valeurs </t>
  </si>
  <si>
    <t>Dossier - Code</t>
  </si>
  <si>
    <t>Société - Code</t>
  </si>
  <si>
    <t>Etablissement - Code</t>
  </si>
  <si>
    <t>*</t>
  </si>
  <si>
    <t>Ecritures Simulation ?</t>
  </si>
  <si>
    <t>OUI</t>
  </si>
  <si>
    <t>Approche Comptable - Code</t>
  </si>
  <si>
    <t xml:space="preserve">Devise d'expression </t>
  </si>
  <si>
    <t>Période début (AAAAMM)</t>
  </si>
  <si>
    <t>Période fin (AAAAMM)</t>
  </si>
  <si>
    <t>Dossier</t>
  </si>
  <si>
    <t>Approche Code</t>
  </si>
  <si>
    <t>Famille Rubrique</t>
  </si>
  <si>
    <t>Périmètre Société\Ets</t>
  </si>
  <si>
    <t>Ecriture Simulation</t>
  </si>
  <si>
    <t xml:space="preserve">SOCIÉTÉ : </t>
  </si>
  <si>
    <t xml:space="preserve">ÉTABLISSEMENT : </t>
  </si>
  <si>
    <t xml:space="preserve">APPROCHE : </t>
  </si>
  <si>
    <t xml:space="preserve">AVEC ÉCRITURES DE SIMULATION : </t>
  </si>
  <si>
    <t xml:space="preserve">DEVISE D'EXPRESSION : </t>
  </si>
  <si>
    <t>A1</t>
  </si>
  <si>
    <t>A2</t>
  </si>
  <si>
    <t>A3c</t>
  </si>
  <si>
    <t>A3d</t>
  </si>
  <si>
    <t>A4</t>
  </si>
  <si>
    <t>A5a</t>
  </si>
  <si>
    <t>A5b</t>
  </si>
  <si>
    <t>A5c</t>
  </si>
  <si>
    <t>A5d</t>
  </si>
  <si>
    <t>A5e</t>
  </si>
  <si>
    <t>A5f</t>
  </si>
  <si>
    <t>A5g</t>
  </si>
  <si>
    <t>A5h</t>
  </si>
  <si>
    <t>A5i</t>
  </si>
  <si>
    <t>A5j</t>
  </si>
  <si>
    <t>A6d</t>
  </si>
  <si>
    <t>A7b</t>
  </si>
  <si>
    <t>A8a</t>
  </si>
  <si>
    <t>A8b</t>
  </si>
  <si>
    <t xml:space="preserve">Part des cessionnaires et rétrocessionnaires dans les provisions techniques 
(A5a + A5b + A5c + A5d + A5e + A5f + A5g + A5h + A5i + A5j) </t>
  </si>
  <si>
    <t>Début</t>
  </si>
  <si>
    <t>Fin</t>
  </si>
  <si>
    <t>B1a</t>
  </si>
  <si>
    <t>B1b</t>
  </si>
  <si>
    <t>B1d</t>
  </si>
  <si>
    <t>B1f</t>
  </si>
  <si>
    <t>B1g</t>
  </si>
  <si>
    <t>B2</t>
  </si>
  <si>
    <t>B3a</t>
  </si>
  <si>
    <t>B3b</t>
  </si>
  <si>
    <t>B3c</t>
  </si>
  <si>
    <t>B3d</t>
  </si>
  <si>
    <t>B3e</t>
  </si>
  <si>
    <t>B3f</t>
  </si>
  <si>
    <t>B3g</t>
  </si>
  <si>
    <t>B3g1</t>
  </si>
  <si>
    <t>B3g2</t>
  </si>
  <si>
    <t>B3h</t>
  </si>
  <si>
    <t>B3i</t>
  </si>
  <si>
    <t>B4</t>
  </si>
  <si>
    <t>B6</t>
  </si>
  <si>
    <t>B7c</t>
  </si>
  <si>
    <t>B7ea</t>
  </si>
  <si>
    <t>{_x000D_
  "Name": "CacheManager_Actif",_x000D_
  "Column": 2,_x000D_
  "Length": 2,_x000D_
  "IsEncrypted": false_x000D_
}</t>
  </si>
  <si>
    <t>(N)</t>
  </si>
  <si>
    <t>(N-1)</t>
  </si>
  <si>
    <t>D1aB</t>
  </si>
  <si>
    <t>D1aC</t>
  </si>
  <si>
    <t>D1bA</t>
  </si>
  <si>
    <t>D1bB</t>
  </si>
  <si>
    <t>D1bC</t>
  </si>
  <si>
    <t>D2A</t>
  </si>
  <si>
    <t>D2B</t>
  </si>
  <si>
    <t>D2C</t>
  </si>
  <si>
    <t>D3B</t>
  </si>
  <si>
    <t>D3C</t>
  </si>
  <si>
    <t>D4aA</t>
  </si>
  <si>
    <t>D4aB</t>
  </si>
  <si>
    <t>D4aC</t>
  </si>
  <si>
    <t>D4bB</t>
  </si>
  <si>
    <t>D4bC</t>
  </si>
  <si>
    <t>D5A</t>
  </si>
  <si>
    <t>D5B</t>
  </si>
  <si>
    <t>D5C</t>
  </si>
  <si>
    <t>D6B</t>
  </si>
  <si>
    <t>D6C</t>
  </si>
  <si>
    <t>D7aA</t>
  </si>
  <si>
    <t>D7aB</t>
  </si>
  <si>
    <t>D7aC</t>
  </si>
  <si>
    <t>D7bA</t>
  </si>
  <si>
    <t>D7bB</t>
  </si>
  <si>
    <t>D7bC</t>
  </si>
  <si>
    <t>D7cA</t>
  </si>
  <si>
    <t>D7cB</t>
  </si>
  <si>
    <t>D7cC</t>
  </si>
  <si>
    <t>D8B</t>
  </si>
  <si>
    <t>D8C</t>
  </si>
  <si>
    <t>D9A</t>
  </si>
  <si>
    <t>D9B</t>
  </si>
  <si>
    <t>D9C</t>
  </si>
  <si>
    <t>{_x000D_
  "Name": "CacheManager_Passif",_x000D_
  "Column": 3,_x000D_
  "Length": 3,_x000D_
  "IsEncrypted": false_x000D_
}</t>
  </si>
  <si>
    <t>{_x000D_
  "Name": "CacheManager_Résultat techn. Non Vie",_x000D_
  "Column": 4,_x000D_
  "Length": 2,_x000D_
  "IsEncrypted": false_x000D_
}</t>
  </si>
  <si>
    <t>Résultat technique de l'assurance vie 
(E1+E2+E3+E4-E5-E6-E7-E8-E9-E10-E11-E12)</t>
  </si>
  <si>
    <t>E1B</t>
  </si>
  <si>
    <t>E1C</t>
  </si>
  <si>
    <t>E2aA</t>
  </si>
  <si>
    <t>E2aB</t>
  </si>
  <si>
    <t>E2aC</t>
  </si>
  <si>
    <t>E2bB</t>
  </si>
  <si>
    <t>E2bC</t>
  </si>
  <si>
    <t>E2cA</t>
  </si>
  <si>
    <t>E2cB</t>
  </si>
  <si>
    <t>E2cC</t>
  </si>
  <si>
    <t>E3A</t>
  </si>
  <si>
    <t>E3B</t>
  </si>
  <si>
    <t>E3C</t>
  </si>
  <si>
    <t>E4B</t>
  </si>
  <si>
    <t>E4C</t>
  </si>
  <si>
    <t>E5aB</t>
  </si>
  <si>
    <t>E5aC</t>
  </si>
  <si>
    <t>E5bB</t>
  </si>
  <si>
    <t>E5bC</t>
  </si>
  <si>
    <t>E6aA</t>
  </si>
  <si>
    <t>E6aB</t>
  </si>
  <si>
    <t>E6aC</t>
  </si>
  <si>
    <t>E6bB</t>
  </si>
  <si>
    <t>E6bC</t>
  </si>
  <si>
    <t>E6bbisA</t>
  </si>
  <si>
    <t>E6bbisB</t>
  </si>
  <si>
    <t>E6bbisC</t>
  </si>
  <si>
    <t>E6cC</t>
  </si>
  <si>
    <t>E7C</t>
  </si>
  <si>
    <t>E7A</t>
  </si>
  <si>
    <t>E7B</t>
  </si>
  <si>
    <t>E8aA</t>
  </si>
  <si>
    <t>E8aB</t>
  </si>
  <si>
    <t>E8aC</t>
  </si>
  <si>
    <t>E8bA</t>
  </si>
  <si>
    <t>E8bB</t>
  </si>
  <si>
    <t>E8bC</t>
  </si>
  <si>
    <t>E8cA</t>
  </si>
  <si>
    <t>E8cB</t>
  </si>
  <si>
    <t>E8cC</t>
  </si>
  <si>
    <t>E9aA</t>
  </si>
  <si>
    <t>E9aB</t>
  </si>
  <si>
    <t>E9aC</t>
  </si>
  <si>
    <t>E9bA</t>
  </si>
  <si>
    <t>E9bB</t>
  </si>
  <si>
    <t>E9bC</t>
  </si>
  <si>
    <t>E9cA</t>
  </si>
  <si>
    <t>E9cB</t>
  </si>
  <si>
    <t>E9cC</t>
  </si>
  <si>
    <t>E10A</t>
  </si>
  <si>
    <t>E10B</t>
  </si>
  <si>
    <t>E10C</t>
  </si>
  <si>
    <t>E11A</t>
  </si>
  <si>
    <t>E11B</t>
  </si>
  <si>
    <t>E11C</t>
  </si>
  <si>
    <t>E12A</t>
  </si>
  <si>
    <t>E12B</t>
  </si>
  <si>
    <t>E12C</t>
  </si>
  <si>
    <t>{_x000D_
  "Name": "CacheManager_Résultat techn. Vie",_x000D_
  "Column": 5,_x000D_
  "Length": 2,_x000D_
  "IsEncrypted": false_x000D_
}</t>
  </si>
  <si>
    <t>F3a</t>
  </si>
  <si>
    <t>F3c</t>
  </si>
  <si>
    <t>F4</t>
  </si>
  <si>
    <t>F5a</t>
  </si>
  <si>
    <t>F5b</t>
  </si>
  <si>
    <t>F5c</t>
  </si>
  <si>
    <t>F6</t>
  </si>
  <si>
    <t>F8a</t>
  </si>
  <si>
    <t>F10</t>
  </si>
  <si>
    <t>F11</t>
  </si>
  <si>
    <t>{_x000D_
  "Name": "CacheManager_Résultat Non tech",_x000D_
  "Column": 7,_x000D_
  "Length": 2,_x000D_
  "IsEncrypted": false_x000D_
}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</si>
  <si>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</si>
  <si>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</si>
  <si>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</si>
  <si>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</si>
  <si>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</si>
  <si>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ATTENTION: Cet état est déployable au délà de la version 5.4.7.0 de l'outil Sage BI Déploiement</t>
  </si>
  <si>
    <t>Les états suivants sont des états préparatoires. Ils sont conçus à partir d'assistants cellules se basant sur les rubriques de comptes paramétrables dans FRP 1000</t>
  </si>
  <si>
    <t>La plupart des assistants cellules sollicitent le modèle "Balance générale" pour ressortir le solde de tenue de compte des rubriques</t>
  </si>
  <si>
    <t>Liste des états sollicitants le modèle "Etats fiscaux":</t>
  </si>
  <si>
    <t>- Bilan - ACTIF</t>
  </si>
  <si>
    <t>- Bilan - PASSIF</t>
  </si>
  <si>
    <t>Cependant, certaines rubriques de comptes sont calculées à partir du modèle "Etats fiscaux". Ce modèle a été spécialement utilisé pour prendre en considération les différents calculs du solde dès lors qu'il y a un ou plusieurs types de calcul au sein de la même rubrique (solde débiteur, solde créditeur, solde si débiteur ou bien solde si créditeur)</t>
  </si>
  <si>
    <t>Dans ce modèle "Etat fiscaux", une pré-aggrégation se fait au niveau de la période + sur les comptes généraux + sur le code du tiers</t>
  </si>
  <si>
    <t>Si vous avez personnalisé le calcul d'une rubrique dans FRP 1000 pour qu'elle prenne en compte un calcul de solde bien précis (SSD,SD,SSC,SC), vous pouvez bien évidemment modifier le/les assistants cellules en questions pour qu'ils puissent s'appuyer sur le modèle "Etats fiscaux" au lieu de la "Balance générale"</t>
  </si>
  <si>
    <t>Date</t>
  </si>
  <si>
    <t>Version</t>
  </si>
  <si>
    <t>Description</t>
  </si>
  <si>
    <t>Création du document</t>
  </si>
  <si>
    <t>ST_900_SFI_INF</t>
  </si>
  <si>
    <t>S1</t>
  </si>
  <si>
    <t xml:space="preserve">{_x000D_
  "Formulas": {_x000D_
    "=RIK_AC(\"INF06__;INF13@E=1,S=14,G=0,T=0,P=0:@R=A,S=16,V={0}:R=B,S=1,V={1}:R=C,S=19,V={2}:R=D,S=18,V={3}:R=E,S=3,V={4}:R=F,S=21,V={5}:R=G,S=22,V={6}:R=H,S=4,V={7}:R=I,S=23,V={8}:R=J,S=24,V={9}:\";$B$1;$F$14;$F$15;$B$2;$B$3;$B$4;$B$5;$A25;I$1;I$2)": 1,_x000D_
    "=RIK_AC(\"INF06__;INF13@E=1,S=14,G=0,T=0,P=0:@R=A,S=16,V={0}:R=B,S=1,V={1}:R=C,S=19,V={2}:R=D,S=18,V={3}:R=E,S=3,V={4}:R=F,S=21,V={5}:R=G,S=22,V={6}:R=H,S=4,V={7}:R=I,S=23,V={8}:R=J,S=24,V={9}:\";$B$1;$F$14;$F$15;$B$2;$B$3;$B$4;$B$5;$A25;K$1;K$2)": 2,_x000D_
    "=RIK_AC(\"INF06__;INF13@E=1,S=14,G=0,T=0,P=0:@R=A,S=16,V={0}:R=B,S=1,V={1}:R=C,S=19,V={2}:R=D,S=18,V={3}:R=E,S=3,V={4}:R=F,S=21,V={5}:R=G,S=22,V={6}:R=H,S=4,V={7}:R=I,S=23,V={8}:R=J,S=24,V={9}:\";$B$1;$F$14;$F$15;$B$2;$B$3;$B$4;$B$5;$A26;I$1;I$2)": 3,_x000D_
    "=RIK_AC(\"INF06__;INF13@E=1,S=14,G=0,T=0,P=0:@R=A,S=16,V={0}:R=B,S=1,V={1}:R=C,S=19,V={2}:R=D,S=18,V={3}:R=E,S=3,V={4}:R=F,S=21,V={5}:R=G,S=22,V={6}:R=H,S=4,V={7}:R=I,S=23,V={8}:R=J,S=24,V={9}:\";$B$1;$F$14;$F$15;$B$2;$B$3;$B$4;$B$5;$A28;I$1;I$2)": 4,_x000D_
    "=RIK_AC(\"INF06__;INF13@E=1,S=14,G=0,T=0,P=0:@R=A,S=16,V={0}:R=B,S=1,V={1}:R=C,S=19,V={2}:R=D,S=18,V={3}:R=E,S=3,V={4}:R=F,S=21,V={5}:R=G,S=22,V={6}:R=H,S=4,V={7}:R=I,S=23,V={8}:R=J,S=24,V={9}:\";$B$1;$F$14;$F$15;$B$2;$B$3;$B$4;$B$5;$A29;I$1;I$2)": 5,_x000D_
    "=RIK_AC(\"INF06__;INF13@E=1,S=14,G=0,T=0,P=0:@R=A,S=16,V={0}:R=B,S=1,V={1}:R=C,S=19,V={2}:R=D,S=18,V={3}:R=E,S=3,V={4}:R=F,S=21,V={5}:R=G,S=22,V={6}:R=H,S=4,V={7}:R=I,S=23,V={8}:R=J,S=24,V={9}:\";$B$1;$F$14;$F$15;$B$2;$B$3;$B$4;$B$5;$A30;I$1;I$2)": 6,_x000D_
    "=RIK_AC(\"INF06__;INF13@E=1,S=14,G=0,T=0,P=0:@R=A,S=16,V={0}:R=B,S=1,V={1}:R=C,S=19,V={2}:R=D,S=18,V={3}:R=E,S=3,V={4}:R=F,S=21,V={5}:R=G,S=22,V={6}:R=H,S=4,V={7}:R=I,S=23,V={8}:R=J,S=24,V={9}:\";$B$1;$F$14;$F$15;$B$2;$B$3;$B$4;$B$5;$A31;I$1;I$2)": 7,_x000D_
    "=RIK_AC(\"INF06__;INF13@E=1,S=14,G=0,T=0,P=0:@R=A,S=16,V={0}:R=B,S=1,V={1}:R=C,S=19,V={2}:R=D,S=18,V={3}:R=E,S=3,V={4}:R=F,S=21,V={5}:R=G,S=22,V={6}:R=H,S=4,V={7}:R=I,S=23,V={8}:R=J,S=24,V={9}:\";$B$1;$F$14;$F$15;$B$2;$B$3;$B$4;$B$5;$A32;I$1;I$2)": 8,_x000D_
    "=RIK_AC(\"INF06__;INF13@E=1,S=14,G=0,T=0,P=0:@R=A,S=16,V={0}:R=B,S=1,V={1}:R=C,S=19,V={2}:R=D,S=18,V={3}:R=E,S=3,V={4}:R=F,S=21,V={5}:R=G,S=22,V={6}:R=H,S=4,V={7}:R=I,S=23,V={8}:R=J,S=24,V={9}:\";$B$1;$F$14;$F$15;$B$2;$B$3;$B$4;$B$5;$A34;I$1;I$2)": 9,_x000D_
    "=RIK_AC(\"INF06__;INF13@E=1,S=14,G=0,T=0,P=0:@R=A,S=16,V={0}:R=B,S=1,V={1}:R=C,S=19,V={2}:R=D,S=18,V={3}:R=E,S=3,V={4}:R=F,S=21,V={5}:R=G,S=22,V={6}:R=H,S=4,V={7}:R=I,S=23,V={8}:R=J,S=24,V={9}:\";$B$1;$F$14;$F$15;$B$2;$B$3;$B$4;$B$5;$A35;I$1;I$2)": 10,_x000D_
    "=RIK_AC(\"INF06__;INF13@E=1,S=14,G=0,T=0,P=0:@R=A,S=16,V={0}:R=B,S=1,V={1}:R=C,S=19,V={2}:R=D,S=18,V={3}:R=E,S=3,V={4}:R=F,S=21,V={5}:R=G,S=22,V={6}:R=H,S=4,V={7}:R=I,S=23,V={8}:R=J,S=24,V={9}:\";$B$1;$F$14;$F$15;$B$2;$B$3;$B$4;$B$5;$A36;I$1;I$2)": 11,_x000D_
    "=RIK_AC(\"INF06__;INF13@E=1,S=14,G=0,T=0,P=0:@R=A,S=16,V={0}:R=B,S=1,V={1}:R=C,S=19,V={2}:R=D,S=18,V={3}:R=E,S=3,V={4}:R=F,S=21,V={5}:R=G,S=22,V={6}:R=H,S=4,V={7}:R=I,S=23,V={8}:R=J,S=24,V={9}:\";$B$1;$F$14;$F$15;$B$2;$B$3;$B$4;$B$5;$A37;I$1;I$2)": 12,_x000D_
    "=RIK_AC(\"INF06__;INF13@E=1,S=14,G=0,T=0,P=0:@R=A,S=16,V={0}:R=B,S=1,V={1}:R=C,S=19,V={2}:R=D,S=18,V={3}:R=E,S=3,V={4}:R=F,S=21,V={5}:R=G,S=22,V={6}:R=H,S=4,V={7}:R=I,S=23,V={8}:R=J,S=24,V={9}:\";$B$1;$F$14;$F$15;$B$2;$B$3;$B$4;$B$5;$A38;I$1;I$2)": 13,_x000D_
    "=RIK_AC(\"INF06__;INF13@E=1,S=14,G=0,T=0,P=0:@R=A,S=16,V={0}:R=B,S=1,V={1}:R=C,S=19,V={2}:R=D,S=18,V={3}:R=E,S=3,V={4}:R=F,S=21,V={5}:R=G,S=22,V={6}:R=H,S=4,V={7}:R=I,S=23,V={8}:R=J,S=24,V={9}:\";$B$1;$F$14;$F$15;$B$2;$B$3;$B$4;$B$5;$A39;I$1;I$2)": 14,_x000D_
    "=RIK_AC(\"INF06__;INF13@E=1,S=14,G=0,T=0,P=0:@R=A,S=16,V={0}:R=B,S=1,V={1}:R=C,S=19,V={2}:R=D,S=18,V={3}:R=E,S=3,V={4}:R=F,S=21,V={5}:R=G,S=22,V={6}:R=H,S=4,V={7}:R=I,S=23,V={8}:R=J,S=24,V={9}:\";$B$1;$F$14;$F$15;$B$2;$B$3;$B$4;$B$5;$A40;I$1;I$2)": 15,_x000D_
    "=RIK_AC(\"INF06__;INF13@E=1,S=14,G=0,T=0,P=0:@R=A,S=16,V={0}:R=B,S=1,V={1}:R=C,S=19,V={2}:R=D,S=18,V={3}:R=E,S=3,V={4}:R=F,S=21,V={5}:R=G,S=22,V={6}:R=H,S=4,V={7}:R=I,S=23,V={8}:R=J,S=24,V={9}:\";$B$1;$F$14;$F$15;$B$2;$B$3;$B$4;$B$5;$A41;I$1;I$2)": 16,_x000D_
    "=RIK_AC(\"INF06__;INF13@E=1,S=14,G=0,T=0,P=0:@R=A,S=16,V={0}:R=B,S=1,V={1}:R=C,S=19,V={2}:R=D,S=18,V={3}:R=E,S=3,V={4}:R=F,S=21,V={5}:R=G,S=22,V={6}:R=H,S=4,V={7}:R=I,S=23,V={8}:R=J,S=24,V={9}:\";$B$1;$F$14;$F$15;$B$2;$B$3;$B$4;$B$5;$A42;I$1;I$2)": 17,_x000D_
    "=RIK_AC(\"INF06__;INF13@E=1,S=14,G=0,T=0,P=0:@R=A,S=16,V={0}:R=B,S=1,V={1}:R=C,S=19,V={2}:R=D,S=18,V={3}:R=E,S=3,V={4}:R=F,S=21,V={5}:R=G,S=22,V={6}:R=H,S=4,V={7}:R=I,S=23,V={8}:R=J,S=24,V={9}:\";$B$1;$F$14;$F$15;$B$2;$B$3;$B$4;$B$5;$A43;I$1;I$2)": 18,_x000D_
    "=RIK_AC(\"INF06__;INF13@E=1,S=14,G=0,T=0,P=0:@R=A,S=16,V={0}:R=B,S=1,V={1}:R=C,S=19,V={2}:R=D,S=18,V={3}:R=E,S=3,V={4}:R=F,S=21,V={5}:R=G,S=22,V={6}:R=H,S=4,V={7}:R=I,S=23,V={8}:R=J,S=24,V={9}:\";$B$1;$F$14;$F$15;$B$2;$B$3;$B$4;$B$5;$A46;I$1;I$2)": 19,_x000D_
    "=RIK_AC(\"INF06__;INF13@E=1,S=14,G=0,T=0,P=0:@R=A,S=16,V={0}:R=B,S=1,V={1}:R=C,S=19,V={2}:R=D,S=18,V={3}:R=E,S=3,V={4}:R=F,S=21,V={5}:R=G,S=22,V={6}:R=H,S=4,V={7}:R=I,S=23,V={8}:R=J,S=24,V={9}:\";$B$1;$F$14;$F$15;$B$2;$B$3;$B$4;$B$5;$A47;I$1;I$2)": 20,_x000D_
    "=RIK_AC(\"INF06__;INF13@E=1,S=14,G=0,T=0,P=0:@R=A,S=16,V={0}:R=B,S=1,V={1}:R=C,S=19,V={2}:R=D,S=18,V={3}:R=E,S=3,V={4}:R=F,S=21,V={5}:R=G,S=22,V={6}:R=H,S=4,V={7}:R=I,S=23,V={8}:R=J,S=24,V={9}:\";$B$1;$F$14;$F$15;$B$2;$B$3;$B$4;$B$5;$A48;I$1;I$2)": 21,_x000D_
    "=RIK_AC(\"INF06__;INF13@E=1,S=14,G=0,T=0,P=0:@R=A,S=16,V={0}:R=B,S=1,V={1}:R=C,S=19,V={2}:R=D,S=18,V={3}:R=E,S=3,V={4}:R=F,S=21,V={5}:R=G,S=22,V={6}:R=H,S=4,V={7}:R=I,S=23,V={8}:R=J,S=24,V={9}:\";$B$1;$F$14;$F$15;$B$2;$B$3;$B$4;$B$5;$A50;I$1;I$2)": 22,_x000D_
    "=RIK_AC(\"INF06__;INF13@E=1,S=14,G=0,T=0,P=0:@R=A,S=16,V={0}:R=B,S=1,V={1}:R=C,S=19,V={2}:R=D,S=18,V={3}:R=E,S=3,V={4}:R=F,S=21,V={5}:R=G,S=22,V={6}:R=H,S=4,V={7}:R=I,S=23,V={8}:R=J,S=24,V={9}:\";$B$1;$F$14;$F$15;$B$2;$B$3;$B$4;$B$5;$A51;I$1;I$2)": 23,_x000D_
    "=RIK_AC(\"INF06__;INF13@E=1,S=14,G=0,T=0,P=0:@R=A,S=16,V={0}:R=B,S=1,V={1}:R=C,S=19,V={2}:R=D,S=18,V={3}:R=E,S=3,V={4}:R=F,S=21,V={5}:R=G,S=22,V={6}:R=H,S=4,V={7}:R=I,S=23,V={8}:R=J,S=24,V={9}:\";$B$1;$F$14;$F$15;$B$2;$B$3;$B$4;$B$5;$A52;I$1;I$2)": 24,_x000D_
    "=RIK_AC(\"INF06__;INF13@E=1,S=14,G=0,T=0,P=0:@R=A,S=16,V={0}:R=B,S=1,V={1}:R=C,S=19,V={2}:R=D,S=18,V={3}:R=E,S=3,V={4}:R=F,S=21,V={5}:R=G,S=22,V={6}:R=H,S=4,V={7}:R=I,S=23,V={8}:R=J,S=24,V={9}:\";$B$1;$F$14;$F$15;$B$2;$B$3;$B$4;$B$5;$A53;I$1;I$2)": 25,_x000D_
    "=RIK_AC(\"INF06__;INF13@E=1,S=14,G=0,T=0,P=0:@R=A,S=16,V={0}:R=B,S=1,V={1}:R=C,S=19,V={2}:R=D,S=18,V={3}:R=E,S=3,V={4}:R=F,S=21,V={5}:R=G,S=22,V={6}:R=H,S=4,V={7}:R=I,S=23,V={8}:R=J,S=24,V={9}:\";$B$1;$F$14;$F$15;$B$2;$B$3;$B$4;$B$5;$A55;I$1;I$2)": 26,_x000D_
    "=RIK_AC(\"INF06__;INF13@E=1,S=14,G=0,T=0,P=0:@R=A,S=16,V={0}:R=B,S=1,V={1}:R=C,S=19,V={2}:R=D,S=18,V={3}:R=E,S=3,V={4}:R=F,S=21,V={5}:R=G,S=22,V={6}:R=H,S=4,V={7}:R=I,S=23,V={8}:R=J,S=24,V={9}:\";$B$1;$F$14;$F$15;$B$2;$B$3;$B$4;$B$5;$A56;I$1;I$2)": 27,_x000D_
    "=RIK_AC(\"INF06__;INF13@E=1,S=14,G=0,T=0,P=0:@R=A,S=16,V={0}:R=B,S=1,V={1}:R=C,S=19,V={2}:R=D,S=18,V={3}:R=E,S=3,V={4}:R=F,S=21,V={5}:R=G,S=22,V={6}:R=H,S=4,V={7}:R=I,S=23,V={8}:R=J,S=24,V={9}:\";$B$1;$F$14;$F$15;$B$2;$B$3;$B$4;$B$5;$A57;I$1;I$2)": 28,_x000D_
    "=RIK_AC(\"INF06__;INF13@E=1,S=14,G=0,T=0,P=0:@R=A,S=16,V={0}:R=B,S=1,V={1}:R=C,S=19,V={2}:R=D,S=18,V={3}:R=E,S=3,V={4}:R=F,S=21,V={5}:R=G,S=22,V={6}:R=H,S=4,V={7}:R=I,S=23,V={8}:R=J,S=24,V={9}:\";$B$1;$F$14;$F$15;$B$2;$B$3;$B$4;$B$5;$A59;I$1;I$2)": 29,_x000D_
    "=RIK_AC(\"INF06__;INF13@E=1,S=14,G=0,T=0,P=0:@R=A,S=16,V={0}:R=B,S=1,V={1}:R=C,S=19,V={2}:R=D,S=18,V={3}:R=E,S=3,V={4}:R=F,S=21,V={5}:R=G,S=22,V={6}:R=H,S=4,V={7}:R=I,S=23,V={8}:R=J,S=24,V={9}:\";$B$1;$F$14;$F$15;$B$2;$B$3;$B$4;$B$5;$A60;I$1;I$2)": 30,_x000D_
    "=RIK_AC(\"INF06__;INF13@E=1,S=14,G=0,T=0,P=0:@R=A,S=16,V={0}:R=B,S=1,V={1}:R=C,S=19,V={2}:R=D,S=18,V={3}:R=E,S=3,V={4}:R=F,S=21,V={5}:R=G,S=22,V={6}:R=H,S=4,V={7}:R=I,S=23,V={8}:R=J,S=24,V={9}:\";$B$1;$F$14;$F$15;$B$2;$B$3;$B$4;$B$5;$A61;I$1;I$2)": 31,_x000D_
    "=RIK_AC(\"INF06__;INF13@E=1,S=14,G=0,T=0,P=0:@R=A,S=16,V={0}:R=B,S=1,V={1}:R=C,S=19,V={2}:R=D,S=18,V={3}:R=E,S=3,V={4}:R=F,S=21,V={5}:R=G,S=22,V={6}:R=H,S=4,V={7}:R=I,S=23,V={8}:R=J,S=24,V={9}:\";$B$1;$F$14;$F$15;$B$2;$B$3;$B$4;$B$5;$A26;K$1;K$2)": 32,_x000D_
    "=RIK_AC(\"INF06__;INF13@E=1,S=14,G=0,T=0,P=0:@R=A,S=16,V={0}:R=B,S=1,V={1}:R=C,S=19,V={2}:R=D,S=18,V={3}:R=E,S=3,V={4}:R=F,S=21,V={5}:R=G,S=22,V={6}:R=H,S=4,V={7}:R=I,S=23,V={8}:R=J,S=24,V={9}:\";$B$1;$F$14;$F$15;$B$2;$B$3;$B$4;$B$5;$A28;K$1;K$2)": 33,_x000D_
    "=RIK_AC(\"INF06__;INF13@E=1,S=14,G=0,T=0,P=0:@R=A,S=16,V={0}:R=B,S=1,V={1}:R=C,S=19,V={2}:R=D,S=18,V={3}:R=E,S=3,V={4}:R=F,S=21,V={5}:R=G,S=22,V={6}:R=H,S=4,V={7}:R=I,S=23,V={8}:R=J,S=24,V={9}:\";$B$1;$F$14;$F$15;$B$2;$B$3;$B$4;$B$5;$A29;K$1;K$2)": 34,_x000D_
    "=RIK_AC(\"INF06__;INF13@E=1,S=14,G=0,T=0,P=0:@R=A,S=16,V={0}:R=B,S=1,V={1}:R=C,S=19,V={2}:R=D,S=18,V={3}:R=E,S=3,V={4}:R=F,S=21,V={5}:R=G,S=22,V={6}:R=H,S=4,V={7}:R=I,S=23,V={8}:R=J,S=24,V={9}:\";$B$1;$F$14;$F$15;$B$2;$B$3;$B$4;$B$5;$A30;K$1;K$2)": 35,_x000D_
    "=RIK_AC(\"INF06__;INF13@E=1,S=14,G=0,T=0,P=0:@R=A,S=16,V={0}:R=B,S=1,V={1}:R=C,S=19,V={2}:R=D,S=18,V={3}:R=E,S=3,V={4}:R=F,S=21,V={5}:R=G,S=22,V={6}:R=H,S=4,V={7}:R=I,S=23,V={8}:R=J,S=24,V={9}:\";$B$1;$F$14;$F$15;$B$2;$B$3;$B$4;$B$5;$A31;K$1;K$2)": 36,_x000D_
    "=RIK_AC(\"INF06__;INF13@E=1,S=14,G=0,T=0,P=0:@R=A,S=16,V={0}:R=B,S=1,V={1}:R=C,S=19,V={2}:R=D,S=18,V={3}:R=E,S=3,V={4}:R=F,S=21,V={5}:R=G,S=22,V={6}:R=H,S=4,V={7}:R=I,S=23,V={8}:R=J,S=24,V={9}:\";$B$1;$F$14;$F$15;$B$2;$B$3;$B$4;$B$5;$A32;K$1;K$2)": 37,_x000D_
    "=RIK_AC(\"INF06__;INF13@E=1,S=14,G=0,T=0,P=0:@R=A,S=16,V={0}:R=B,S=1,V={1}:R=C,S=19,V={2}:R=D,S=18,V={3}:R=E,S=3,V={4}:R=F,S=21,V={5}:R=G,S=22,V={6}:R=H,S=4,V={7}:R=I,S=23,V={8}:R=J,S=24,V={9}:\";$B$1;$F$14;$F$15;$B$2;$B$3;$B$4;$B$5;$A34;K$1;K$2)": 38,_x000D_
    "=RIK_AC(\"INF06__;INF13@E=1,S=14,G=0,T=0,P=0:@R=A,S=16,V={0}:R=B,S=1,V={1}:R=C,S=19,V={2}:R=D,S=18,V={3}:R=E,S=3,V={4}:R=F,S=21,V={5}:R=G,S=22,V={6}:R=H,S=4,V={7}:R=I,S=23,V={8}:R=J,S=24,V={9}:\";$B$1;$F$14;$F$15;$B$2;$B$3;$B$4;$B$5;$A35;K$1;K$2)": 39,_x000D_
    "=RIK_AC(\"INF06__;INF13@E=1,S=14,G=0,T=0,P=0:@R=A,S=16,V={0}:R=B,S=1,V={1}:R=C,S=19,V={2}:R=D,S=18,V={3}:R=E,S=3,V={4}:R=F,S=21,V={5}:R=G,S=22,V={6}:R=H,S=4,V={7}:R=I,S=23,V={8}:R=J,S=24,V={9}:\";$B$1;$F$14;$F$15;$B$2;$B$3;$B$4;$B$5;$A36;K$1;K$2)": 40,_x000D_
    "=RIK_AC(\"INF06__;INF13@E=1,S=14,G=0,T=0,P=0:@R=A,S=16,V={0}:R=B,S=1,V={1}:R=C,S=19,V={2}:R=D,S=18,V={3}:R=E,S=3,V={4}:R=F,S=21,V={5}:R=G,S=22,V={6}:R=H,S=4,V={7}:R=I,S=23,V={8}:R=J,S=24,V={9}:\";$B$1;$F$14;$F$15;$B$2;$B$3;$B$4;$B$5;$A37;K$1;K$2)": 41,_x000D_
    "=RIK_AC(\"INF06__;INF13@E=1,S=14,G=0,T=0,P=0:@R=A,S=16,V={0}:R=B,S=1,V={1}:R=C,S=19,V={2}:R=D,S=18,V={3}:R=E,S=3,V={4}:R=F,S=21,V={5}:R=G,S=22,V={6}:R=H,S=4,V={7}:R=I,S=23,V={8}:R=J,S=24,V={9}:\";$B$1;$F$14;$F$15;$B$2;$B$3;$B$4;$B$5;$A38;K$1;K$2)": 42,_x000D_
    "=RIK_AC(\"INF06__;INF13@E=1,S=14,G=0,T=0,P=0:@R=A,S=16,V={0}:R=B,S=1,V={1}:R=C,S=19,V={2}:R=D,S=18,V={3}:R=E,S=3,V={4}:R=F,S=21,V={5}:R=G,S=22,V={6}:R=H,S=4,V={7}:R=I,S=23,V={8}:R=J,S=24,V={9}:\";$B$1;$F$14;$F$15;$B$2;$B$3;$B$4;$B$5;$A39;K$1;K$2)": 43,_x000D_
    "=RIK_AC(\"INF06__;INF13@E=1,S=14,G=0,T=0,P=0:@R=A,S=16,V={0}:R=B,S=1,V={1}:R=C,S=19,V={2}:R=D,S=18,V={3}:R=E,S=3,V={4}:R=F,S=21,V={5}:R=G,S=22,V={6}:R=H,S=4,V={7}:R=I,S=23,V={8}:R=J,S=24,V={9}:\";$B$1;$F$14;$F$15;$B$2;$B$3;$B$4;$B$5;$A40;K$1;K$2)": 44,_x000D_
    "=RIK_AC(\"INF06__;INF13@E=1,S=14,G=0,T=0,P=0:@R=A,S=16,V={0}:R=B,S=1,V={1}:R=C,S=19,V={2}:R=D,S=18,V={3}:R=E,S=3,V={4}:R=F,S=21,V={5}:R=G,S=22,V={6}:R=H,S=4,V={7}:R=I,S=23,V={8}:R=J,S=24,V={9}:\";$B$1;$F$14;$F$15;$B$2;$B$3;$B$4;$B$5;$A41;K$1;K$2)": 45,_x000D_
    "=RIK_AC(\"INF06__;INF13@E=1,S=14,G=0,T=0,P=0:@R=A,S=16,V={0}:R=B,S=1,V={1}:R=C,S=19,V={2}:R=D,S=18,V={3}:R=E,S=3,V={4}:R=F,S=21,V={5}:R=G,S=22,V={6}:R=H,S=4,V={7}:R=I,S=23,V={8}:R=J,S=24,V={9}:\";$B$1;$F$14;$F$15;$B$2;$B$3;$B$4;$B$5;$A42;K$1;K$2)": 46,_x000D_
    "=RIK_AC(\"INF06__;INF13@E=1,S=14,G=0,T=0,P=0:@R=A,S=16,V={0}:R=B,S=1,V={1}:R=C,S=19,V={2}:R=D,S=18,V={3}:R=E,S=3,V={4}:R=F,S=21,V={5}:R=G,S=22,V={6}:R=H,S=4,V={7}:R=I,S=23,V={8}:R=J,S=24,V={9}:\";$B$1;$F$14;$F$15;$B$2;$B$3;$B$4;$B$5;$A43;K$1;K$2)": 47,_x000D_
    "=RIK_AC(\"INF06__;INF13@E=1,S=14,G=0,T=0,P=0:@R=A,S=16,V={0}:R=B,S=1,V={1}:R=C,S=19,V={2}:R=D,S=18,V={3}:R=E,S=3,V={4}:R=F,S=21,V={5}:R=G,S=22,V={6}:R=H,S=4,V={7}:R=I,S=23,V={8}:R=J,S=24,V={9}:\";$B$1;$F$14;$F$15;$B$2;$B$3;$B$4;$B$5;$A46;K$1;K$2)": 48,_x000D_
    "=RIK_AC(\"INF06__;INF13@E=1,S=14,G=0,T=0,P=0:@R=A,S=16,V={0}:R=B,S=1,V={1}:R=C,S=19,V={2}:R=D,S=18,V={3}:R=E,S=3,V={4}:R=F,S=21,V={5}:R=G,S=22,V={6}:R=H,S=4,V={7}:R=I,S=23,V={8}:R=J,S=24,V={9}:\";$B$1;$F$14;$F$15;$B$2;$B$3;$B$4;$B$5;$A47;K$1;K$2)": 49,_x000D_
    "=RIK_AC(\"INF06__;INF13@E=1,S=14,G=0,T=0,P=0:@R=A,S=16,V={0}:R=B,S=1,V={1}:R=C,S=19,V={2}:R=D,S=18,V={3}:R=E,S=3,V={4}:R=F,S=21,V={5}:R=G,S=22,V={6}:R=H,S=4,V={7}:R=I,S=23,V={8}:R=J,S=24,V={9}:\";$B$1;$F$14;$F$15;$B$2;$B$3;$B$4;$B$5;$A48;K$1;K$2)": 50,_x000D_
    "=RIK_AC(\"INF06__;INF13@E=1,S=14,G=0,T=0,P=0:@R=A,S=16,V={0}:R=B,S=1,V={1}:R=C,S=19,V={2}:R=D,S=18,V={3}:R=E,S=3,V={4}:R=F,S=21,V={5}:R=G,S=22,V={6}:R=H,S=4,V={7}:R=I,S=23,V={8}:R=J,S=24,V={9}:\";$B$1;$F$14;$F$15;$B$2;$B$3;$B$4;$B$5;$A50;K$1;K$2)": 51,_x000D_
    "=RIK_AC(\"INF06__;INF13@E=1,S=14,G=0,T=0,P=0:@R=A,S=16,V={0}:R=B,S=1,V={1}:R=C,S=19,V={2}:R=D,S=18,V={3}:R=E,S=3,V={4}:R=F,S=21,V={5}:R=G,S=22,V={6}:R=H,S=4,V={7}:R=I,S=23,V={8}:R=J,S=24,V={9}:\";$B$1;$F$14;$F$15;$B$2;$B$3;$B$4;$B$5;$A51;K$1;K$2)": 52,_x000D_
    "=RIK_AC(\"INF06__;INF13@E=1,S=14,G=0,T=0,P=0:@R=A,S=16,V={0}:R=B,S=1,V={1}:R=C,S=19,V={2}:R=D,S=18,V={3}:R=E,S=3,V={4}:R=F,S=21,V={5}:R=G,S=22,V={6}:R=H,S=4,V={7}:R=I,S=23,V={8}:R=J,S=24,V={9}:\";$B$1;$F$14;$F$15;$B$2;$B$3;$B$4;$B$5;$A52;K$1;K$2)": 53,_x000D_
    "=RIK_AC(\"INF06__;INF13@E=1,S=14,G=0,T=0,P=0:@R=A,S=16,V={0}:R=B,S=1,V={1}:R=C,S=19,V={2}:R=D,S=18,V={3}:R=E,S=3,V={4}:R=F,S=21,V={5}:R=G,S=22,V={6}:R=H,S=4,V={7}:R=I,S=23,V={8}:R=J,S=24,V={9}:\";$B$1;$F$14;$F$15;$B$2;$B$3;$B$4;$B$5;$A53;K$1;K$2)": 54,_x000D_
    "=RIK_AC(\"INF06__;INF13@E=1,S=14,G=0,T=0,P=0:@R=A,S=16,V={0}:R=B,S=1,V={1}:R=C,S=19,V={2}:R=D,S=18,V={3}:R=E,S=3,V={4}:R=F,S=21,V={5}:R=G,S=22,V={6}:R=H,S=4,V={7}:R=I,S=23,V={8}:R=J,S=24,V={9}:\";$B$1;$F$14;$F$15;$B$2;$B$3;$B$4;$B$5;$A55;K$1;K$2)": 55,_x000D_
    "=RIK_AC(\"INF06__;INF13@E=1,S=14,G=0,T=0,P=0:@R=A,S=16,V={0}:R=B,S=1,V={1}:R=C,S=19,V={2}:R=D,S=18,V={3}:R=E,S=3,V={4}:R=F,S=21,V={5}:R=G,S=22,V={6}:R=H,S=4,V={7}:R=I,S=23,V={8}:R=J,S=24,V={9}:\";$B$1;$F$14;$F$15;$B$2;$B$3;$B$4;$B$5;$A56;K$1;K$2)": 56,_x000D_
    "=RIK_AC(\"INF06__;INF13@E=1,S=14,G=0,T=0,P=0:@R=A,S=16,V={0}:R=B,S=1,V={1}:R=C,S=19,V={2}:R=D,S=18,V={3}:R=E,S=3,V={4}:R=F,S=21,V={5}:R=G,S=22,V={6}:R=H,S=4,V={7}:R=I,S=23,V={8}:R=J,S=24,V={9}:\";$B$1;$F$14;$F$15;$B$2;$B$3;$B$4;$B$5;$A57;K$1;K$2)": 57,_x000D_
    "=RIK_AC(\"INF06__;INF13@E=1,S=14,G=0,T=0,P=0:@R=A,S=16,V={0}:R=B,S=1,V={1}:R=C,S=19,V={2}:R=D,S=18,V={3}:R=E,S=3,V={4}:R=F,S=21,V={5}:R=G,S=22,V={6}:R=H,S=4,V={7}:R=I,S=23,V={8}:R=J,S=24,V={9}:\";$B$1;$F$14;$F$15;$B$2;$B$3;$B$4;$B$5;$A59;K$1;K$2)": 58,_x000D_
    "=RIK_AC(\"INF06__;INF13@E=1,S=14,G=0,T=0,P=0:@R=A,S=16,V={0}:R=B,S=1,V={1}:R=C,S=19,V={2}:R=D,S=18,V={3}:R=E,S=3,V={4}:R=F,S=21,V={5}:R=G,S=22,V={6}:R=H,S=4,V={7}:R=I,S=23,V={8}:R=J,S=24,V={9}:\";$B$1;$F$14;$F$15;$B$2;$B$3;$B$4;$B$5;$A60;K$1;K$2)": 59,_x000D_
    "=RIK_AC(\"INF06__;INF13@E=1,S=14,G=0,T=0,P=0:@R=A,S=16,V={0}:R=B,S=1,V={1}:R=C,S=19,V={2}:R=D,S=18,V={3}:R=E,S=3,V={4}:R=F,S=21,V={5}:R=G,S=22,V={6}:R=H,S=4,V={7}:R=I,S=23,V={8}:R=J,S=24,V={9}:\";$B$1;$F$14;$F$15;$B$2;$B$3;$B$4;$B$5;$A61;K$1;K$2)": 60_x000D_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"2022-01-12T13:59:07.4400121+01:00",_x000D_
          "LastRefreshDate": "2022-01-12T14:00:34.1406254+01:00",_x000D_
          "TotalRefreshCount": 8,_x000D_
          "CustomInfo": {}_x000D_
        }_x000D_
      },_x000D_
      "2": {_x000D_
        "$type": "Inside.Core.Formula.Definition.DefinitionAC, Inside.Core.Formula",_x000D_
        "ID": 2,_x000D_
        "Results": [_x000D_
          [_x000D_
            -810934.42_x000D_
          ]_x000D_
        ],_x000D_
        "Statistics": {_x000D_
          "CreationDate": "2022-01-12T13:59:07.4564567+01:00",_x000D_
          "LastRefreshDate": "2022-01-12T14:00:33.8048525+01:00",_x000D_
          "TotalRefreshCount": 8,_x000D_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"2022-01-12T13:59:07.4564567+01:00",_x000D_
          "LastRefreshDate": "2022-01-12T14:00:33.3707918+01:00",_x000D_
          "TotalRefreshCount": 7,_x000D_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"2022-01-12T13:59:07.4564567+01:00",_x000D_
          "LastRefreshDate": "2022-01-12T14:00:34.2996293+01:00",_x000D_
          "TotalRefreshCount": 7,_x000D_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"2022-01-12T13:59:07.4564567+01:00",_x000D_
          "LastRefreshDate": "2022-01-12T14:00:33.3151785+01:00",_x000D_
          "TotalRefreshCount": 7,_x000D_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"2022-01-12T13:59:07.4564567+01:00",_x000D_
          "LastRefreshDate": "2022-01-12T14:00:33.4731375+01:00",_x000D_
          "TotalRefreshCount": 7,_x000D_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"2022-01-12T13:59:07.4564567+01:00",_x000D_
          "LastRefreshDate": "2022-01-12T14:00:33.625245+01:00",_x000D_
          "TotalRefreshCount": 7,_x000D_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"2022-01-12T13:59:07.4564567+01:00",_x000D_
          "LastRefreshDate": "2022-01-12T14:00:33.7889151+01:00",_x000D_
          "TotalRefreshCount": 7,_x000D_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"2022-01-12T13:59:07.4564567+01:00",_x000D_
          "LastRefreshDate": "2022-01-12T14:00:34.1436339+01:00",_x000D_
          "TotalRefreshCount": 7,_x000D_
          "CustomInfo": {}_x000D_
        }_x000D_
      },_x000D_
      "10": {_x000D_
        "$type": "Inside.Core.Formula.Definition.DefinitionAC, Inside.Core.Formula",_x000D_
        "ID": 10,_x000D_
        "Results": [_x000D_
          [_x000D_
            0.0_x000D_
          ]_x000D_
        ],_x000D_
        "Statistics": {_x000D_
          "CreationDate": "2022-01-12T13:59:07.4564567+01:00",_x000D_
          "LastRefreshDate": "2022-01-12T14:00:34.3403694+01:00",_x000D_
          "TotalRefreshCount": 7,_x000D_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"2022-01-12T13:59:07.4564567+01:00",_x000D_
          "LastRefreshDate": "2022-01-12T14:00:34.3036039+01:00",_x000D_
          "TotalRefreshCount": 7,_x000D_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"2022-01-12T13:59:07.4564567+01:00",_x000D_
          "LastRefreshDate": "2022-01-12T14:00:33.3250815+01:00",_x000D_
          "TotalRefreshCount": 7,_x000D_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"2022-01-12T13:59:07.4564567+01:00",_x000D_
          "LastRefreshDate": "2022-01-12T14:00:33.4771125+01:00",_x000D_
          "TotalRefreshCount": 7,_x000D_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"2022-01-12T13:59:07.4564567+01:00",_x000D_
          "LastRefreshDate": "2022-01-12T14:00:33.6292191+01:00",_x000D_
          "TotalRefreshCount": 7,_x000D_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"2022-01-12T13:59:07.4564567+01:00",_x000D_
          "LastRefreshDate": "2022-01-12T14:00:33.7928899+01:00",_x000D_
          "TotalRefreshCount": 7,_x000D_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"2022-01-12T13:59:07.4564567+01:00",_x000D_
          "LastRefreshDate": "2022-01-12T14:00:33.9789576+01:00",_x000D_
          "TotalRefreshCount": 7,_x000D_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"2022-01-12T13:59:07.4564567+01:00",_x000D_
          "LastRefreshDate": "2022-01-12T14:00:34.1475799+01:00",_x000D_
          "TotalRefreshCount": 7,_x000D_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"2022-01-12T13:59:07.4564567+01:00",_x000D_
          "LastRefreshDate": "2022-01-12T14:00:34.1724221+01:00",_x000D_
          "TotalRefreshCount": 7,_x000D_
          "CustomInfo": {}_x000D_
        }_x000D_
      },_x000D_
      "19": {_x000D_
        "$type": "Inside.Core.Formula.Definition.DefinitionAC, Inside.Core.Formula",_x000D_
        "ID": 19,_x000D_
        "Results": [_x000D_
          [_x000D_
            -4805207.96_x000D_
          ]_x000D_
        ],_x000D_
        "Statistics": {_x000D_
          "CreationDate": "2022-01-12T13:59:07.4564567+01:00",_x000D_
          "LastRefreshDate": "2022-01-12T14:00:33.3290566+01:00",_x000D_
          "TotalRefreshCount": 7,_x000D_
          "CustomInfo": {}_x000D_
        }_x000D_
      },_x000D_
      "20": {_x000D_
        "$type": "Inside.Core.Formula.Definition.DefinitionAC, Inside.Core.Formula",_x000D_
        "ID": 20,_x000D_
        "Results": [_x000D_
          [_x000D_
            -2152800.0_x000D_
          ]_x000D_
        ],_x000D_
        "Statistics": {_x000D_
          "CreationDate": "2022-01-12T13:59:07.4564567+01:00",_x000D_
          "LastRefreshDate": "2022-01-12T14:00:33.4810867+01:00",_x000D_
          "TotalRefreshCount": 7,_x000D_
          "CustomInfo": {}_x000D_
        }_x000D_
      },_x000D_
      "21": {_x000D_
        "$type": "Inside.Core.Formula.Definition.DefinitionAC, Inside.Core.Formula",_x000D_
        "ID": 21,_x000D_
        "Results": [_x000D_
          [_x000D_
            4577820.2_x000D_
          ]_x000D_
        ],_x000D_
        "Statistics": {_x000D_
          "CreationDate": "2022-01-12T13:59:07.4564567+01:00",_x000D_
          "LastRefreshDate": "2022-01-12T14:00:33.7969033+01:00",_x000D_
          "TotalRefreshCount": 7,_x000D_
          "CustomInfo": {}_x000D_
        }_x000D_
      },_x000D_
      "22": {_x000D_
        "$type": "Inside.Core.Formula.Definition.DefinitionAC, Inside.Core.Formula",_x000D_
        "ID": 22,_x000D_
        "Results": [_x000D_
          [_x000D_
            1500.0_x000D_
          ]_x000D_
        ],_x000D_
        "Statistics": {_x000D_
          "CreationDate": "2022-01-12T13:59:07.4564567+01:00",_x000D_
          "LastRefreshDate": "2022-01-12T14:00:33.9819418+01:00",_x000D_
          "TotalRefreshCount": 7,_x000D_
          "CustomInfo": {}_x000D_
        }_x000D_
      },_x000D_
      "23": {_x000D_
        "$type": "Inside.Core.Formula.Definition.DefinitionAC, Inside.Core.Formula",_x000D_
        "ID": 23,_x000D_
        "Results": [_x000D_
          [_x000D_
            -33828.29_x000D_
          ]_x000D_
        ],_x000D_
        "Statistics": {_x000D_
          "CreationDate": "2022-01-12T13:59:07.4564567+01:00",_x000D_
          "LastRefreshDate": "2022-01-12T14:00:34.1515557+01:00",_x000D_
          "TotalRefreshCount": 7,_x000D_
          "CustomInfo": {}_x000D_
        }_x000D_
      },_x000D_
      "24": {_x000D_
        "$type": "Inside.Core.Formula.Definition.DefinitionAC, Inside.Core.Formula",_x000D_
        "ID": 24,_x000D_
        "Results": [_x000D_
          [_x000D_
            919560.53_x000D_
          ]_x000D_
        ],_x000D_
        "Statistics": {_x000D_
          "CreationDate": "2022-01-12T13:59:07.4564567+01:00",_x000D_
          "LastRefreshDate": "2022-01-12T14:00:33.6950093+01:00",_x000D_
          "TotalRefreshCount": 7,_x000D_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"2022-01-12T13:59:07.4564567+01:00",_x000D_
          "LastRefreshDate": "2022-01-12T14:00:33.3330321+01:00",_x000D_
          "TotalRefreshCount": 7,_x000D_
          "CustomInfo": {}_x000D_
        }_x000D_
      },_x000D_
      "26": {_x000D_
        "$type": "Inside.Core.Formula.Definition.DefinitionAC, Inside.Core.Formula",_x000D_
        "ID": 26,_x000D_
        "Results": [_x000D_
          [_x000D_
            2747651.02_x000D_
          ]_x000D_
        ],_x000D_
        "Statistics": {_x000D_
          "CreationDate": "2022-01-12T13:59:07.4564567+01:00",_x000D_
          "LastRefreshDate": "2022-01-12T14:00:33.6331936+01:00",_x000D_
          "TotalRefreshCount": 7,_x000D_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"2022-01-12T13:59:07.4564567+01:00",_x000D_
          "LastRefreshDate": "2022-01-12T14:00:33.8008784+01:00",_x000D_
          "TotalRefreshCount": 7,_x000D_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"2022-01-12T13:59:07.4564567+01:00",_x000D_
          "LastRefreshDate": "2022-01-12T14:00:33.9859151+01:00",_x000D_
          "TotalRefreshCount": 7,_x000D_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"2022-01-12T13:59:07.4564567+01:00",_x000D_
          "LastRefreshDate": "2022-01-12T14:00:33.8855147+01:00",_x000D_
          "TotalRefreshCount": 7,_x000D_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"2022-01-12T13:59:07.4564567+01:00",_x000D_
          "LastRefreshDate": "2022-01-12T14:00:34.3075783+01:00",_x000D_
          "TotalRefreshCount": 7,_x000D_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"2022-01-12T13:59:07.4564567+01:00",_x000D_
          "LastRefreshDate": "2022-01-12T14:00:33.3370067+01:00",_x000D_
          "TotalRefreshCount": 7,_x000D_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"2022-01-12T13:59:07.4564567+01:00",_x000D_
          "LastRefreshDate": "2022-01-12T14:00:33.989891+01:00",_x000D_
          "TotalRefreshCount": 7,_x000D_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"2022-01-12T13:59:07.4564567+01:00",_x000D_
          "LastRefreshDate": "2022-01-12T14:00:34.1545394+01:00",_x000D_
          "TotalRefreshCount": 7,_x000D_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"2022-01-12T13:59:07.4564567+01:00",_x000D_
          "LastRefreshDate": "2022-01-12T14:00:34.0196833+01:00",_x000D_
          "TotalRefreshCount": 7,_x000D_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"2022-01-12T13:59:07.4564567+01:00",_x000D_
          "LastRefreshDate": "2022-01-12T14:00:34.3105596+01:00",_x000D_
          "TotalRefreshCount": 7,_x000D_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"2022-01-12T13:59:07.4564567+01:00",_x000D_
          "LastRefreshDate": "2022-01-12T14:00:33.3419741+01:00",_x000D_
          "TotalRefreshCount": 7,_x000D_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"2022-01-12T13:59:07.4564567+01:00",_x000D_
          "LastRefreshDate": "2022-01-12T14:00:33.485062+01:00",_x000D_
          "TotalRefreshCount": 7,_x000D_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"2022-01-12T13:59:07.4564567+01:00",_x000D_
          "LastRefreshDate": "2022-01-12T14:00:33.8088249+01:00",_x000D_
          "TotalRefreshCount": 7,_x000D_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"2022-01-12T13:59:07.4564567+01:00",_x000D_
          "LastRefreshDate": "2022-01-12T14:00:33.9928296+01:00",_x000D_
          "TotalRefreshCount": 7,_x000D_
          "CustomInfo": {}_x000D_
        }_x000D_
      },_x000D_
      "40": {_x000D_
        "$type": "Inside.Core.Formula.Definition.DefinitionAC, Inside.Core.Formula",_x000D_
     </t>
  </si>
  <si>
    <t xml:space="preserve">   "ID": 40,_x000D_
        "Results": [_x000D_
          [_x000D_
            0.0_x000D_
          ]_x000D_
        ],_x000D_
        "Statistics": {_x000D_
          "CreationDate": "2022-01-12T13:59:07.4564567+01:00",_x000D_
          "LastRefreshDate": "2022-01-12T14:00:34.1585111+01:00",_x000D_
          "TotalRefreshCount": 7,_x000D_
          "CustomInfo": {}_x000D_
        }_x000D_
      },_x000D_
      "41": {_x000D_
        "$type": "Inside.Core.Formula.Definition.DefinitionAC, Inside.Core.Formula",_x000D_
        "ID": 41,_x000D_
        "Results": [_x000D_
          [_x000D_
            0.0_x000D_
          ]_x000D_
        ],_x000D_
        "Statistics": {_x000D_
          "CreationDate": "2022-01-12T13:59:07.4564567+01:00",_x000D_
          "LastRefreshDate": "2022-01-12T14:00:34.1763627+01:00",_x000D_
          "TotalRefreshCount": 7,_x000D_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"2022-01-12T13:59:07.4564567+01:00",_x000D_
          "LastRefreshDate": "2022-01-12T14:00:34.314534+01:00",_x000D_
          "TotalRefreshCount": 7,_x000D_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"2022-01-12T13:59:07.4564567+01:00",_x000D_
          "LastRefreshDate": "2022-01-12T14:00:33.3459482+01:00",_x000D_
          "TotalRefreshCount": 7,_x000D_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"2022-01-12T13:59:07.4564567+01:00",_x000D_
          "LastRefreshDate": "2022-01-12T14:00:33.489036+01:00",_x000D_
          "TotalRefreshCount": 7,_x000D_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"2022-01-12T13:59:07.4564567+01:00",_x000D_
          "LastRefreshDate": "2022-01-12T14:00:33.6371684+01:00",_x000D_
          "TotalRefreshCount": 7,_x000D_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"2022-01-12T13:59:07.4564567+01:00",_x000D_
          "LastRefreshDate": "2022-01-12T14:00:33.811804+01:00",_x000D_
          "TotalRefreshCount": 7,_x000D_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"2022-01-12T13:59:07.4564567+01:00",_x000D_
          "LastRefreshDate": "2022-01-12T14:00:33.9968032+01:00",_x000D_
          "TotalRefreshCount": 7,_x000D_
          "CustomInfo": {}_x000D_
        }_x000D_
      },_x000D_
      "48": {_x000D_
        "$type": "Inside.Core.Formula.Definition.DefinitionAC, Inside.Core.Formula",_x000D_
        "ID": 48,_x000D_
        "Results": [_x000D_
          [_x000D_
            -9552941.06_x000D_
          ]_x000D_
        ],_x000D_
        "Statistics": {_x000D_
          "CreationDate": "2022-01-12T13:59:07.4564567+01:00",_x000D_
          "LastRefreshDate": "2022-01-12T14:00:34.3443444+01:00",_x000D_
          "TotalRefreshCount": 7,_x000D_
          "CustomInfo": {}_x000D_
        }_x000D_
      },_x000D_
      "49": {_x000D_
        "$type": "Inside.Core.Formula.Definition.DefinitionAC, Inside.Core.Formula",_x000D_
        "ID": 49,_x000D_
        "Results": [_x000D_
          [_x000D_
            -5696245.21_x000D_
          ]_x000D_
        ],_x000D_
        "Statistics": {_x000D_
          "CreationDate": "2022-01-12T13:59:07.4564567+01:00",_x000D_
          "LastRefreshDate": "2022-01-12T14:00:34.3185086+01:00",_x000D_
          "TotalRefreshCount": 7,_x000D_
          "CustomInfo": {}_x000D_
        }_x000D_
      },_x000D_
      "50": {_x000D_
        "$type": "Inside.Core.Formula.Definition.DefinitionAC, Inside.Core.Formula",_x000D_
        "ID": 50,_x000D_
        "Results": [_x000D_
          [_x000D_
            5935982.75_x000D_
          ]_x000D_
        ],_x000D_
        "Statistics": {_x000D_
          "CreationDate": "2022-01-12T13:59:07.4564567+01:00",_x000D_
          "LastRefreshDate": "2022-01-12T14:00:33.4930113+01:00",_x000D_
          "TotalRefreshCount": 7,_x000D_
          "CustomInfo": {}_x000D_
        }_x000D_
      },_x000D_
      "51": {_x000D_
        "$type": "Inside.Core.Formula.Definition.DefinitionAC, Inside.Core.Formula",_x000D_
        "ID": 51,_x000D_
        "Results": [_x000D_
          [_x000D_
            -49224.0_x000D_
          ]_x000D_
        ],_x000D_
        "Statistics": {_x000D_
          "CreationDate": "2022-01-12T13:59:07.4564567+01:00",_x000D_
          "LastRefreshDate": "2022-01-12T14:00:33.6411431+01:00",_x000D_
          "TotalRefreshCount": 7,_x000D_
          "CustomInfo": {}_x000D_
        }_x000D_
      },_x000D_
      "52": {_x000D_
        "$type": "Inside.Core.Formula.Definition.DefinitionAC, Inside.Core.Formula",_x000D_
        "ID": 52,_x000D_
        "Results": [_x000D_
          [_x000D_
            1082058.58_x000D_
          ]_x000D_
        ],_x000D_
        "Statistics": {_x000D_
          "CreationDate": "2022-01-12T13:59:07.4564567+01:00",_x000D_
          "LastRefreshDate": "2022-01-12T14:00:33.8157846+01:00",_x000D_
          "TotalRefreshCount": 7,_x000D_
          "CustomInfo": {}_x000D_
        }_x000D_
      },_x000D_
      "53": {_x000D_
        "$type": "Inside.Core.Formula.Definition.DefinitionAC, Inside.Core.Formula",_x000D_
        "ID": 53,_x000D_
        "Results": [_x000D_
          [_x000D_
            -841964.43_x000D_
          ]_x000D_
        ],_x000D_
        "Statistics": {_x000D_
          "CreationDate": "2022-01-12T13:59:07.4564567+01:00",_x000D_
          "LastRefreshDate": "2022-01-12T14:00:34.0008183+01:00",_x000D_
          "TotalRefreshCount": 7,_x000D_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"2022-01-12T13:59:07.4564567+01:00",_x000D_
          "LastRefreshDate": "2022-01-12T14:00:33.3747643+01:00",_x000D_
          "TotalRefreshCount": 7,_x000D_
          "CustomInfo": {}_x000D_
        }_x000D_
      },_x000D_
      "55": {_x000D_
        "$type": "Inside.Core.Formula.Definition.DefinitionAC, Inside.Core.Formula",_x000D_
        "ID": 55,_x000D_
        "Results": [_x000D_
          [_x000D_
            7830473.52_x000D_
          ]_x000D_
        ],_x000D_
        "Statistics": {_x000D_
          "CreationDate": "2022-01-12T13:59:07.4564567+01:00",_x000D_
          "LastRefreshDate": "2022-01-12T14:00:33.3499625+01:00",_x000D_
          "TotalRefreshCount": 7,_x000D_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"2022-01-12T13:59:07.4564567+01:00",_x000D_
          "LastRefreshDate": "2022-01-12T14:00:33.4959914+01:00",_x000D_
          "TotalRefreshCount": 7,_x000D_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"2022-01-12T13:59:07.4564567+01:00",_x000D_
          "LastRefreshDate": "2022-01-12T14:00:33.6451175+01:00",_x000D_
          "TotalRefreshCount": 7,_x000D_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"2022-01-12T13:59:07.4564567+01:00",_x000D_
          "LastRefreshDate": "2022-01-12T14:00:34.0037995+01:00",_x000D_
          "TotalRefreshCount": 7,_x000D_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"2022-01-12T13:59:07.4564567+01:00",_x000D_
          "LastRefreshDate": "2022-01-12T14:00:34.162487+01:00",_x000D_
          "TotalRefreshCount": 7,_x000D_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"2022-01-12T13:59:07.4564567+01:00",_x000D_
          "LastRefreshDate": "2022-01-12T14:00:33.5118914+01:00",_x000D_
          "TotalRefreshCount": 7,_x000D_
          "CustomInfo": {}_x000D_
        }_x000D_
      }_x000D_
    },_x000D_
    "LastID": 60_x000D_
  }_x000D_
}</t>
  </si>
  <si>
    <t>{_x000D_
  "Formulas": {_x000D_
    "=RIK_AC(\"INF06__;INF13@E=1,S=14,G=0,T=0,P=0:@R=A,S=16,V={0}:R=B,S=1,V={1}:R=C,S=19,V={2}:R=D,S=18,V={3}:R=E,S=3,V={4}:R=F,S=21,V={5}:R=G,S=22,V={6}:R=H,S=4,V={7}:R=I,S=23,V={8}:R=J,S=24,V={9}:\";$B$1;$F$14;$F$15;$B$2;$B$3;$B$4;$B$5;$A28;I$1;I$2)": 1,_x000D_
    "=RIK_AC(\"INF06__;INF13@E=1,S=14,G=0,T=0,P=0:@R=A,S=16,V={0}:R=B,S=1,V={1}:R=C,S=19,V={2}:R=D,S=18,V={3}:R=E,S=3,V={4}:R=F,S=21,V={5}:R=G,S=22,V={6}:R=H,S=4,V={7}:R=I,S=23,V={8}:R=J,S=24,V={9}:\";$B$1;$F$14;$F$15;$B$2;$B$3;$B$4;$B$5;$A29;I$1;I$2)": 2,_x000D_
    "=RIK_AC(\"INF06__;INF13@E=1,S=14,G=0,T=0,P=0:@R=A,S=16,V={0}:R=B,S=1,V={1}:R=C,S=19,V={2}:R=D,S=18,V={3}:R=E,S=3,V={4}:R=F,S=21,V={5}:R=G,S=22,V={6}:R=H,S=4,V={7}:R=I,S=23,V={8}:R=J,S=24,V={9}:\";$B$1;$F$14;$F$15;$B$2;$B$3;$B$4;$B$5;$A30;I$1;I$2)": 3,_x000D_
    "=RIK_AC(\"INF06__;INF13@E=1,S=14,G=0,T=0,P=0:@R=A,S=16,V={0}:R=B,S=1,V={1}:R=C,S=19,V={2}:R=D,S=18,V={3}:R=E,S=3,V={4}:R=F,S=21,V={5}:R=G,S=22,V={6}:R=H,S=4,V={7}:R=I,S=23,V={8}:R=J,S=24,V={9}:\";$B$1;$F$14;$F$15;$B$2;$B$3;$B$4;$B$5;$A31;I$1;I$2)": 4,_x000D_
    "=RIK_AC(\"INF06__;INF13@E=1,S=14,G=0,T=0,P=0:@R=A,S=16,V={0}:R=B,S=1,V={1}:R=C,S=19,V={2}:R=D,S=18,V={3}:R=E,S=3,V={4}:R=F,S=21,V={5}:R=G,S=22,V={6}:R=H,S=4,V={7}:R=I,S=23,V={8}:R=J,S=24,V={9}:\";$B$1;$F$14;$F$15;$B$2;$B$3;$B$4;$B$5;$A33;I$1;I$2)": 5,_x000D_
    "=RIK_AC(\"INF06__;INF13@E=1,S=14,G=0,T=0,P=0:@R=A,S=16,V={0}:R=B,S=1,V={1}:R=C,S=19,V={2}:R=D,S=18,V={3}:R=E,S=3,V={4}:R=F,S=21,V={5}:R=G,S=22,V={6}:R=H,S=4,V={7}:R=I,S=23,V={8}:R=J,S=24,V={9}:\";$B$1;$F$14;$F$15;$B$2;$B$3;$B$4;$B$5;$A28;K$1;K$2)": 6,_x000D_
    "=RIK_AC(\"INF06__;INF13@E=1,S=14,G=0,T=0,P=0:@R=A,S=16,V={0}:R=B,S=1,V={1}:R=C,S=19,V={2}:R=D,S=18,V={3}:R=E,S=3,V={4}:R=F,S=21,V={5}:R=G,S=22,V={6}:R=H,S=4,V={7}:R=I,S=23,V={8}:R=J,S=24,V={9}:\";$B$1;$F$14;$F$15;$B$2;$B$3;$B$4;$B$5;$A29;K$1;K$2)": 7,_x000D_
    "=RIK_AC(\"INF06__;INF13@E=1,S=14,G=0,T=0,P=0:@R=A,S=16,V={0}:R=B,S=1,V={1}:R=C,S=19,V={2}:R=D,S=18,V={3}:R=E,S=3,V={4}:R=F,S=21,V={5}:R=G,S=22,V={6}:R=H,S=4,V={7}:R=I,S=23,V={8}:R=J,S=24,V={9}:\";$B$1;$F$14;$F$15;$B$2;$B$3;$B$4;$B$5;$A30;K$1;K$2)": 8,_x000D_
    "=RIK_AC(\"INF06__;INF13@E=1,S=14,G=0,T=0,P=0:@R=A,S=16,V={0}:R=B,S=1,V={1}:R=C,S=19,V={2}:R=D,S=18,V={3}:R=E,S=3,V={4}:R=F,S=21,V={5}:R=G,S=22,V={6}:R=H,S=4,V={7}:R=I,S=23,V={8}:R=J,S=24,V={9}:\";$B$1;$F$14;$F$15;$B$2;$B$3;$B$4;$B$5;$A31;K$1;K$2)": 9,_x000D_
    "=RIK_AC(\"INF06__;INF13@E=1,S=14,G=0,T=0,P=0:@R=A,S=16,V={0}:R=B,S=1,V={1}:R=C,S=19,V={2}:R=D,S=18,V={3}:R=E,S=3,V={4}:R=F,S=21,V={5}:R=G,S=22,V={6}:R=H,S=4,V={7}:R=I,S=23,V={8}:R=J,S=24,V={9}:\";$B$1;$F$14;$F$15;$B$2;$B$3;$B$4;$B$5;$A33;K$1;K$2)": 10,_x000D_
    "=RIK_AC(\"INF06__;INF13@E=1,S=14,G=0,T=0,P=0:@R=A,S=16,V={0}:R=B,S=1,V={1}:R=C,S=19,V={2}:R=D,S=18,V={3}:R=E,S=3,V={4}:R=F,S=21,V={5}:R=G,S=22,V={6}:R=H,S=4,V={7}:R=I,S=23,V={8}:R=J,S=24,V={9}:\";$B$1;$F$14;$F$15;$B$2;$B$3;$B$4;$B$5;$A34;I$1;I$2)": 11,_x000D_
    "=RIK_AC(\"INF06__;INF13@E=1,S=14,G=0,T=0,P=0:@R=A,S=16,V={0}:R=B,S=1,V={1}:R=C,S=19,V={2}:R=D,S=18,V={3}:R=E,S=3,V={4}:R=F,S=21,V={5}:R=G,S=22,V={6}:R=H,S=4,V={7}:R=I,S=23,V={8}:R=J,S=24,V={9}:\";$B$1;$F$14;$F$15;$B$2;$B$3;$B$4;$B$5;$A35;I$1;I$2)": 12,_x000D_
    "=RIK_AC(\"INF06__;INF13@E=1,S=14,G=0,T=0,P=0:@R=A,S=16,V={0}:R=B,S=1,V={1}:R=C,S=19,V={2}:R=D,S=18,V={3}:R=E,S=3,V={4}:R=F,S=21,V={5}:R=G,S=22,V={6}:R=H,S=4,V={7}:R=I,S=23,V={8}:R=J,S=24,V={9}:\";$B$1;$F$14;$F$15;$B$2;$B$3;$B$4;$B$5;$A34;K$1;K$2)": 13,_x000D_
    "=RIK_AC(\"INF06__;INF13@E=1,S=14,G=0,T=0,P=0:@R=A,S=16,V={0}:R=B,S=1,V={1}:R=C,S=19,V={2}:R=D,S=18,V={3}:R=E,S=3,V={4}:R=F,S=21,V={5}:R=G,S=22,V={6}:R=H,S=4,V={7}:R=I,S=23,V={8}:R=J,S=24,V={9}:\";$B$1;$F$14;$F$15;$B$2;$B$3;$B$4;$B$5;$A35;K$1;K$2)": 14,_x000D_
    "=RIK_AC(\"INF06__;INF13@E=1,S=14,G=0,T=0,P=0:@R=A,S=16,V={0}:R=B,S=1,V={1}:R=C,S=19,V={2}:R=D,S=18,V={3}:R=E,S=3,V={4}:R=F,S=21,V={5}:R=G,S=22,V={6}:R=H,S=4,V={7}:R=I,S=23,V={8}:R=J,S=24,V={9}:\";$B$1;$F$14;$F$15;$B$2;$B$3;$B$4;$B$5;$A37;I$1;I$2)": 15,_x000D_
    "=RIK_AC(\"INF06__;INF13@E=1,S=14,G=0,T=0,P=0:@R=A,S=16,V={0}:R=B,S=1,V={1}:R=C,S=19,V={2}:R=D,S=18,V={3}:R=E,S=3,V={4}:R=F,S=21,V={5}:R=G,S=22,V={6}:R=H,S=4,V={7}:R=I,S=23,V={8}:R=J,S=24,V={9}:\";$B$1;$F$14;$F$15;$B$2;$B$3;$B$4;$B$5;$A38;I$1;I$2)": 16,_x000D_
    "=RIK_AC(\"INF06__;INF13@E=1,S=14,G=0,T=0,P=0:@R=A,S=16,V={0}:R=B,S=1,V={1}:R=C,S=19,V={2}:R=D,S=18,V={3}:R=E,S=3,V={4}:R=F,S=21,V={5}:R=G,S=22,V={6}:R=H,S=4,V={7}:R=I,S=23,V={8}:R=J,S=24,V={9}:\";$B$1;$F$14;$F$15;$B$2;$B$3;$B$4;$B$5;$A39;I$1;I$2)": 17,_x000D_
    "=RIK_AC(\"INF06__;INF13@E=1,S=14,G=0,T=0,P=0:@R=A,S=16,V={0}:R=B,S=1,V={1}:R=C,S=19,V={2}:R=D,S=18,V={3}:R=E,S=3,V={4}:R=F,S=21,V={5}:R=G,S=22,V={6}:R=H,S=4,V={7}:R=I,S=23,V={8}:R=J,S=24,V={9}:\";$B$1;$F$14;$F$15;$B$2;$B$3;$B$4;$B$5;$A40;I$1;I$2)": 18,_x000D_
    "=RIK_AC(\"INF06__;INF13@E=1,S=14,G=0,T=0,P=0:@R=A,S=16,V={0}:R=B,S=1,V={1}:R=C,S=19,V={2}:R=D,S=18,V={3}:R=E,S=3,V={4}:R=F,S=21,V={5}:R=G,S=22,V={6}:R=H,S=4,V={7}:R=I,S=23,V={8}:R=J,S=24,V={9}:\";$B$1;$F$14;$F$15;$B$2;$B$3;$B$4;$B$5;$A41;I$1;I$2)": 19,_x000D_
    "=RIK_AC(\"INF06__;INF13@E=1,S=14,G=0,T=0,P=0:@R=A,S=16,V={0}:R=B,S=1,V={1}:R=C,S=19,V={2}:R=D,S=18,V={3}:R=E,S=3,V={4}:R=F,S=21,V={5}:R=G,S=22,V={6}:R=H,S=4,V={7}:R=I,S=23,V={8}:R=J,S=24,V={9}:\";$B$1;$F$14;$F$15;$B$2;$B$3;$B$4;$B$5;$A42;I$1;I$2)": 20,_x000D_
    "=RIK_AC(\"INF06__;INF13@E=1,S=14,G=0,T=0,P=0:@R=A,S=16,V={0}:R=B,S=1,V={1}:R=C,S=19,V={2}:R=D,S=18,V={3}:R=E,S=3,V={4}:R=F,S=21,V={5}:R=G,S=22,V={6}:R=H,S=4,V={7}:R=I,S=23,V={8}:R=J,S=24,V={9}:\";$B$1;$F$14;$F$15;$B$2;$B$3;$B$4;$B$5;$A37;K$1;K$2)": 21,_x000D_
    "=RIK_AC(\"INF06__;INF13@E=1,S=14,G=0,T=0,P=0:@R=A,S=16,V={0}:R=B,S=1,V={1}:R=C,S=19,V={2}:R=D,S=18,V={3}:R=E,S=3,V={4}:R=F,S=21,V={5}:R=G,S=22,V={6}:R=H,S=4,V={7}:R=I,S=23,V={8}:R=J,S=24,V={9}:\";$B$1;$F$14;$F$15;$B$2;$B$3;$B$4;$B$5;$A38;K$1;K$2)": 22,_x000D_
    "=RIK_AC(\"INF06__;INF13@E=1,S=14,G=0,T=0,P=0:@R=A,S=16,V={0}:R=B,S=1,V={1}:R=C,S=19,V={2}:R=D,S=18,V={3}:R=E,S=3,V={4}:R=F,S=21,V={5}:R=G,S=22,V={6}:R=H,S=4,V={7}:R=I,S=23,V={8}:R=J,S=24,V={9}:\";$B$1;$F$14;$F$15;$B$2;$B$3;$B$4;$B$5;$A39;K$1;K$2)": 23,_x000D_
    "=RIK_AC(\"INF06__;INF13@E=1,S=14,G=0,T=0,P=0:@R=A,S=16,V={0}:R=B,S=1,V={1}:R=C,S=19,V={2}:R=D,S=18,V={3}:R=E,S=3,V={4}:R=F,S=21,V={5}:R=G,S=22,V={6}:R=H,S=4,V={7}:R=I,S=23,V={8}:R=J,S=24,V={9}:\";$B$1;$F$14;$F$15;$B$2;$B$3;$B$4;$B$5;$A40;K$1;K$2)": 24,_x000D_
    "=RIK_AC(\"INF06__;INF13@E=1,S=14,G=0,T=0,P=0:@R=A,S=16,V={0}:R=B,S=1,V={1}:R=C,S=19,V={2}:R=D,S=18,V={3}:R=E,S=3,V={4}:R=F,S=21,V={5}:R=G,S=22,V={6}:R=H,S=4,V={7}:R=I,S=23,V={8}:R=J,S=24,V={9}:\";$B$1;$F$14;$F$15;$B$2;$B$3;$B$4;$B$5;$A41;K$1;K$2)": 25,_x000D_
    "=RIK_AC(\"INF06__;INF13@E=1,S=14,G=0,T=0,P=0:@R=A,S=16,V={0}:R=B,S=1,V={1}:R=C,S=19,V={2}:R=D,S=18,V={3}:R=E,S=3,V={4}:R=F,S=21,V={5}:R=G,S=22,V={6}:R=H,S=4,V={7}:R=I,S=23,V={8}:R=J,S=24,V={9}:\";$B$1;$F$14;$F$15;$B$2;$B$3;$B$4;$B$5;$A42;K$1;K$2)": 26,_x000D_
    "=RIK_AC(\"INF06__;INF13@E=1,S=14,G=0,T=0,P=0:@R=A,S=16,V={0}:R=B,S=1,V={1}:R=C,S=19,V={2}:R=D,S=18,V={3}:R=E,S=3,V={4}:R=F,S=21,V={5}:R=G,S=22,V={6}:R=H,S=4,V={7}:R=I,S=23,V={8}:R=J,S=24,V={9}:\";$B$1;$F$14;$F$15;$B$2;$B$3;$B$4;$B$5;$A44;I$1;I$2)": 27,_x000D_
    "=RIK_AC(\"INF06__;INF13@E=1,S=14,G=0,T=0,P=0:@R=A,S=16,V={0}:R=B,S=1,V={1}:R=C,S=19,V={2}:R=D,S=18,V={3}:R=E,S=3,V={4}:R=F,S=21,V={5}:R=G,S=22,V={6}:R=H,S=4,V={7}:R=I,S=23,V={8}:R=J,S=24,V={9}:\";$B$1;$F$14;$F$15;$B$2;$B$3;$B$4;$B$5;$A45;I$1;I$2)": 28,_x000D_
    "=RIK_AC(\"INF06__;INF13@E=1,S=14,G=0,T=0,P=0:@R=A,S=16,V={0}:R=B,S=1,V={1}:R=C,S=19,V={2}:R=D,S=18,V={3}:R=E,S=3,V={4}:R=F,S=21,V={5}:R=G,S=22,V={6}:R=H,S=4,V={7}:R=I,S=23,V={8}:R=J,S=24,V={9}:\";$B$1;$F$14;$F$15;$B$2;$B$3;$B$4;$B$5;$A46;I$1;I$2)": 29,_x000D_
    "=RIK_AC(\"INF06__;INF13@E=1,S=14,G=0,T=0,P=0:@R=A,S=16,V={0}:R=B,S=1,V={1}:R=C,S=19,V={2}:R=D,S=18,V={3}:R=E,S=3,V={4}:R=F,S=21,V={5}:R=G,S=22,V={6}:R=H,S=4,V={7}:R=I,S=23,V={8}:R=J,S=24,V={9}:\";$B$1;$F$14;$F$15;$B$2;$B$3;$B$4;$B$5;$A47;I$1;I$2)": 30,_x000D_
    "=RIK_AC(\"INF06__;INF13@E=1,S=14,G=0,T=0,P=0:@R=A,S=16,V={0}:R=B,S=1,V={1}:R=C,S=19,V={2}:R=D,S=18,V={3}:R=E,S=3,V={4}:R=F,S=21,V={5}:R=G,S=22,V={6}:R=H,S=4,V={7}:R=I,S=23,V={8}:R=J,S=24,V={9}:\";$B$1;$F$14;$F$15;$B$2;$B$3;$B$4;$B$5;$A48;I$1;I$2)": 31,_x000D_
    "=RIK_AC(\"INF06__;INF13@E=1,S=14,G=0,T=0,P=0:@R=A,S=16,V={0}:R=B,S=1,V={1}:R=C,S=19,V={2}:R=D,S=18,V={3}:R=E,S=3,V={4}:R=F,S=21,V={5}:R=G,S=22,V={6}:R=H,S=4,V={7}:R=I,S=23,V={8}:R=J,S=24,V={9}:\";$B$1;$F$14;$F$15;$B$2;$B$3;$B$4;$B$5;$A49;I$1;I$2)": 32,_x000D_
    "=RIK_AC(\"INF06__;INF13@E=1,S=14,G=0,T=0,P=0:@R=A,S=16,V={0}:R=B,S=1,V={1}:R=C,S=19,V={2}:R=D,S=18,V={3}:R=E,S=3,V={4}:R=F,S=21,V={5}:R=G,S=22,V={6}:R=H,S=4,V={7}:R=I,S=23,V={8}:R=J,S=24,V={9}:\";$B$1;$F$14;$F$15;$B$2;$B$3;$B$4;$B$5;$A50;I$1;I$2)": 33,_x000D_
    "=RIK_AC(\"INF06__;INF13@E=1,S=14,G=0,T=0,P=0:@R=A,S=16,V={0}:R=B,S=1,V={1}:R=C,S=19,V={2}:R=D,S=18,V={3}:R=E,S=3,V={4}:R=F,S=21,V={5}:R=G,S=22,V={6}:R=H,S=4,V={7}:R=I,S=23,V={8}:R=J,S=24,V={9}:\";$B$1;$F$14;$F$15;$B$2;$B$3;$B$4;$B$5;$A44;K$1;K$2)": 34,_x000D_
    "=RIK_AC(\"INF06__;INF13@E=1,S=14,G=0,T=0,P=0:@R=A,S=16,V={0}:R=B,S=1,V={1}:R=C,S=19,V={2}:R=D,S=18,V={3}:R=E,S=3,V={4}:R=F,S=21,V={5}:R=G,S=22,V={6}:R=H,S=4,V={7}:R=I,S=23,V={8}:R=J,S=24,V={9}:\";$B$1;$F$14;$F$15;$B$2;$B$3;$B$4;$B$5;$A45;K$1;K$2)": 35,_x000D_
    "=RIK_AC(\"INF06__;INF13@E=1,S=14,G=0,T=0,P=0:@R=A,S=16,V={0}:R=B,S=1,V={1}:R=C,S=19,V={2}:R=D,S=18,V={3}:R=E,S=3,V={4}:R=F,S=21,V={5}:R=G,S=22,V={6}:R=H,S=4,V={7}:R=I,S=23,V={8}:R=J,S=24,V={9}:\";$B$1;$F$14;$F$15;$B$2;$B$3;$B$4;$B$5;$A46;K$1;K$2)": 36,_x000D_
    "=RIK_AC(\"INF06__;INF13@E=1,S=14,G=0,T=0,P=0:@R=A,S=16,V={0}:R=B,S=1,V={1}:R=C,S=19,V={2}:R=D,S=18,V={3}:R=E,S=3,V={4}:R=F,S=21,V={5}:R=G,S=22,V={6}:R=H,S=4,V={7}:R=I,S=23,V={8}:R=J,S=24,V={9}:\";$B$1;$F$14;$F$15;$B$2;$B$3;$B$4;$B$5;$A47;K$1;K$2)": 37,_x000D_
    "=RIK_AC(\"INF06__;INF13@E=1,S=14,G=0,T=0,P=0:@R=A,S=16,V={0}:R=B,S=1,V={1}:R=C,S=19,V={2}:R=D,S=18,V={3}:R=E,S=3,V={4}:R=F,S=21,V={5}:R=G,S=22,V={6}:R=H,S=4,V={7}:R=I,S=23,V={8}:R=J,S=24,V={9}:\";$B$1;$F$14;$F$15;$B$2;$B$3;$B$4;$B$5;$A48;K$1;K$2)": 38,_x000D_
    "=RIK_AC(\"INF06__;INF13@E=1,S=14,G=0,T=0,P=0:@R=A,S=16,V={0}:R=B,S=1,V={1}:R=C,S=19,V={2}:R=D,S=18,V={3}:R=E,S=3,V={4}:R=F,S=21,V={5}:R=G,S=22,V={6}:R=H,S=4,V={7}:R=I,S=23,V={8}:R=J,S=24,V={9}:\";$B$1;$F$14;$F$15;$B$2;$B$3;$B$4;$B$5;$A49;K$1;K$2)": 39,_x000D_
    "=RIK_AC(\"INF06__;INF13@E=1,S=14,G=0,T=0,P=0:@R=A,S=16,V={0}:R=B,S=1,V={1}:R=C,S=19,V={2}:R=D,S=18,V={3}:R=E,S=3,V={4}:R=F,S=21,V={5}:R=G,S=22,V={6}:R=H,S=4,V={7}:R=I,S=23,V={8}:R=J,S=24,V={9}:\";$B$1;$F$14;$F$15;$B$2;$B$3;$B$4;$B$5;$A50;K$1;K$2)": 40,_x000D_
    "=RIK_AC(\"INF06__;INF13@E=1,S=14,G=0,T=0,P=0:@R=A,S=16,V={0}:R=B,S=1,V={1}:R=C,S=19,V={2}:R=D,S=18,V={3}:R=E,S=3,V={4}:R=F,S=21,V={5}:R=G,S=22,V={6}:R=H,S=4,V={7}:R=I,S=23,V={8}:R=J,S=24,V={9}:\";$B$1;$F$14;$F$15;$B$2;$B$3;$B$4;$B$5;$A52;I$1;I$2)": 41,_x000D_
    "=RIK_AC(\"INF06__;INF13@E=1,S=14,G=0,T=0,P=0:@R=A,S=16,V={0}:R=B,S=1,V={1}:R=C,S=19,V={2}:R=D,S=18,V={3}:R=E,S=3,V={4}:R=F,S=21,V={5}:R=G,S=22,V={6}:R=H,S=4,V={7}:R=I,S=23,V={8}:R=J,S=24,V={9}:\";$B$1;$F$14;$F$15;$B$2;$B$3;$B$4;$B$5;$A53;I$1;I$2)": 42,_x000D_
    "=RIK_AC(\"INF06__;INF13@E=1,S=14,G=0,T=0,P=0:@R=A,S=16,V={0}:R=B,S=1,V={1}:R=C,S=19,V={2}:R=D,S=18,V={3}:R=E,S=3,V={4}:R=F,S=21,V={5}:R=G,S=22,V={6}:R=H,S=4,V={7}:R=I,S=23,V={8}:R=J,S=24,V={9}:\";$B$1;$F$14;$F$15;$B$2;$B$3;$B$4;$B$5;$A54;I$1;I$2)": 43,_x000D_
    "=RIK_AC(\"INF06__;INF13@E=1,S=14,G=0,T=0,P=0:@R=A,S=16,V={0}:R=B,S=1,V={1}:R=C,S=19,V={2}:R=D,S=18,V={3}:R=E,S=3,V={4}:R=F,S=21,V={5}:R=G,S=22,V={6}:R=H,S=4,V={7}:R=I,S=23,V={8}:R=J,S=24,V={9}:\";$B$1;$F$14;$F$15;$B$2;$B$3;$B$4;$B$5;$A55;I$1;I$2)": 44,_x000D_
    "=RIK_AC(\"INF06__;INF13@E=1,S=14,G=0,T=0,P=0:@R=A,S=16,V={0}:R=B,S=1,V={1}:R=C,S=19,V={2}:R=D,S=18,V={3}:R=E,S=3,V={4}:R=F,S=21,V={5}:R=G,S=22,V={6}:R=H,S=4,V={7}:R=I,S=23,V={8}:R=J,S=24,V={9}:\";$B$1;$F$14;$F$15;$B$2;$B$3;$B$4;$B$5;$A52;K$1;K$2)": 45,_x000D_
    "=RIK_AC(\"INF06__;INF13@E=1,S=14,G=0,T=0,P=0:@R=A,S=16,V={0}:R=B,S=1,V={1}:R=C,S=19,V={2}:R=D,S=18,V={3}:R=E,S=3,V={4}:R=F,S=21,V={5}:R=G,S=22,V={6}:R=H,S=4,V={7}:R=I,S=23,V={8}:R=J,S=24,V={9}:\";$B$1;$F$14;$F$15;$B$2;$B$3;$B$4;$B$5;$A53;K$1;K$2)": 46,_x000D_
    "=RIK_AC(\"INF06__;INF13@E=1,S=14,G=0,T=0,P=0:@R=A,S=16,V={0}:R=B,S=1,V={1}:R=C,S=19,V={2}:R=D,S=18,V={3}:R=E,S=3,V={4}:R=F,S=21,V={5}:R=G,S=22,V={6}:R=H,S=4,V={7}:R=I,S=23,V={8}:R=J,S=24,V={9}:\";$B$1;$F$14;$F$15;$B$2;$B$3;$B$4;$B$5;$A54;K$1;K$2)": 47,_x000D_
    "=RIK_AC(\"INF06__;INF13@E=1,S=14,G=0,T=0,P=0:@R=A,S=16,V={0}:R=B,S=1,V={1}:R=C,S=19,V={2}:R=D,S=18,V={3}:R=E,S=3,V={4}:R=F,S=21,V={5}:R=G,S=22,V={6}:R=H,S=4,V={7}:R=I,S=23,V={8}:R=J,S=24,V={9}:\";$B$1;$F$14;$F$15;$B$2;$B$3;$B$4;$B$5;$A55;K$1;K$2)": 48,_x000D_
    "=RIK_AC(\"INF06__;INF13@E=1,S=14,G=0,T=0,P=0:@R=A,S=16,V={0}:R=B,S=1,V={1}:R=C,S=19,V={2}:R=D,S=18,V={3}:R=E,S=3,V={4}:R=F,S=21,V={5}:R=G,S=22,V={6}:R=H,S=4,V={7}:R=I,S=23,V={8}:R=J,S=24,V={9}:\";$B$1;$F$14;$F$15;$B$2;$B$3;$B$4;$B$5;$A57;I$1;I$2)": 49,_x000D_
    "=RIK_AC(\"INF06__;INF13@E=1,S=14,G=0,T=0,P=0:@R=A,S=16,V={0}:R=B,S=1,V={1}:R=C,S=19,V={2}:R=D,S=18,V={3}:R=E,S=3,V={4}:R=F,S=21,V={5}:R=G,S=22,V={6}:R=H,S=4,V={7}:R=I,S=23,V={8}:R=J,S=24,V={9}:\";$B$1;$F$14;$F$15;$B$2;$B$3;$B$4;$B$5;$A58;I$1;I$2)": 50,_x000D_
    "=RIK_AC(\"INF06__;INF13@E=1,S=14,G=0,T=0,P=0:@R=A,S=16,V={0}:R=B,S=1,V={1}:R=C,S=19,V={2}:R=D,S=18,V={3}:R=E,S=3,V={4}:R=F,S=21,V={5}:R=G,S=22,V={6}:R=H,S=4,V={7}:R=I,S=23,V={8}:R=J,S=24,V={9}:\";$B$1;$F$14;$F$15;$B$2;$B$3;$B$4;$B$5;$A59;I$1;I$2)": 51,_x000D_
    "=RIK_AC(\"INF06__;INF13@E=1,S=14,G=0,T=0,P=0:@R=A,S=16,V={0}:R=B,S=1,V={1}:R=C,S=19,V={2}:R=D,S=18,V={3}:R=E,S=3,V={4}:R=F,S=21,V={5}:R=G,S=22,V={6}:R=H,S=4,V={7}:R=I,S=23,V={8}:R=J,S=24,V={9}:\";$B$1;$F$14;$F$15;$B$2;$B$3;$B$4;$B$5;$A60;I$1;I$2)": 52,_x000D_
    "=RIK_AC(\"INF06__;INF13@E=1,S=14,G=0,T=0,P=0:@R=A,S=16,V={0}:R=B,S=1,V={1}:R=C,S=19,V={2}:R=D,S=18,V={3}:R=E,S=3,V={4}:R=F,S=21,V={5}:R=G,S=22,V={6}:R=H,S=4,V={7}:R=I,S=23,V={8}:R=J,S=24,V={9}:\";$B$1;$F$14;$F$15;$B$2;$B$3;$B$4;$B$5;$A61;I$1;I$2)": 53,_x000D_
    "=RIK_AC(\"INF06__;INF13@E=1,S=14,G=0,T=0,P=0:@R=A,S=16,V={0}:R=B,S=1,V={1}:R=C,S=19,V={2}:R=D,S=18,V={3}:R=E,S=3,V={4}:R=F,S=21,V={5}:R=G,S=22,V={6}:R=H,S=4,V={7}:R=I,S=23,V={8}:R=J,S=24,V={9}:\";$B$1;$F$14;$F$15;$B$2;$B$3;$B$4;$B$5;$A62;I$1;I$2)": 54,_x000D_
    "=RIK_AC(\"INF06__;INF13@E=1,S=14,G=0,T=0,P=0:@R=A,S=16,V={0}:R=B,S=1,V={1}:R=C,S=19,V={2}:R=D,S=18,V={3}:R=E,S=3,V={4}:R=F,S=21,V={5}:R=G,S=22,V={6}:R=H,S=4,V={7}:R=I,S=23,V={8}:R=J,S=24,V={9}:\";$B$1;$F$14;$F$15;$B$2;$B$3;$B$4;$B$5;$A57;K$1;K$2)": 55,_x000D_
    "=RIK_AC(\"INF06__;INF13@E=1,S=14,G=0,T=0,P=0:@R=A,S=16,V={0}:R=B,S=1,V={1}:R=C,S=19,V={2}:R=D,S=18,V={3}:R=E,S=3,V={4}:R=F,S=21,V={5}:R=G,S=22,V={6}:R=H,S=4,V={7}:R=I,S=23,V={8}:R=J,S=24,V={9}:\";$B$1;$F$14;$F$15;$B$2;$B$3;$B$4;$B$5;$A58;K$1;K$2)": 56,_x000D_
    "=RIK_AC(\"INF06__;INF13@E=1,S=14,G=0,T=0,P=0:@R=A,S=16,V={0}:R=B,S=1,V={1}:R=C,S=19,V={2}:R=D,S=18,V={3}:R=E,S=3,V={4}:R=F,S=21,V={5}:R=G,S=22,V={6}:R=H,S=4,V={7}:R=I,S=23,V={8}:R=J,S=24,V={9}:\";$B$1;$F$14;$F$15;$B$2;$B$3;$B$4;$B$5;$A59;K$1;K$2)": 57,_x000D_
    "=RIK_AC(\"INF06__;INF13@E=1,S=14,G=0,T=0,P=0:@R=A,S=16,V={0}:R=B,S=1,V={1}:R=C,S=19,V={2}:R=D,S=18,V={3}:R=E,S=3,V={4}:R=F,S=21,V={5}:R=G,S=22,V={6}:R=H,S=4,V={7}:R=I,S=23,V={8}:R=J,S=24,V={9}:\";$B$1;$F$14;$F$15;$B$2;$B$3;$B$4;$B$5;$A60;K$1;K$2)": 58,_x000D_
    "=RIK_AC(\"INF06__;INF13@E=1,S=14,G=0,T=0,P=0:@R=A,S=16,V={0}:R=B,S=1,V={1}:R=C,S=19,V={2}:R=D,S=18,V={3}:R=E,S=3,V={4}:R=F,S=21,V={5}:R=G,S=22,V={6}:R=H,S=4,V={7}:R=I,S=23,V={8}:R=J,S=24,V={9}:\";$B$1;$F$14;$F$15;$B$2;$B$3;$B$4;$B$5;$A61;K$1;K$2)": 59,_x000D_
    "=RIK_AC(\"INF06__;INF13@E=1,S=14,G=0,T=0,P=0:@R=A,S=16,V={0}:R=B,S=1,V={1}:R=C,S=19,V={2}:R=D,S=18,V={3}:R=E,S=3,V={4}:R=F,S=21,V={5}:R=G,S=22,V={6}:R=H,S=4,V={7}:R=I,S=23,V={8}:R=J,S=24,V={9}:\";$B$1;$F$14;$F$15;$B$2;$B$3;$B$4;$B$5;$A62;K$1;K$2)": 60,_x000D_
    "=RIK_AC(\"INF06__;INF13@E=1,S=14,G=0,T=0,P=0,C=*-1:@R=A,S=16,V={0}:R=B,S=1,V={1}:R=C,S=19,V={2}:R=D,S=18,V={3}:R=E,S=3,V={4}:R=F,S=21,V={5}:R=G,S=22,V={6}:R=H,S=4,V={7}:R=I,S=23,V={8}:R=J,S=24,V={9}:\";$B$1;$F$14;$F$15;$B$2;$B$3;$B$4;$B$5;$A28;I$1;I$2)": 61,_x000D_
    "=RIK_AC(\"INF06__;INF13@E=1,S=14,G=0,T=0,P=0,C=*-1:@R=A,S=16,V={0}:R=B,S=1,V={1}:R=C,S=19,V={2}:R=D,S=18,V={3}:R=E,S=3,V={4}:R=F,S=21,V={5}:R=G,S=22,V={6}:R=H,S=4,V={7}:R=I,S=23,V={8}:R=J,S=24,V={9}:\";$B$1;$F$14;$F$15;$B$2;$B$3;$B$4;$B$5;$A29;I$1;I$2)": 62,_x000D_
    "=RIK_AC(\"INF06__;INF13@E=1,S=14,G=0,T=0,P=0,C=*-1:@R=A,S=16,V={0}:R=B,S=1,V={1}:R=C,S=19,V={2}:R=D,S=18,V={3}:R=E,S=3,V={4}:R=F,S=21,V={5}:R=G,S=22,V={6}:R=H,S=4,V={7}:R=I,S=23,V={8}:R=J,S=24,V={9}:\";$B$1;$F$14;$F$15;$B$2;$B$3;$B$4;$B$5;$A30;I$1;I$2)": 63,_x000D_
    "=RIK_AC(\"INF06__;INF13@E=1,S=14,G=0,T=0,P=0,C=*-1:@R=A,S=16,V={0}:R=B,S=1,V={1}:R=C,S=19,V={2}:R=D,S=18,V={3}:R=E,S=3,V={4}:R=F,S=21,V={5}:R=G,S=22,V={6}:R=H,S=4,V={7}:R=I,S=23,V={8}:R=J,S=24,V={9}:\";$B$1;$F$14;$F$15;$B$2;$B$3;$B$4;$B$5;$A31;I$1;I$2)": 64,_x000D_
    "=RIK_AC(\"INF06__;INF13@E=1,S=14,G=0,T=0,P=0,C=*-1:@R=A,S=16,V={0}:R=B,S=1,V={1}:R=C,S=19,V={2}:R=D,S=18,V={3}:R=E,S=3,V={4}:R=F,S=21,V={5}:R=G,S=22,V={6}:R=H,S=4,V={7}:R=I,S=23,V={8}:R=J,S=24,V={9}:\";$B$1;$F$14;$F$15;$B$2;$B$3;$B$4;$B$5;$A33;I$1;I$2)": 65,_x000D_
    "=RIK_AC(\"INF06__;INF13@E=1,S=14,G=0,T=0,P=0,C=*-1:@R=A,S=16,V={0}:R=B,S=1,V={1}:R=C,S=19,V={2}:R=D,S=18,V={3}:R=E,S=3,V={4}:R=F,S=21,V={5}:R=G,S=22,V={6}:R=H,S=4,V={7}:R=I,S=23,V={8}:R=J,S=24,V={9}:\";$B$1;$F$14;$F$15;$B$2;$B$3;$B$4;$B$5;$A34;I$1;I$2)": 66,_x000D_
    "=RIK_AC(\"INF06__;INF13@E=1,S=14,G=0,T=0,P=0,C=*-1:@R=A,S=16,V={0}:R=B,S=1,V={1}:R=C,S=19,V={2}:R=D,S=18,V={3}:R=E,S=3,V={4}:R=F,S=21,V={5}:R=G,S=22,V={6}:R=H,S=4,V={7}:R=I,S=23,V={8}:R=J,S=24,V={9}:\";$B$1;$F$14;$F$15;$B$2;$B$3;$B$4;$B$5;$A35;I$1;I$2)": 67,_x000D_
    "=RIK_AC(\"INF06__;INF13@E=1,S=14,G=0,T=0,P=0,C=*-1:@R=A,S=16,V={0}:R=B,S=1,V={1}:R=C,S=19,V={2}:R=D,S=18,V={3}:R=E,S=3,V={4}:R=F,S=21,V={5}:R=G,S=22,V={6}:R=H,S=4,V={7}:R=I,S=23,V={8}:R=J,S=24,V={9}:\";$B$1;$F$14;$F$15;$B$2;$B$3;$B$4;$B$5;$A37;I$1;I$2)": 68,_x000D_
    "=RIK_AC(\"INF06__;INF13@E=1,S=14,G=0,T=0,P=0,C=*-1:@R=A,S=16,V={0}:R=B,S=1,V={1}:R=C,S=19,V={2}:R=D,S=18,V={3}:R=E,S=3,V={4}:R=F,S=21,V={5}:R=G,S=22,V={6}:R=H,S=4,V={7}:R=I,S=23,V={8}:R=J,S=24,V={9}:\";$B$1;$F$14;$F$15;$B$2;$B$3;$B$4;$B$5;$A38;I$1;I$2)": 69,_x000D_
    "=RIK_AC(\"INF06__;INF13@E=1,S=14,G=0,T=0,P=0,C=*-1:@R=A,S=16,V={0}:R=B,S=1,V={1}:R=C,S=19,V={2}:R=D,S=18,V={3}:R=E,S=3,V={4}:R=F,S=21,V={5}:R=G,S=22,V={6}:R=H,S=4,V={7}:R=I,S=23,V={8}:R=J,S=24,V={9}:\";$B$1;$F$14;$F$15;$B$2;$B$3;$B$4;$B$5;$A39;I$1;I$2)": 70,_x000D_
    "=RIK_AC(\"INF06__;INF13@E=1,S=14,G=0,T=0,P=0,C=*-1:@R=A,S=16,V={0}:R=B,S=1,V={1}:R=C,S=19,V={2}:R=D,S=18,V={3}:R=E,S=3,V={4}:R=F,S=21,V={5}:R=G,S=22,V={6}:R=H,S=4,V={7}:R=I,S=23,V={8}:R=J,S=24,V={9}:\";$B$1;$F$14;$F$15;$B$2;$B$3;$B$4;$B$5;$A40;I$1;I$2)": 71,_x000D_
    "=RIK_AC(\"INF06__;INF13@E=1,S=14,G=0,T=0,P=0,C=*-1:@R=A,S=16,V={0}:R=B,S=1,V={1}:R=C,S=19,V={2}:R=D,S=18,V={3}:R=E,S=3,V={4}:R=F,S=21,V={5}:R=G,S=22,V={6}:R=H,S=4,V={7}:R=I,S=23,V={8}:R=J,S=24,V={9}:\";$B$1;$F$14;$F$15;$B$2;$B$3;$B$4;$B$5;$A41;I$1;I$2)": 72,_x000D_
    "=RIK_AC(\"INF06__;INF13@E=1,S=14,G=0,T=0,P=0,C=*-1:@R=A,S=16,V={0}:R=B,S=1,V={1}:R=C,S=19,V={2}:R=D,S=18,V={3}:R=E,S=3,V={4}:R=F,S=21,V={5}:R=G,S=22,V={6}:R=H,S=4,V={7}:R=I,S=23,V={8}:R=J,S=24,V={9}:\";$B$1;$F$14;$F$15;$B$2;$B$3;$B$4;$B$5;$A42;I$1;I$2)": 73,_x000D_
    "=RIK_AC(\"INF06__;INF13@E=1,S=14,G=0,T=0,P=0,C=*-1:@R=A,S=16,V={0}:R=B,S=1,V={1}:R=C,S=19,V={2}:R=D,S=18,V={3}:R=E,S=3,V={4}:R=F,S=21,V={5}:R=G,S=22,V={6}:R=H,S=4,V={7}:R=I,S=23,V={8}:R=J,S=24,V={9}:\";$B$1;$F$14;$F$15;$B$2;$B$3;$B$4;$B$5;$A44;I$1;I$2)": 74,_x000D_
    "=RIK_AC(\"INF06__;INF13@E=1,S=14,G=0,T=0,P=0,C=*-1:@R=A,S=16,V={0}:R=B,S=1,V={1}:R=C,S=19,V={2}:R=D,S=18,V={3}:R=E,S=3,V={4}:R=F,S=21,V={5}:R=G,S=22,V={6}:R=H,S=4,V={7}:R=I,S=23,V={8}:R=J,S=24,V={9}:\";$B$1;$F$14;$F$15;$B$2;$B$3;$B$4;$B$5;$A45;I$1;I$2)": 75,_x000D_
    "=RIK_AC(\"INF06__;INF13@E=1,S=14,G=0,T=0,P=0,C=*-1:@R=A,S=16,V={0}:R=B,S=1,V={1}:R=C,S=19,V={2}:R=D,S=18,V={3}:R=E,S=3,V={4}:R=F,S=21,V={5}:R=G,S=22,V={6}:R=H,S=4,V={7}:R=I,S=23,V={8}:R=J,S=24,V={9}:\";$B$1;$F$14;$F$15;$B$2;$B$3;$B$4;$B$5;$A46;I$1;I$2)": 76,_x000D_
    "=RIK_AC(\"INF06__;INF13@E=1,S=14,G=0,T=0,P=0,C=*-1:@R=A,S=16,V={0}:R=B,S=1,V={1}:R=C,S=19,V={2}:R=D,S=18,V={3}:R=E,S=3,V={4}:R=F,S=21,V={5}:R=G,S=22,V={6}:R=H,S=4,V={7}:R=I,S=23,V={8}:R=J,S=24,V={9}:\";$B$1;$F$14;$F$15;$B$2;$B$3;$B$4;$B$5;$A47;I$1;I$2)": 77,_x000D_
    "=RIK_AC(\"INF06__;INF13@E=1,S=14,G=0,T=0,P=0,C=*-1:@R=A,S=16,V={0}:R=B,S=1,V={1}:R=C,S=19,V={2}:R=D,S=18,V={3}:R=E,S=3,V={4}:R=F,S=21,V={5}:R=G,S=22,V={6}:R=H,S=4,V={7}:R=I,S=23,V={8}:R=J,S=24,V={9}:\";$B$1;$F$14;$F$15;$B$2;$B$3;$B$4;$B$5;$A48;I$1;I$2)": 78,_x000D_
    "=RIK_AC(\"INF06__;INF13@E=1,S=14,G=0,T=0,P=0,C=*-1:@R=A,S=16,V={0}:R=B,S=1,V={1}:R=C,S=19,V={2}:R=D,S=18,V={3}:R=E,S=3,V={4}:R=F,S=21,V={5}:R=G,S=22,V={6}:R=H,S=4,V={7}:R=I,S=23,V={8}:R=J,S=24,V={9}:\";$B$1;$F$14;$F$15;$B$2;$B$3;$B$4;$B$5;$A49;I$1;I$2)": 79,_x000D_
    "=RIK_AC(\"INF06__;INF13@E=1,S=14,G=0,T=0,P=0,C=*-1:@R=A,S=16,V={0}:R=B,S=1,V={1}:R=C,S=19,V={2}:R=D,S=18,V={3}:R=E,S=3,V={4}:R=F,S=21,V={5}:R=G,S=22,V={6}:R=H,S=4,V={7}:R=I,S=23,V={8}:R=J,S=24,V={9}:\";$B$1;$F$14;$F$15;$B$2;$B$3;$B$4;$B$5;$A50;I$1;I$2)": 80,_x000D_
    "=RIK_AC(\"INF06__;INF13@E=1,S=14,G=0,T=0,P=0,C=*-1:@R=A,S=16,V={0}:R=B,S=1,V={1}:R=C,S=19,V={2}:R=D,S=18,V={3}:R=E,S=3,V={4}:R=F,S=21,V={5}:R=G,S=22,V={6}:R=H,S=4,V={7}:R=I,S=23,V={8}:R=J,S=24,V={9}:\";$B$1;$F$14;$F$15;$B$2;$B$3;$B$4;$B$5;$A52;I$1;I$2)": 81,_x000D_
    "=RIK_AC(\"INF06__;INF13@E=1,S=14,G=0,T=0,P=0,C=*-1:@R=A,S=16,V={0}:R=B,S=1,V={1}:R=C,S=19,V={2}:R=D,S=18,V={3}:R=E,S=3,V={4}:R=F,S=21,V={5}:R=G,S=22,V={6}:R=H,S=4,V={7}:R=I,S=23,V={8}:R=J,S=24,V={9}:\";$B$1;$F$14;$F$15;$B$2;$B$3;$B$4;$B$5;$A53;I$1;I$2)": 82,_x000D_
    "=RIK_AC(\"INF06__;INF13@E=1,S=14,G=0,T=0,P=0,C=*-1:@R=A,S=16,V={0}:R=B,S=1,V={1}:R=C,S=19,V={2}:R=D,S=18,V={3}:R=E,S=3,V={4}:R=F,S=21,V={5}:R=G,S=22,V={6}:R=H,S=4,V={7}:R=I,S=23,V={8}:R=J,S=24,V={9}:\";$B$1;$F$14;$F$15;$B$2;$B$3;$B$4;$B$5;$A54;I$1;I$2)": 83,_x000D_
    "=RIK_AC(\"INF06__;INF13@E=1,S=14,G=0,T=0,P=0,C=*-1:@R=A,S=16,V={0}:R=B,S=1,V={1}:R=C,S=19,V={2}:R=D,S=18,V={3}:R=E,S=3,V={4}:R=F,S=21,V={5}:R=G,S=22,V={6}:R=H,S=4,V={7}:R=I,S=23,V={8}:R=J,S=24,V={9}:\";$B$1;$F$14;$F$15;$B$2;$B$3;$B$4;$B$5;$A55;I$1;I$2)": 84,_x000D_
    "=RIK_AC(\"INF06__;INF13@E=1,S=14,G=0,T=0,P=0,C=*-1:@R=A,S=16,V={0}:R=B,S=1,V={1}:R=C,S=19,V={2}:R=D,S=18,V={3}:R=E,S=3,V={4}:R=F,S=21,V={5}:R=G,S=22,V={6}:R=H,S=4,V={7}:R=I,S=23,V={8}:R=J,S=24,V={9}:\";$B$1;$F$14;$F$15;$B$2;$B$3;$B$4;$B$5;$A57;I$1;I$2)": 85,_x000D_
    "=RIK_AC(\"INF06__;INF13@E=1,S=14,G=0,T=0,P=0,C=*-1:@R=A,S=16,V={0}:R=B,S=1,V={1}:R=C,S=19,V={2}:R=D,S=18,V={3}:R=E,S=3,V={4}:R=F,S=21,V={5}:R=G,S=22,V={6}:R=H,S=4,V={7}:R=I,S=23,V={8}:R=J,S=24,V={9}:\";$B$1;$F$14;$F$15;$B$2;$B$3;$B$4;$B$5;$A58;I$1;I$2)": 86,_x000D_
    "=RIK_AC(\"INF06__;INF13@E=1,S=14,G=0,T=0,P=0,C=*-1:@R=A,S=16,V={0}:R=B,S=1,V={1}:R=C,S=19,V={2}:R=D,S=18,V={3}:R=E,S=3,V={4}:R=F,S=21,V={5}:R=G,S=22,V={6}:R=H,S=4,V={7}:R=I,S=23,V={8}:R=J,S=24,V={9}:\";$B$1;$F$14;$F$15;$B$2;$B$3;$B$4;$B$5;$A59;I$1;I$2)": 87,_x000D_
    "=RIK_AC(\"INF06__;INF13@E=1,S=14,G=0,T=0,P=0,C=*-1:@R=A,S=16,V={0}:R=B,S=1,V={1}:R=C,S=19,V={2}:R=D,S=18,V={3}:R=E,S=3,V={4}:R=F,S=21,V={5}:R=G,S=22,V={6}:R=H,S=4,V={7}:R=I,S=23,V={8}:R=J,S=24,V={9}:\";$B$1;$F$14;$F$15;$B$2;$B$3;$B$4;$B$5;$A60;I$1;I$2)": 88,_x000D_
    "=RIK_AC(\"INF06__;INF13@E=1,S=14,G=0,T=0,P=0,C=*-1:@R=A,S=16,V={0}:R=B,S=1,V={1}:R=C,S=19,V={2}:R=D,S=18,V={3}:R=E,S=3,V={4}:R=F,S=21,V={5}:R=G,S=22,V={6}:R=H,S=4,V={7}:R=I,S=23,V={8}:R=J,S=24,V={9}:\";$B$1;$F$14;$F$15;$B$2;$B$3;$B$4;$B$5;$A61;I$1;I$2)": 89,_x000D_
    "=RIK_AC(\"INF06__;INF13@E=1,S=14,G=0,T=0,P=0,C=*-1:@R=A,S=16,V={0}:R=B,S=1,V={1}:R=C,S=19,V={2}:R=D,S=18,V={3}:R=E,S=3,V={4}:R=F,S=21,V={5}:R=G,S=22,V={6}:R=H,S=4,V={7}:R=I,S=23,V={8}:R=J,S=24,V={9}:\";$B$1;$F$14;$F$15;$B$2;$B$3;$B$4;$B$5;$A62;I$1;I$2)": 90,_x000D_
    "=RIK_AC(\"INF06__;INF13@E=1,S=14,G=0,T=0,P=0,C=*-1:@R=A,S=16,V={0}:R=B,S=1,V={1}:R=C,S=19,V={2}:R=D,S=18,V={3}:R=E,S=3,V={4}:R=F,S=21,V={5}:R=G,S=22,V={6}:R=H,S=4,V={7}:R=I,S=23,V={8}:R=J,S=24,V={9}:\";$B$1;$F$14;$F$15;$B$2;$B$3;$B$4;$B$5;$A28;K$1;K$2)": 91,_x000D_
    "=RIK_AC(\"INF06__;INF13@E=1,S=14,G=0,T=0,P=0,C=*-1:@R=A,S=16,V={0}:R=B,S=1,V={1}:R=C,S=19,V={2}:R=D,S=18,V={3}:R=E,S=3,V={4}:R=F,S=21,V={5}:R=G,S=22,V={6}:R=H,S=4,V={7}:R=I,S=23,V={8}:R=J,S=24,V={9}:\";$B$1;$F$14;$F$15;$B$2;$B$3;$B$4;$B$5;$A29;K$1;K$2)": 92,_x000D_
    "=RIK_AC(\"INF06__;INF13@E=1,S=14,G=0,T=0,P=0,C=*-1:@R=A,S=16,V={0}:R=B,S=1,V={1}:R=C,S=19,V={2}:R=D,S=18,V={3}:R=E,S=3,V={4}:R=F,S=21,V={5}:R=G,S=22,V={6}:R=H,S=4,V={7}:R=I,S=23,V={8}:R=J,S=24,V={9}:\";$B$1;$F$14;$F$15;$B$2;$B$3;$B$4;$B$5;$A30;K$1;K$2)": 93,_x000D_
    "=RIK_AC(\"INF06__;INF13@E=1,S=14,G=0,T=0,P=0,C=*-1:@R=A,S=16,V={0}:R=B,S=1,V={1}:R=C,S=19,V={2}:R=D,S=18,V={3}:R=E,S=3,V={4}:R=F,S=21,V={5}:R=G,S=22,V={6}:R=H,S=4,V={7}:R=I,S=23,V={8}:R=J,S=24,V={9}:\";$B$1;$F$14;$F$15;$B$2;$B$3;$B$4;$B$5;$A31;K$1;K$2)": 94,_x000D_
    "=RIK_AC(\"INF06__;INF13@E=1,S=14,G=0,T=0,P=0,C=*-1:@R=A,S=16,V={0}:R=B,S=1,V={1}:R=C,S=19,V={2}:R=D,S=18,V={3}:R=E,S=3,V={4}:R=F,S=21,V={5}:R=G,S=22,V={6}:R=H,S=4,V={7}:R=I,S=23,V={8}:R=J,S=24,V={9}:\";$B$1;$F$14;$F$15;$B$2;$B$3;$B$4;$B$5;$A33;K$1;K$2)": 95,_x000D_
    "=RIK_AC(\"INF06__;INF13@E=1,S=14,G=0,T=0,P=0,C=*-1:@R=A,S=16,V={0}:R=B,S=1,V={1}:R=C,S=19,V={2}:R=D,S=18,V={3}:R=E,S=3,V={4}:R=F,S=21,V={5}:R=G,S=22,V={6}:R=H,S=4,V={7}:R=I,S=23,V={8}:R=J,S=24,V={9}:\";$B$1;$F$14;$F$15;$B$2;$B$3;$B$4;$B$5;$A34;K$1;K$2)": 96,_x000D_
    "=RIK_AC(\"INF06__;INF13@E=1,S=14,G=0,T=0,P=0,C=*-1:@R=A,S=16,V={0}:R=B,S=1,V={1}:R=C,S=19,V={2}:R=D,S=18,V={3}:R=E,S=3,V={4}:R=F,S=21,V={5}:R=G,S=22,V={6}:R=H,S=4,V={7}:R=I,S=23,V={8}:R=J,S=24,V={9}:\";$B$1;$F$14;$F$15;$B$2;$B$3;$B$4;$B$5;$A35;K$1;K$2)": 97,_x000D_
    "=RIK_AC(\"INF06__;INF13@E=1,S=14,G=0,T=0,P=0,C=*-1:@R=A,S=16,V={0}:R=B,S=1,V={1}:R=C,S=19,V={2}:R=D,S=18,V={3}:R=E,S=3,V={4}:R=F,S=21,V={5}:R=G,S=22,V={6}:R=H,S=4,V={7}:R=I,S=23,V={8}:R=J,S=24,V={9}:\";$B$1;$F$14;$F$15;$B$2;$B$3;$B$4;$B$5;$A37;K$1;K$2)": 98,_x000D_
    "=RIK_AC(\"INF06__;INF13@E=1,S=14,G=0,T=0,P=0,C=*-1:@R=A,S=16,V={0}:R=B,S=1,V={1}:R=C,S=19,V={2}:R=D,S=18,V={3}:R=E,S=3,V={4}:R=F,S=21,V={5}:R=G,S=22,V={6}:R=H,S=4,V={7}:R=I,S=23,V={8}:R=J,S=24,V={9}:\";$B$1;$F$14;$F$15;$B$2;$B$3;$B$4;$B$5;$A38;K$1;K$2)": 99,_x000D_
    "=RIK_AC(\"INF06__;INF13@E=1,S=14,G=0,T=0,P=0,C=*-1:@R=A,S=16,V={0}:R=B,S=1,V={1}:R=C,S=19,V={2}:R=D,S=18,V={3}:R=E,S=3,V={4}:R=F,S=21,V={5}:R=G,S=22,V={6}:R=H,S=4,V={7}:R=I,S=23,V={8}:R=J,S=24,V={9}:\";$B$1;$F$14;$F$15;$B$2;$B$3;$B$4;$B$5;$A39;K$1;K$2)": 100,_x000D_
    "=RIK_AC(\"INF06__;INF13@E=1,S=14,G=0,T=0,P=0,C=*-1:@R=A,S=16,V={0}:R=B,S=1,V={1}:R=C,S=19,V={2}:R=D,S=18,V={3}:R=E,S=3,V={4}:R=F,S=21,V={5}:R=G,S=22,V={6}:R=H,S=4,V={7}:R=I,S=23,V={8}:R=J,S=24,V={9}:\";$B$1;$F$14;$F$15;$B$2;$B$3;$B$4;$B$5;$A40;K$1;K$2)": 101,_x000D_
    "=RIK_AC(\"INF06__;INF13@E=1,S=14,G=0,T=0,P=0,C=*-1:@R=A,S=16,V={0}:R=B,S=1,V={1}:R=C,S=19,V={2}:R=D,S=18,V={3}:R=E,S=3,V={4}:R=F,S=21,V={5}:R=G,S=22,V={6}:R=H,S=4,V={7}:R=I,S=23,V={8}:R=J,S=24,V={9}:\";$B$1;$F$14;$F$15;$B$2;$B$3;$B$4;$B$5;$A41;K$1;K$2)": 102,_x000D_
    "=RIK_AC(\"INF06__;INF13@E=1,S=14,G=0,T=0,P=0,C=*-1:@R=A,S=16,V={0}:R=B,S=1,V={1}:R=C,S=19,V={2}:R=D,S=18,V={3}:R=E,S=3,V={4}:R=F,S=21,V={5}:R=G,S=22,V={6}:R=H,S=4,V={7}:R=I,S=23,V={8}:R=J,S=24,V={9}:\";$B$1;$F$14;$F$15;$B$2;$B$3;$B$4;$B$5;$A42;K$1;K$2)": 103,_x000D_
    "=RIK_AC(\"INF06__;INF13@E=1,S=14,G=0,T=0,P=0,C=*-1:@R=A,S=16,V={0}:R=B,S=1,V={1}:R=C,S=19,V={2}:R=D,S=18,V={3}:R=E,S=3,V={4}:R=F,S=21,V={5}:R=G,S=22,V={6}:R=H,S=4,V={7}:R=I,S=23,V={8}:R=J,S=24,V={9}:\";$B$1;$F$14;$F$15;$B$2;$B$3;$B$4;$B$5;$A44;K$1;K$2)": 104,_x000D_
    "=RIK_AC(\"INF06__;INF13@E=1,S=14,G=0,T=0,P=0,C=*-1:@R=A,S=16,V={0}:R=B,S=1,V={1}:R=C,S=19,V={2}:R=D,S=18,V={3}:R=E,S=3,V={4}:R=F,S=21,V={5}:R=G,S=22,V={6}:R=H,S=4,V={7}:R=I,S=23,V={8}:R=J,S=24,V={9}:\";$B$1;$F$14;$F$15;$B$2;$B$3;$B$4;$B$5;$A45;K$1;K$2)": 105,_x000D_
    "=RIK_AC(\"INF06__;INF13@E=1,S=14,G=0,T=0,P=0,C=*-1:@R=A,S=16,V={0}:R=B,S=1,V={1}:R=C,S=19,V={2}:R=D,S=18,V={3}:R=E,S=3,V={4}:R=F,S=21,V={5}:R=G,S=22,V={6}:R=H,S=4,V={7}:R=I,S=23,V={8}:R=J,S=24,V={9}:\";$B$1;$F$14;$F$15;$B$2;$B$3;$B$4;$B$5;$A46;K$1;K$2)": 106,_x000D_
    "=RIK_AC(\"INF06__;INF13@E=1,S=14,G=0,T=0,P=0,C=*-1:@R=A,S=16,V={0}:R=B,S=1,V={1}:R=C,S=19,V={2}:R=D,S=18,V={3}:R=E,S=3,V={4}:R=F,S=21,V={5}:R=G,S=22,V={6}:R=H,S=4,V={7}:R=I,S=23,V={8}:R=J,S=24,V={9}:\";$B$1;$F$14;$F$15;$B$2;$B$3;$B$4;$B$5;$A47;K$1;K$2)": 107,_x000D_
    "=RIK_AC(\"INF06__;INF13@E=1,S=14,G=0,T=0,P=0,C=*-1:@R=A,S=16,V={0}:R=B,S=1,V={1}:R=C,S=19,V={2}:R=D,S=18,V={3}:R=E,S=3,V={4}:R=F,S=21,V={5}:R=G,S=22,V={6}:R=H,S=4,V={7}:R=I,S=23,V={8}:R=J,S=24,V={9}:\";$B$1;$F$14;$F$15;$B$2;$B$3;$B$4;$B$5;$A48;K$1;K$2)": 108,_x000D_
    "=RIK_AC(\"INF06__;INF13@E=1,S=14,G=0,T=0,P=0,C=*-1:@R=A,S=16,V={0}:R=B,S=1,V={1}:R=C,S=19,V={2}:R=D,S=18,V={3}:R=E,S=3,V={4}:R=F,S=21,V={5}:R=G,S=22,V={6}:R=H,S=4,V={7}:R=I,S=23,V={8}:R=J,S=24,V={9}:\";$B$1;$F$14;$F$15;$B$2;$B$3;$B$4;$B$5;$A49;K$1;K$2)": 109,_x000D_
    "=RIK_AC(\"INF06__;INF13@E=1,S=14,G=0,T=0,P=0,C=*-1:@R=A,S=16,V={0}:R=B,S=1,V={1}:R=C,S=19,V={2}:R=D,S=18,V={3}:R=E,S=3,V={4}:R=F,S=21,V={5}:R=G,S=22,V={6}:R=H,S=4,V={7}:R=I,S=23,V={8}:R=J,S=24,V={9}:\";$B$1;$F$14;$F$15;$B$2;$B$3;$B$4;$B$5;$A50;K$1;K$2)": 110,_x000D_
    "=RIK_AC(\"INF06__;INF13@E=1,S=14,G=0,T=0,P=0,C=*-1:@R=A,S=16,V={0}:R=B,S=1,V={1}:R=C,S=19,V={2}:R=D,S=18,V={3}:R=E,S=3,V={4}:R=F,S=21,V={5}:R=G,S=22,V={6}:R=H,S=4,V={7}:R=I,S=23,V={8}:R=J,S=24,V={9}:\";$B$1;$F$14;$F$15;$B$2;$B$3;$B$4;$B$5;$A52;K$1;K$2)": 111,_x000D_
    "=RIK_AC(\"INF06__;INF13@E=1,S=14,G=0,T=0,P=0,C=*-1:@R=A,S=16,V={0}:R=B,S=1,V={1}:R=C,S=19,V={2}:R=D,S=18,V={3}:R=E,S=3,V={4}:R=F,S=21,V={5}:R=G,S=22,V={6}:R=H,S=4,V={7}:R=I,S=23,V={8}:R=J,S=24,V={9}:\";$B$1;$F$14;$F$15;$B$2;$B$3;$B$4;$B$5;$A53;K$1;K$2)": 112,_x000D_
    "=RIK_AC(\"INF06__;INF13@E=1,S=14,G=0,T=0,P=0,C=*-1:@R=A,S=16,V={0}:R=B,S=1,V={1}:R=C,S=19,V={2}:R=D,S=18,V={3}:R=E,S=3,V={4}:R=F,S=21,V={5}:R=G,S=22,V={6}:R=H,S=4,V={7}:R=I,S=23,V={8}:R=J,S=24,V={9}:\";$B$1;$F$14;$F$15;$B$2;$B$3;$B$4;$B$5;$A54;K$1;K$2)": 113,_x000D_
    "=RIK_AC(\"INF06__;INF13@E=1,S=14,G=0,T=0,P=0,C=*-1:@R=A,S=16,V={0}:R=B,S=1,V={1}:R=C,S=19,V={2}:R=D,S=18,V={3}:R=E,S=3,V={4}:R=F,S=21,V={5}:R=G,S=22,V={6}:R=H,S=4,V={7}:R=I,S=23,V={8}:R=J,S=24,V={9}:\";$B$1;$F$14;$F$15;$B$2;$B$3;$B$4;$B$5;$A55;K$1;K$2)": 114,_x000D_
    "=RIK_AC(\"INF06__;INF13@E=1,S=14,G=0,T=0,P=0,C=*-1:@R=A,S=16,V={0}:R=B,S=1,V={1}:R=C,S=19,V={2}:R=D,S=18,V={3}:R=E,S=3,V={4}:R=F,S=21,V={5}:R=G,S=22,V={6}:R=H,S=4,V={7}:R=I,S=23,V={8}:R=J,S=24,V={9}:\";$B$1;$F$14;$F$15;$B$2;$B$3;$B$4;$B$5;$A57;K$1;K$2)": 115,_x000D_
    "=RIK_AC(\"INF06__;INF13@E=1,S=14,G=0,T=0,P=0,C=*-1:@R=A,S=16,V={0}:R=B,S=1,V={1}:R=C,S=19,V={2}:R=D,S=18,V={3}:R=E,S=3,V={4}:R=F,S=21,V={5}:R=G,S=22,V={6}:R=H,S=4,V={7}:R=I,S=23,V={8}:R=J,S=24,V={9}:\";$B$1;$F$14;$F$15;$B$2;$B$3;$B$4;$B$5;$A58;K$1;K$2)": 116,_x000D_
    "=RIK_AC(\"INF06__;INF13@E=1,S=14,G=0,T=0,P=0,C=*-1:@R=A,S=16,V={0}:R=B,S=1,V={1}:R=C,S=19,V={2}:R=D,S=18,V={3}:R=E,S=3,V={4}:R=F,S=21,V={5}:R=G,S=22,V={6}:R=H,S=4,V={7}:R=I,S=23,V={8}:R=J,S=24,V={9}:\";$B$1;$F$14;$F$15;$B$2;$B$3;$B$4;$B$5;$A59;K$1;K$2)": 117,_x000D_
    "=RIK_AC(\"INF06__;INF13@E=1,S=14,G=0,T=0,P=0,C=*-1:@R=A,S=16,V={0}:R=B,S=1,V={1}:R=C,S=19,V={2}:R=D,S=18,V={3}:R=E,S=3,V={4}:R=F,S=21,V={5}:R=G,S=22,V={6}:R=H,S=4,V={7}:R=I,S=23,V={8}:R=J,S=24,V={9}:\";$B$1;$F$14;$F$15;$B$2;$B$3;$B$4;$B$5;$A60;K$1;K$2)": 118,_x000D_
    "=RIK_AC(\"INF06__;INF13@E=1,S=14,G=0,T=0,P=0,C=*-1:@R=A,S=16,V={0}:R=B,S=1,V={1}:R=C,S=19,V={2}:R=D,S=18,V={3}:R=E,S=3,V={4}:R=F,S=21,V={5}:R=G,S=22,V={6}:R=H,S=4,V={7}:R=I,S=23,V={8}:R=J,S=24,V={9}:\";$B$1;$F$14;$F$15;$B$2;$B$3;$B$4;$B$5;$A61;K$1;K$2)": 119,_x000D_
    "=RIK_AC(\"INF06__;INF13@E=1,S=14,G=0,T=0,P=0,C=*-1:@R=A,S=16,V={0}:R=B,S=1,V={1}:R=C,S=19,V={2}:R=D,S=18,V={3}:R=E,S=3,V={4}:R=F,S=21,V={5}:R=G,S=22,V={6}:R=H,S=4,V={7}:R=I,S=23,V={8}:R=J,S=24,V={9}:\";$B$1;$F$14;$F$15;$B$2;$B$3;$B$4;$B$5;$A62;K$1;K$2)": 120,_x000D_
    "=RIK_AC(\"INF06__;INF13@E=1,S=14,G=0,T=0,P=0,C=*-1:@R=A,S=16,V={0}:R=B,S=1,V={1}:R=C,S=19,V={2}:R=D,S=18,V={3}:R=E,S=3,V={4}:R=F,S=21,V={5}:R=G,S=22,V={6}:R=H,S=4,V={7}:R=I,S=23,V={8}:R=J,S=24,V={9}:\";$B$1;$F$14;$F$15;$B$2;$B$3;$B$4;$B$5;$A27;I$1;I$2)": 121,_x000D_
    "=RIK_AC(\"INF06__;INF13@E=1,S=14,G=0,T=0,P=0,C=*-1:@R=A,S=16,V={0}:R=B,S=1,V={1}:R=C,S=19,V={2}:R=D,S=18,V={3}:R=E,S=3,V={4}:R=F,S=21,V={5}:R=G,S=22,V={6}:R=H,S=4,V={7}:R=I,S=23,V={8}:R=J,S=24,V={9}:\";$B$1;$F$14;$F$15;$B$2;$B$3;$B$4;$B$5;$A27;K$1;K$2)": 122_x000D_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"2022-01-12T13:59:07.4677502+01:00",_x000D_
          "LastRefreshDate": "2022-01-10T14:02:40.9213384+01:00",_x000D_
          "TotalRefreshCount": 5,_x000D_
          "CustomInfo": {}_x000D_
        }_x000D_
      },_x000D_
      "2": {_x000D_
        "$type": "Inside.Core.Formula.Definition.DefinitionAC, Inside.Core.Formula",_x000D_
        "ID": 2,_x000D_
        "Results": [_x000D_
          [_x000D_
            -537184.06_x000D_
          ]_x000D_
        ],_x000D_
        "Statistics": {_x000D_
          "CreationDate": "2022-01-12T13:59:07.4677502+01:00",_x000D_</t>
  </si>
  <si>
    <t xml:space="preserve">
          "LastRefreshDate": "2022-01-10T14:02:40.9303106+01:00",_x000D_
          "TotalRefreshCount": 4,_x000D_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"2022-01-12T13:59:07.4677502+01:00",_x000D_
          "LastRefreshDate": "2022-01-10T14:02:40.93848+01:00",_x000D_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-21471.14_x000D_
          ]_x000D_
        ],_x000D_
        "Statistics": {_x000D_
          "CreationDate": "2022-01-12T13:59:07.4687478+01:00",_x000D_
          "LastRefreshDate": "2022-01-10T14:02:40.9472638+01:00",_x000D_
          "TotalRefreshCount": 4,_x000D_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"2022-01-12T13:59:07.4687478+01:00",_x000D_
          "LastRefreshDate": "2022-01-10T14:02:40.9552408+01:00",_x000D_
          "TotalRefreshCount": 4,_x000D_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"2022-01-12T13:59:07.4687478+01:00",_x000D_
          "LastRefreshDate": "2022-01-10T14:02:41.208852+01:00",_x000D_
          "TotalRefreshCount": 2,_x000D_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"2022-01-12T13:59:07.4687478+01:00",_x000D_
          "LastRefreshDate": "2022-01-10T14:02:41.2146557+01:00",_x000D_
          "TotalRefreshCount": 2,_x000D_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"2022-01-12T13:59:07.4687478+01:00",_x000D_
          "LastRefreshDate": "2022-01-10T14:02:41.2216378+01:00",_x000D_
          "TotalRefreshCount": 2,_x000D_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"2022-01-12T13:59:07.4687478+01:00",_x000D_
          "LastRefreshDate": "2022-01-10T14:02:41.2296158+01:00",_x000D_
          "TotalRefreshCount": 2,_x000D_
          "CustomInfo": {}_x000D_
        }_x000D_
      },_x000D_
      "10": {_x000D_
        "$type": "Inside.Core.Formula.Definition.DefinitionAC, Inside.Core.Formula",_x000D_
        "ID": 10,_x000D_
        "Results": [_x000D_
          [_x000D_
            0.0_x000D_
          ]_x000D_
        ],_x000D_
        "Statistics": {_x000D_
          "CreationDate": "2022-01-12T13:59:07.4687478+01:00",_x000D_
          "LastRefreshDate": "2022-01-10T14:02:41.2509351+01:00",_x000D_
          "TotalRefreshCount": 2,_x000D_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"2022-01-12T13:59:07.4687478+01:00",_x000D_
          "LastRefreshDate": "2022-01-10T14:02:41.2599098+01:00",_x000D_
          "TotalRefreshCount": 4,_x000D_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"2022-01-12T13:59:07.4687478+01:00",_x000D_
          "LastRefreshDate": "2022-01-10T14:02:41.2708803+01:00",_x000D_
          "TotalRefreshCount": 4,_x000D_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"2022-01-12T13:59:07.4687478+01:00",_x000D_
          "LastRefreshDate": "2022-01-10T14:02:41.2758673+01:00",_x000D_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"2022-01-12T13:59:07.4687478+01:00",_x000D_
          "LastRefreshDate": "2022-01-10T14:02:41.2818507+01:00",_x000D_
          "TotalRefreshCount": 2,_x000D_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"2022-01-12T13:59:07.4687478+01:00",_x000D_
          "LastRefreshDate": "2022-01-10T14:02:41.3118369+01:00",_x000D_
          "TotalRefreshCount": 4,_x000D_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"2022-01-12T13:59:07.4687478+01:00",_x000D_
          "LastRefreshDate": "2022-01-10T14:02:41.3208133+01:00",_x000D_
          "TotalRefreshCount": 4,_x000D_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"2022-01-12T13:59:07.4687478+01:00",_x000D_
          "LastRefreshDate": "2022-01-10T14:02:41.3307861+01:00",_x000D_
          "TotalRefreshCount": 4,_x000D_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"2022-01-12T13:59:07.4687478+01:00",_x000D_
          "LastRefreshDate": "2022-01-10T14:02:41.3397622+01:00",_x000D_
          "TotalRefreshCount": 4,_x000D_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"2022-01-12T13:59:07.4687478+01:00",_x000D_
          "LastRefreshDate": "2022-01-10T14:02:41.3497361+01:00",_x000D_
          "TotalRefreshCount": 4,_x000D_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"2022-01-12T13:59:07.4687478+01:00",_x000D_
          "LastRefreshDate": "2022-01-10T14:02:41.3587115+01:00",_x000D_
          "TotalRefreshCount": 4,_x000D_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"2022-01-12T13:59:07.4687478+01:00",_x000D_
          "LastRefreshDate": "2022-01-10T14:02:41.3646956+01:00",_x000D_
          "TotalRefreshCount": 2,_x000D_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"2022-01-12T13:59:07.4687478+01:00",_x000D_
          "LastRefreshDate": "2022-01-10T14:02:41.3916893+01:00",_x000D_
          "TotalRefreshCount": 2,_x000D_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"2022-01-12T13:59:07.4687478+01:00",_x000D_
          "LastRefreshDate": "2022-01-10T14:02:41.3966737+01:00",_x000D_
          "TotalRefreshCount": 2,_x000D_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"2022-01-12T13:59:07.4687478+01:00",_x000D_
          "LastRefreshDate": "2022-01-10T14:02:41.4016604+01:00",_x000D_
          "TotalRefreshCount": 2,_x000D_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"2022-01-12T13:59:07.4687478+01:00",_x000D_
          "LastRefreshDate": "2022-01-10T14:02:41.4076443+01:00",_x000D_
          "TotalRefreshCount": 2,_x000D_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"2022-01-12T13:59:07.4687478+01:00",_x000D_
          "LastRefreshDate": "2022-01-10T14:02:41.412631+01:00",_x000D_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"2022-01-12T13:59:07.4687478+01:00",_x000D_
          "LastRefreshDate": "2022-01-10T14:02:41.4383501+01:00",_x000D_
          "TotalRefreshCount": 4,_x000D_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"2022-01-12T13:59:07.4687478+01:00",_x000D_
          "LastRefreshDate": "2022-01-10T14:02:41.4473259+01:00",_x000D_
          "TotalRefreshCount": 4,_x000D_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"2022-01-12T13:59:07.4687478+01:00",_x000D_
          "LastRefreshDate": "2022-01-10T14:02:41.4573003+01:00",_x000D_
          "TotalRefreshCount": 4,_x000D_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"2022-01-12T13:59:07.4687478+01:00",_x000D_
          "LastRefreshDate": "2022-01-10T14:02:41.466275+01:00",_x000D_
          "TotalRefreshCount": 4,_x000D_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"2022-01-12T13:59:07.4687478+01:00",_x000D_
          "LastRefreshDate": "2022-01-10T14:02:41.4762484+01:00",_x000D_
          "TotalRefreshCount": 4,_x000D_
          "CustomInfo": {}_x000D_
        }_x000D_
      },_x000D_
      "32": {_x000D_
        "$type": "Inside.Core.Formula.Definition.DefinitionAC, Inside.Core.Formula",_x000D_
        "ID": 32,_x000D_
        "Results": [_x000D_
          [_x000D_
            -184563.0_x000D_
          ]_x000D_
        ],_x000D_
        "Statistics": {_x000D_
          "CreationDate": "2022-01-12T13:59:07.4687478+01:00",_x000D_
          "LastRefreshDate": "2022-01-10T14:02:41.5010127+01:00",_x000D_
          "TotalRefreshCount": 4,_x000D_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"2022-01-12T13:59:07.4687478+01:00",_x000D_
          "LastRefreshDate": "2022-01-10T14:02:41.5109876+01:00",_x000D_
          "TotalRefreshCount": 4,_x000D_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"2022-01-12T13:59:07.4687478+01:00",_x000D_
          "LastRefreshDate": "2022-01-10T14:02:41.5159698+01:00",_x000D_
          "TotalRefreshCount": 2,_x000D_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"2022-01-12T13:59:07.4687478+01:00",_x000D_
          "LastRefreshDate": "2022-01-10T14:02:41.5209566+01:00",_x000D_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"2022-01-12T13:59:07.4687478+01:00",_x000D_
          "LastRefreshDate": "2022-01-10T14:02:41.5269754+01:00",_x000D_
          "TotalRefreshCount": 2,_x000D_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"2022-01-12T13:59:07.4687478+01:00",_x000D_
          "LastRefreshDate": "2022-01-10T14:02:41.5319273+01:00",_x000D_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"2022-01-12T13:59:07.4687478+01:00",_x000D_
          "LastRefreshDate": "2022-01-10T14:02:41.5379113+01:00",_x000D_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"2022-01-12T13:59:07.4687478+01:00",_x000D_
          "LastRefreshDate": "2022-01-10T14:02:41.5675506+01:00",_x000D_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"2022-01-12T13:59:07.4687478+01:00",_x000D_
          "LastRefreshDate": "2022-01-10T14:02:41.572537+01:00",_x000D_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-81618.88_x000D_
          ]_x000D_
        ],_x000D_
        "Statistics": {_x000D_
          "CreationDate": "2022-01-12T13:59:07.4687478+01:00",_x000D_
          "LastRefreshDate": "2022-01-10T14:02:41.5825102+01:00",_x000D_
          "TotalRefreshCount": 4,_x000D_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"2022-01-12T13:59:07.4687478+01:00",_x000D_
          "LastRefreshDate": "2022-01-10T14:02:41.592493+01:00",_x000D_
          "TotalRefreshCount": 4,_x000D_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"2022-01-12T13:59:07.4687478+01:00",_x000D_
          "LastRefreshDate": "2022-01-10T14:02:41.6034568+01:00",_x000D_
          "TotalRefreshCount": 4,_x000D_
          "CustomInfo": {}_x000D_
        }_x000D_
      },_x000D_
      "44": {_x000D_
        "$type": "Inside.Core.Formula.Definition.DefinitionAC, Inside.Core.Formula",_x000D_
        "ID": 44,_x000D_
        "Results": [_x000D_
          [_x000D_
            -4029326.34_x000D_
          ]_x000D_
        ],_x000D_
        "Statistics": {_x000D_
          "CreationDate": "2022-01-12T13:59:07.4687478+01:00",_x000D_
          "LastRefreshDate": "2022-01-10T14:02:41.6423413+01:00",_x000D_
          "TotalRefreshCount": 4,_x000D_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"2022-01-12T13:59:07.4687478+01:00",_x000D_
          "LastRefreshDate": "2022-01-10T14:02:41.6478376+01:00",_x000D_
          "TotalRefreshCount": 2,_x000D_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"2022-01-12T13:59:07.4687478+01:00",_x000D_
          "LastRefreshDate": "2022-01-10T14:02:41.6528284+01:00",_x000D_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"2022-01-12T13:59:07.4687478+01:00",_x000D_
          "LastRefreshDate": "2022-01-10T14:02:41.6588105+01:00",_x000D_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"2022-01-12T13:59:07.4687478+01:00",_x000D_
          "LastRefreshDate": "2022-01-10T14:02:41.6637952+01:00",_x000D_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"2022-01-12T13:59:07.4687478+01:00",_x000D_
          "LastRefreshDate": "2022-01-10T14:02:41.6747303+01:00",_x000D_
          "TotalRefreshCount": 4,_x000D_
          "CustomInfo": {}_x000D_
        }_x000D_
      },_x000D_
      "50": {_x000D_
        "$type": "Inside.Core.Formula.Definition.DefinitionAC, Inside.Core.Formula",_x000D_
        "ID": 50,_x000D_
        "Results": [_x000D_
          [_x000D_
            -10653.37_x000D_
          ]_x000D_
        ],_x000D_
        "Statistics": {_x000D_
          "CreationDate": "2022-01-12T13:59:07.4687478+01:00",_x000D_
          "LastRefreshDate": "2022-01-10T14:02:41.713744+01:00",_x000D_
          "TotalRefreshCount": 4,_x000D_
          "CustomInfo": {}_x000D_
        }_x000D_
      },_x000D_
      "51": {_x000D_
        "$type": "Inside.Core.Formula.Definition.DefinitionAC, Inside.Core.Formula",_x000D_
        "ID": 51,_x000D_
        "Results": [_x000D_
          [_x000D_
            -312136.34_x000D_
          ]_x000D_
        ],_x000D_
        "Statistics": {_x000D_
          "CreationDate": "2022-01-12T13:59:07.4687478+01:00",_x000D_
          "LastRefreshDate": "2022-01-10T14:02:41.7296505+01:00",_x000D_
          "TotalRefreshCount": 4,_x000D_
          "CustomInfo": {}_x000D_
        }_x000D_
      },_x000D_
      "52": {_x000D_
        "$type": "Inside.Core.Formula.Definition.DefinitionAC, Inside.Core.Formula",_x000D_
        "ID": 52,_x000D_
        "Results": [_x000D_
          [_x000D_
            -729974.38_x000D_
          ]_x000D_
        ],_x000D_
        "Statistics": {_x000D_
          "CreationDate": "2022-01-12T13:59:07.4687478+01:00",_x000D_
          "LastRefreshDate": "2022-01-10T14:02:41.7406199+01:00",_x000D_
          "TotalRefreshCount": 4,_x000D_
          "CustomInfo": {}_x000D_
        }_x000D_
      },_x000D_
      "53": {_x000D_
        "$type": "Inside.Core.Formula.Definition.DefinitionAC, Inside.Core.Formula",_x000D_
        "ID": 53,_x000D_
        "Results": [_x000D_
          [_x000D_
            -18016508.56_x000D_
          ]_x000D_
        ],_x000D_
        "Statistics": {_x000D_
          "CreationDate": "2022-01-12T13:59:07.4687478+01:00",_x000D_
          "LastRefreshDate": "2022-01-10T14:02:41.749596+01:00",_x000D_
          "TotalRefreshCount": 4,_x000D_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"2022-01-12T13:59:07.4687478+01:00",_x000D_
          "LastRefreshDate": "2022-01-10T14:02:41.758572+01:00",_x000D_
          "TotalRefreshCount": 4,_x000D_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"2022-01-12T13:59:07.4687478+01:00",_x000D_
          "LastRefreshDate": "2022-01-10T14:02:41.7635584+01:00",_x000D_
          "TotalRefreshCount": 2,_x000D_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"2022-01-12T13:59:07.4687478+01:00",_x000D_
          "LastRefreshDate": "2022-01-10T14:02:41.794685+01:00",_x000D_
          "TotalRefreshCount": 2,_x000D_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"2022-01-12T13:59:07.4687478+01:00",_x000D_
          "LastRefreshDate": "2022-01-10T14:02:41.798673+01:00",_x000D_
          "TotalRefreshCount": 2,_x000D_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"2022-01-12T13:59:07.4687478+01:00",_x000D_
          "LastRefreshDate": "2022-01-10T14:02:41.8036679+01:00",_x000D_
          "TotalRefreshCount": 2,_x000D_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"2022-01-12T13:59:07.4687478+01:00",_x000D_
          "LastRefreshDate": "2022-01-10T14:02:41.8086461+01:00",_x000D_
          "TotalRefreshCount": 2,_x000D_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"2022-01-12T13:59:07.4687478+01:00",_x000D_
          "LastRefreshDate": "2022-01-10T14:02:41.8126445+01:00",_x000D_
          "TotalRefreshCount": 2,_x000D_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"2022-01-12T13:59:07.4687478+01:00",_x000D_
          "LastRefreshDate": "2022-01-12T14:00:33.8696176+01:00",_x000D_
          "TotalRefreshCount": 10,_x000D_
          "CustomInfo": {}_x000D_
        }_x000D_
      },_x000D_
      "62": {_x000D_
        "$type": "Inside.Core.Formula.Definition.DefinitionAC, Inside.Core.Formula",_x000D_
        "ID": 62,_x000D_
        "Results": [_x000D_
          [_x000D_
            825124.0_x000D_
          ]_x000D_
        ],_x000D_
        "Statistics": {_x000D_
          "CreationDate": "2022-01-12T13:59:07.4687478+01:00",_x000D_
          "LastRefreshDate": "2022-01-12T14:00:34.2678323+01:00",_x000D_
          "TotalRefreshCount": 9,_x000D_
          "CustomInfo": {}_x000D_
        }_x000D_
      },_x000D_
      "63": {_x000D_
        "$type": "Inside.Core.Formula.Definition.DefinitionAC, Inside.Core.Formula",_x000D_
        "ID": 63,_x000D_
        "Results": [_x000D_
          [_x000D_
            11379019.1_x000D_
          ]_x000D_
        ],_x000D_
        "Statistics": {_x000D_
          "CreationDate": "2022-01-12T13:59:07.4687478+01:00",_x000D_
          "LastRefreshDate": "2022-01-12T14:00:33.2595005+01:00",_x000D_
          "TotalRefreshCount": 9,_x000D_
          "CustomInfo": {}_x000D_
        }_x000D_
      },_x000D_
      "64": {_x000D_
        "$type": "Inside.Core.Formula.Definition.DefinitionAC, Inside.Core.Formula",_x000D_
        "ID": 64,_x000D_
        "Results": [_x000D_
          [_x000D_
            5431963.78_x000D_
          ]_x000D_
        ],_x000D_
        "Statistics": {_x000D_
          "CreationDate": "2022-01-12T13:59:07.4687478+01:00",_x000D_
          "LastRefreshDate": "2022-01-12T14:00:33.441342+01:00",_x000D_
          "TotalRefreshCount": 9,_x000D_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"2022-01-12T13:59:07.4687478+01:00",_x000D_
          "LastRefreshDate": "2022-01-12T14:00:33.7610924+01:00",_x000D_
          "TotalRefreshCount": 10,_x000D_
          "CustomInfo": {}_x000D_
        }_x000D_
      },_x000D_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"2022-01-12T13:59:07.4687478+01:00",_x000D_
          "LastRefreshDate": "2022-01-12T14:00:33.9501402+01:00",_x000D_
          "TotalRefreshCount": 9,_x000D_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"2022-01-12T13:59:07.4687478+01:00",_x000D_
          "LastRefreshDate": "2022-01-12T14:00:34.271807+01:00",_x000D_
          "TotalRefreshCount": 9,_x000D_
          "CustomInfo": {}_x000D_
        }_x000D_
      },_x000D_
      "68": {_x000D_
        "$type": "Inside.Core.Formula.Definition.DefinitionAC, Inside.Core.Formula",_x000D_
        "ID": 68,_x000D_
        "Results": [_x000D_
          [_x000D_
            -3874134.5_x000D_
          ]_x000D_
        ],_x000D_
        "Statistics": {_x000D_
          "CreationDate": "2022-01-12T13:59:07.4687478+01:00",_x000D_
          "LastRefreshDate": "2022-01-12T14:00:33.2634749+01:00",_x000D_
          "TotalRefreshCount": 10,_x000D_
          "CustomInfo": {}_x000D_
        }_x000D_
      },_x000D_
      "69": {_x000D_
        "$type": "Inside.Core.Formula.Definition.DefinitionAC, Inside.Core.Formula",_x000D_
        "ID": 69,_x000D_
        "Results": [_x000D_
          [_x000D_
            0.0_x000D_
          ]_x000D_
        ],_x000D_
        "Statistics": {_x000D_
          "CreationDate": "2022-01-12T13:59:07.4687478+01:00",_x000D_
          "LastRefreshDate": "2022-01-12T14:00:33.4453181+01:00",_x000D_
          "TotalRefreshCount": 9,_x000D_
          "CustomInfo": {}_x000D_
        }_x000D_
      },_x000D_
      "70": {_x000D_
        "$type": "Inside.Core.Formula.Definition.DefinitionAC, Inside.Core.Formula",_x000D_
        "ID": 70,_x000D_
        "Results": [_x000D_
          [_x000D_
            0.0_x000D_
          ]_x000D_
        ],_x000D_
        "Statistics": {_x000D_
          "CreationDate": "2022-01-12T13:59:07.4687478+01:00",_x000D_
          "LastRefreshDate": "2022-01-12T14:00:33.5974223+01:00",_x000D_
          "TotalRefreshCount": 9,_x000D_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"2022-01-12T13:59:07.4687478+01:00",_x000D_
          "LastRefreshDate": "2022-01-12T14:00:33.7650669+01:00",_x000D_
          "TotalRefreshCount": 9,_x000D_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"2022-01-12T13:59:07.4687478+01:00",_x000D_
          "LastRefreshDate": "2022-01-12T14:00:33.9531216+01:00",_x000D_
          "TotalRefreshCount": 9,_x000D_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"2022-01-12T13:59:07.4687478+01:00",_x000D_
          "LastRefreshDate": "2022-01-12T14:00:34.1128098+01:00",_x000D_
          "TotalRefreshCount": 9,_x000D_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"2022-01-12T13:59:07.4687478+01:00",_x000D_
          "LastRefreshDate": "2022-01-12T14:00:33.6709527+01:00",_x000D_
          "TotalRefreshCount": 10,_x000D_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         "CreationDate": "2022-01-12T13:59:07.4687478+01:00",_x000D_
          "LastRefreshDate": "2022-01-12T14:00:34.2757817+01:00",_x000D_
          "TotalRefreshCount": 9,_x000D_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"2022-01-12T13:59:07.4687478+01:00",_x000D_
          "LastRefreshDate": "2022-01-12T14:00:33.4492907+01:00",_x000D_
          "TotalRefreshCount": 9,_x000D_
          "CustomInfo": {}_x000D_
        }_x000D_
      },_x000D_
      "77": {_x000D_
        "$type": "Inside.Core.Formula.Definition.DefinitionAC, Inside.Core.Formula",_x000D_
        "ID": 77,_x000D_
        "Results": [_x000D_
          [_x000D_
            0.0_x000D_
          ]_x000D_
        ],_x000D_
        "Statistics": {</t>
  </si>
  <si>
    <t>_x000D_
          "CreationDate": "2022-01-12T13:59:07.4687478+01:00",_x000D_
          "LastRefreshDate": "2022-01-12T14:00:33.6023906+01:00",_x000D_
          "TotalRefreshCount": 9,_x000D_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"2022-01-12T13:59:07.4697405+01:00",_x000D_
          "LastRefreshDate": "2022-01-12T14:00:33.957084+01:00",_x000D_
          "TotalRefreshCount": 9,_x000D_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"2022-01-12T13:59:07.4697405+01:00",_x000D_
          "LastRefreshDate": "2022-01-12T14:00:34.1167482+01:00",_x000D_
          "TotalRefreshCount": 9,_x000D_
          "CustomInfo": {}_x000D_
        }_x000D_
      },_x000D_
      "80": {_x000D_
        "$type": "Inside.Core.Formula.Definition.DefinitionAC, Inside.Core.Formula",_x000D_
        "ID": 80,_x000D_
        "Results": [_x000D_
          [_x000D_
            450000.0_x000D_
          ]_x000D_
        ],_x000D_
        "Statistics": {_x000D_
          "CreationDate": "2022-01-12T13:59:07.4697405+01:00",_x000D_
          "LastRefreshDate": "2022-01-12T14:00:34.168452+01:00",_x000D_
          "TotalRefreshCount": 9,_x000D_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"2022-01-12T13:59:07.4697405+01:00",_x000D_
          "LastRefreshDate": "2022-01-12T14:00:34.2797555+01:00",_x000D_
          "TotalRefreshCount": 10,_x000D_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"2022-01-12T13:59:07.4697405+01:00",_x000D_
          "LastRefreshDate": "2022-01-12T14:00:33.2664692+01:00",_x000D_
          "TotalRefreshCount": 9,_x000D_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"2022-01-12T13:59:07.4697405+01:00",_x000D_
          "LastRefreshDate": "2022-01-12T14:00:33.4532663+01:00",_x000D_
          "TotalRefreshCount": 9,_x000D_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"2022-01-12T13:59:07.4697405+01:00",_x000D_
          "LastRefreshDate": "2022-01-12T14:00:33.6063651+01:00",_x000D_
          "TotalRefreshCount": 9,_x000D_
          "CustomInfo": {}_x000D_
        }_x000D_
      },_x000D_
      "85": {_x000D_
        "$type": "Inside.Core.Formula.Definition.DefinitionAC, Inside.Core.Formula",_x000D_
        "ID": 85,_x000D_
        "Results": [_x000D_
          [_x000D_
            0.0_x000D_
          ]_x000D_
        ],_x000D_
        "Statistics": {_x000D_
          "CreationDate": "2022-01-12T13:59:07.4697405+01:00",_x000D_
          "LastRefreshDate": "2022-01-12T14:00:33.7700359+01:00",_x000D_
          "TotalRefreshCount": 10,_x000D_
          "CustomInfo": {}_x000D_
        }_x000D_
      },_x000D_
      "86": {_x000D_
        "$type": "Inside.Core.Formula.Definition.DefinitionAC, Inside.Core.Formula",_x000D_
        "ID": 86,_x000D_
        "Results": [_x000D_
          [_x000D_
            0.0_x000D_
          ]_x000D_
        ],_x000D_
        "Statistics": {_x000D_
          "CreationDate": "2022-01-12T13:59:07.4697405+01:00",_x000D_
          "LastRefreshDate": "2022-01-12T14:00:33.9610709+01:00",_x000D_
          "TotalRefreshCount": 9,_x000D_
          "CustomInfo": {}_x000D_
        }_x000D_
      },_x000D_
      "87": {_x000D_
        "$type": "Inside.Core.Formula.Definition.DefinitionAC, Inside.Core.Formula",_x000D_
        "ID": 87,_x000D_
        "Results": [_x000D_
          [_x000D_
            0.0_x000D_
          ]_x000D_
        ],_x000D_
        "Statistics": {_x000D_
          "CreationDate": "2022-01-12T13:59:07.4697405+01:00",_x000D_
          "LastRefreshDate": "2022-01-12T14:00:34.1207197+01:00",_x000D_
          "TotalRefreshCount": 9,_x000D_
          "CustomInfo": {}_x000D_
        }_x000D_
      },_x000D_
      "88": {_x000D_
        "$type": "Inside.Core.Formula.Definition.DefinitionAC, Inside.Core.Formula",_x000D_
        "ID": 88,_x000D_
        "Results": [_x000D_
          [_x000D_
            0.0_x000D_
          ]_x000D_
        ],_x000D_
        "Statistics": {_x000D_
          "CreationDate": "2022-01-12T13:59:07.4697405+01:00",_x000D_
          "LastRefreshDate": "2022-01-12T14:00:33.5049341+01:00",_x000D_
          "TotalRefreshCount": 9,_x000D_
          "CustomInfo": {}_x000D_
        }_x000D_
      },_x000D_
      "89": {_x000D_
        "$type": "Inside.Core.Formula.Definition.DefinitionAC, Inside.Core.Formula",_x000D_
        "ID": 89,_x000D_
        "Results": [_x000D_
          [_x000D_
            0.0_x000D_
          ]_x000D_
        ],_x000D_
        "Statistics": {_x000D_
          "CreationDate": "2022-01-12T13:59:07.4697405+01:00",_x000D_
          "LastRefreshDate": "2022-01-12T14:00:34.2837302+01:00",_x000D_
          "TotalRefreshCount": 9,_x000D_
          "CustomInfo": {}_x000D_
        }_x000D_
      },_x000D_
      "90": {_x000D_
        "$type": "Inside.Core.Formula.Definition.DefinitionAC, Inside.Core.Formula",_x000D_
        "ID": 90,_x000D_
        "Results": [_x000D_
          [_x000D_
            0.0_x000D_
          ]_x000D_
        ],_x000D_
        "Statistics": {_x000D_
          "CreationDate": "2022-01-12T13:59:07.4697405+01:00",_x000D_
          "LastRefreshDate": "2022-01-12T14:00:33.61034+01:00",_x000D_
          "TotalRefreshCount": 9,_x000D_
          "CustomInfo": {}_x000D_
        }_x000D_
      },_x000D_
      "91": {_x000D_
        "$type": "Inside.Core.Formula.Definition.DefinitionAC, Inside.Core.Formula",_x000D_
        "ID": 91,_x000D_
        "Results": [_x000D_
          [_x000D_
            0.0_x000D_
          ]_x000D_
        ],_x000D_
        "Statistics": {_x000D_
          "CreationDate": "2022-01-12T13:59:07.4697405+01:00",_x000D_
          "LastRefreshDate": "2022-01-12T14:00:34.1246951+01:00",_x000D_
          "TotalRefreshCount": 8,_x000D_
          "CustomInfo": {}_x000D_
        }_x000D_
      },_x000D_
      "92": {_x000D_
        "$type": "Inside.Core.Formula.Definition.DefinitionAC, Inside.Core.Formula",_x000D_
        "ID": 92,_x000D_
        "Results": [_x000D_
          [_x000D_
            825124.0_x000D_
          ]_x000D_
        ],_x000D_
        "Statistics": {_x000D_
          "CreationDate": "2022-01-12T13:59:07.4697405+01:00",_x000D_
          "LastRefreshDate": "2022-01-12T14:00:33.3638728+01:00",_x000D_
          "TotalRefreshCount": 7,_x000D_
          "CustomInfo": {}_x000D_
        }_x000D_
      },_x000D_
      "93": {_x000D_
        "$type": "Inside.Core.Formula.Definition.DefinitionAC, Inside.Core.Formula",_x000D_
        "ID": 93,_x000D_
        "Results": [_x000D_
          [_x000D_
            11379019.1_x000D_
          ]_x000D_
        ],_x000D_
        "Statistics": {_x000D_
          "CreationDate": "2022-01-12T13:59:07.4697405+01:00",_x000D_
          "LastRefreshDate": "2022-01-12T14:00:34.2877048+01:00",_x000D_
          "TotalRefreshCount": 7,_x000D_
          "CustomInfo": {}_x000D_
        }_x000D_
      },_x000D_
      "94": {_x000D_
        "$type": "Inside.Core.Formula.Definition.DefinitionAC, Inside.Core.Formula",_x000D_
        "ID": 94,_x000D_
        "Results": [_x000D_
          [_x000D_
            3958703.05_x000D_
          ]_x000D_
        ],_x000D_
        "Statistics": {_x000D_
          "CreationDate": "2022-01-12T13:59:07.4697405+01:00",_x000D_
          "LastRefreshDate": "2022-01-12T14:00:33.2704312+01:00",_x000D_
          "TotalRefreshCount": 7,_x000D_
          "CustomInfo": {}_x000D_
        }_x000D_
      },_x000D_
      "95": {_x000D_
        "$type": "Inside.Core.Formula.Definition.DefinitionAC, Inside.Core.Formula",_x000D_
        "ID": 95,_x000D_
        "Results": [_x000D_
          [_x000D_
            0.0_x000D_
          ]_x000D_
        ],_x000D_
        "Statistics": {_x000D_
          "CreationDate": "2022-01-12T13:59:07.4697405+01:00",_x000D_
          "LastRefreshDate": "2022-01-12T14:00:33.6133207+01:00",_x000D_
          "TotalRefreshCount": 8,_x000D_
          "CustomInfo": {}_x000D_
        }_x000D_
      },_x000D_
      "96": {_x000D_
        "$type": "Inside.Core.Formula.Definition.DefinitionAC, Inside.Core.Formula",_x000D_
        "ID": 96,_x000D_
        "Results": [_x000D_
          [_x000D_
            0.0_x000D_
          ]_x000D_
        ],_x000D_
        "Statistics": {_x000D_
          "CreationDate": "2022-01-12T13:59:07.4697405+01:00",_x000D_
          "LastRefreshDate": "2022-01-12T14:00:33.7730164+01:00",_x000D_
          "TotalRefreshCount": 7,_x000D_
          "CustomInfo": {}_x000D_
        }_x000D_
      },_x000D_
      "97": {_x000D_
        "$type": "Inside.Core.Formula.Definition.DefinitionAC, Inside.Core.Formula",_x000D_
        "ID": 97,_x000D_
        "Results": [_x000D_
          [_x000D_
            0.0_x000D_
          ]_x000D_
        ],_x000D_
        "Statistics": {_x000D_
          "CreationDate": "2022-01-12T13:59:07.4697405+01:00",_x000D_
          "LastRefreshDate": "2022-01-12T14:00:33.8785594+01:00",_x000D_
          "TotalRefreshCount": 7,_x000D_
          "CustomInfo": {}_x000D_
        }_x000D_
      },_x000D_
      "98": {_x000D_
        "$type": "Inside.Core.Formula.Definition.DefinitionAC, Inside.Core.Formula",_x000D_
        "ID": 98,_x000D_
        "Results": [_x000D_
          [_x000D_
            -3411651.5_x000D_
          ]_x000D_
        ],_x000D_
        "Statistics": {_x000D_
          "CreationDate": "2022-01-12T13:59:07.4697405+01:00",_x000D_
          "LastRefreshDate": "2022-01-12T14:00:34.291679+01:00",_x000D_
          "TotalRefreshCount": 8,_x000D_
          "CustomInfo": {}_x000D_
        }_x000D_
      },_x000D_
      "99": {_x000D_
        "$type": "Inside.Core.Formula.Definition.DefinitionAC, Inside.Core.Formula",_x000D_
        "ID": 99,_x000D_
        "Results": [_x000D_
          [_x000D_
            0.0_x000D_
          ]_x000D_
        ],_x000D_
        "Statistics": {_x000D_
          "CreationDate": "2022-01-12T13:59:07.4697405+01:00",_x000D_
          "LastRefreshDate": "2022-01-12T14:00:33.2744051+01:00",_x000D_
          "TotalRefreshCount": 7,_x000D_
          "CustomInfo": {}_x000D_
        }_x000D_
      },_x000D_
      "100": {_x000D_
        "$type": "Inside.Core.Formula.Definition.DefinitionAC, Inside.Core.Formula",_x000D_
        "ID": 100,_x000D_
        "Results": [_x000D_
          [_x000D_
            0.0_x000D_
          ]_x000D_
        ],_x000D_
        "Statistics": {_x000D_
          "CreationDate": "2022-01-12T13:59:07.4697405+01:00",_x000D_
          "LastRefreshDate": "2022-01-12T14:00:33.4572402+01:00",_x000D_
          "TotalRefreshCount": 7,_x000D_
          "CustomInfo": {}_x000D_
        }_x000D_
      },_x000D_
      "101": {_x000D_
        "$type": "Inside.Core.Formula.Definition.DefinitionAC, Inside.Core.Formula",_x000D_
        "ID": 101,_x000D_
        "Results": [_x000D_
          [_x000D_
            0.0_x000D_
          ]_x000D_
        ],_x000D_
        "Statistics": {_x000D_
          "CreationDate": "2022-01-12T13:59:07.4697405+01:00",_x000D_
          "LastRefreshDate": "2022-01-12T14:00:33.6172954+01:00",_x000D_
          "TotalRefreshCount": 7,_x000D_
          "CustomInfo": {}_x000D_
        }_x000D_
      },_x000D_
      "102": {_x000D_
        "$type": "Inside.Core.Formula.Definition.DefinitionAC, Inside.Core.Formula",_x000D_
        "ID": 102,_x000D_
        "Results": [_x000D_
          [_x000D_
            0.0_x000D_
          ]_x000D_
        ],_x000D_
        "Statistics": {_x000D_
          "CreationDate": "2022-01-12T13:59:07.4697405+01:00",_x000D_
          "LastRefreshDate": "2022-01-12T14:00:33.7769911+01:00",_x000D_
          "TotalRefreshCount": 7,_x000D_
          "CustomInfo": {}_x000D_
        }_x000D_
      },_x000D_
      "103": {_x000D_
        "$type": "Inside.Core.Formula.Definition.DefinitionAC, Inside.Core.Formula",_x000D_
        "ID": 103,_x000D_
        "Results": [_x000D_
          [_x000D_
            0.0_x000D_
          ]_x000D_
        ],_x000D_
        "Statistics": {_x000D_
          "CreationDate": "2022-01-12T13:59:07.4697405+01:00",_x000D_
          "LastRefreshDate": "2022-01-12T14:00:33.9679881+01:00",_x000D_
          "TotalRefreshCount": 7,_x000D_
          "CustomInfo": {}_x000D_
        }_x000D_
      },_x000D_
      "104": {_x000D_
        "$type": "Inside.Core.Formula.Definition.DefinitionAC, Inside.Core.Formula",_x000D_
        "ID": 104,_x000D_
        "Results": [_x000D_
          [_x000D_
            0.0_x000D_
          ]_x000D_
        ],_x000D_
        "Statistics": {_x000D_
          "CreationDate": "2022-01-12T13:59:07.4697405+01:00",_x000D_
          "LastRefreshDate": "2022-01-12T14:00:34.1286683+01:00",_x000D_
          "TotalRefreshCount": 8,_x000D_
          "CustomInfo": {}_x000D_
        }_x000D_
      },_x000D_
      "105": {_x000D_
        "$type": "Inside.Core.Formula.Definition.DefinitionAC, Inside.Core.Formula",_x000D_
        "ID": 105,_x000D_
        "Results": [_x000D_
          [_x000D_
            0.0_x000D_
          ]_x000D_
        ],_x000D_
        "Statistics": {_x000D_
          "CreationDate": "2022-01-12T13:59:07.4697405+01:00",_x000D_
          "LastRefreshDate": "2022-01-12T14:00:34.3363943+01:00",_x000D_
          "TotalRefreshCount": 7,_x000D_
          "CustomInfo": {}_x000D_
        }_x000D_
      },_x000D_
      "106": {_x000D_
        "$type": "Inside.Core.Formula.Definition.DefinitionAC, Inside.Core.Formula",_x000D_
        "ID": 106,_x000D_
        "Results": [_x000D_
          [_x000D_
            0.0_x000D_
          ]_x000D_
        ],_x000D_
        "Statistics": {_x000D_
          "CreationDate": "2022-01-12T13:59:07.4697405+01:00",_x000D_
          "LastRefreshDate": "2022-01-12T14:00:33.3072279+01:00",_x000D_
          "TotalRefreshCount": 7,_x000D_
          "CustomInfo": {}_x000D_
        }_x000D_
      },_x000D_
      "107": {_x000D_
        "$type": "Inside.Core.Formula.Definition.DefinitionAC, Inside.Core.Formula",_x000D_
        "ID": 107,_x000D_
        "Results": [_x000D_
          [_x000D_
            0.0_x000D_
          ]_x000D_
        ],_x000D_
        "Statistics": {_x000D_
          "CreationDate": "2022-01-12T13:59:07.4697405+01:00",_x000D_
          "LastRefreshDate": "2022-01-12T14:00:33.4612141+01:00",_x000D_
          "TotalRefreshCount": 7,_x000D_
          "CustomInfo": {}_x000D_
        }_x000D_
      },_x000D_
      "108": {_x000D_
        "$type": "Inside.Core.Formula.Definition.DefinitionAC, Inside.Core.Formula",_x000D_
        "ID": 108,_x000D_
        "Results": [_x000D_
          [_x000D_
            0.0_x000D_
          ]_x000D_
        ],_x000D_
        "Statistics": {_x000D_
          "CreationDate": "2022-01-12T13:59:07.4697405+01:00",_x000D_
          "LastRefreshDate": "2022-01-12T14:00:33.781004+01:00",_x000D_
          "TotalRefreshCount": 7,_x000D_
          "CustomInfo": {}_x000D_
        }_x000D_
      },_x000D_
      "109": {_x000D_
        "$type": "Inside.Core.Formula.Definition.DefinitionAC, Inside.Core.Formula",_x000D_
        "ID": 109,_x000D_
        "Results": [_x000D_
          [_x000D_
            0.0_x000D_
          ]_x000D_
        ],_x000D_
        "Statistics": {_x000D_
          "CreationDate": "2022-01-12T13:59:07.4697405+01:00",_x000D_
          "LastRefreshDate": "2022-01-12T14:00:33.9719636+01:00",_x000D_
          "TotalRefreshCount": 7,_x000D_
          "CustomInfo": {}_x000D_
        }_x000D_
      },_x000D_
      "110": {_x000D_
        "$type": "Inside.Core.Formula.Definition.DefinitionAC, Inside.Core.Formula",_x000D_
        "ID": 110,_x000D_
        "Results": [_x000D_
          [_x000D_
            450000.0_x000D_
          ]_x000D_
        ],_x000D_
        "Statistics": {_x000D_
          "CreationDate": "2022-01-12T13:59:07.4697405+01:00",_x000D_
          "LastRefreshDate": "2022-01-12T14:00:34.1316495+01:00",_x000D_
          "TotalRefreshCount": 7,_x000D_
          "CustomInfo": {}_x000D_
        }_x000D_
      },_x000D_
      "111": {_x000D_
        "$type": "Inside.Core.Formula.Definition.DefinitionAC, Inside.Core.Formula",_x000D_
        "ID": 111,_x000D_
        "Results": [_x000D_
          [_x000D_
            0.0_x000D_
          ]_x000D_
        ],_x000D_
        "Statistics": {_x000D_
          "CreationDate": "2022-01-12T13:59:07.4697405+01:00",_x000D_
          "LastRefreshDate": "2022-01-12T14:00:33.6910348+01:00",_x000D_
          "TotalRefreshCount": 8,_x000D_
          "CustomInfo": {}_x000D_
        }_x000D_
      },_x000D_
      "112": {_x000D_
        "$type": "Inside.Core.Formula.Definition.DefinitionAC, Inside.Core.Formula",_x000D_
        "ID": 112,_x000D_
        "Results": [_x000D_
          [_x000D_
            0.0_x000D_
          ]_x000D_
        ],_x000D_
        "Statistics": {_x000D_
          "CreationDate": "2022-01-12T13:59:07.4697405+01:00",_x000D_
          "LastRefreshDate": "2022-01-12T14:00:34.2966518+01:00",_x000D_
          "TotalRefreshCount": 7,_x000D_
          "CustomInfo": {}_x000D_
        }_x000D_
      },_x000D_
      "113": {_x000D_
        "$type": "Inside.Core.Formula.Definition.DefinitionAC, Inside.Core.Formula",_x000D_
        "ID": 113,_x000D_
        "Results": [_x000D_
          [_x000D_
            0.0_x000D_
          ]_x000D_
        ],_x000D_
        "Statistics": {_x000D_
          "CreationDate": "2022-01-12T13:59:07.4697405+01:00",_x000D_
          "LastRefreshDate": "2022-01-12T14:00:33.3111729+01:00",_x000D_
          "TotalRefreshCount": 7,_x000D_
          "CustomInfo": {}_x000D_
        }_x000D_
      },_x000D_
      "114": {_x000D_
        "$type": "Inside.Core.Formula.Definition.DefinitionAC, Inside.Core.Formula",_x000D_
        "ID": 114,_x000D_
        "Results": [_x000D_
          [_x000D_
            0.0_x000D_
          ]_x000D_
        ],_x000D_
        "Statistics": {_x000D_
          "CreationDate": "2022-01-12T13:59:07.4697405+01:00",_x000D_
          "LastRefreshDate": "2022-01-12T14:00:33.4651884+01:00",_x000D_
          "TotalRefreshCount": 7,_x000D_
          "CustomInfo": {}_x000D_
        }_x000D_
      },_x000D_
      "115": {_x000D_
        "$type": "Inside.Core.Formula.Definition.DefinitionAC, Inside.Core.Formula",_x000D_
        "ID": 115,_x000D_
        "Results": [_x000D_
          [_x000D_
            0.0_x000D_
          ]_x000D_
        ],_x000D_
        "Statistics": {_x000D_
          "CreationDate": "2022-01-12T13:59:07.4697405+01:00",_x000D_
          "LastRefreshDate": "2022-01-12T14:00:33.62127+01:00",_x000D_
          "TotalRefreshCount": 8,_x000D_
          "CustomInfo": {}_x000D_
        }_x000D_
      },_x000D_
      "116": {_x000D_
        "$type": "Inside.Core.Formula.Definition.DefinitionAC, Inside.Core.Formula",_x000D_
        "ID": 116,_x000D_
        "Results": [_x000D_
          [_x000D_
            0.0_x000D_
          ]_x000D_
        ],_x000D_
        "Statistics": {_x000D_
          "CreationDate": "2022-01-12T13:59:07.4697405+01:00",_x000D_
          "LastRefreshDate": "2022-01-12T14:00:33.7849772+01:00",_x000D_
          "TotalRefreshCount": 7,_x000D_
          "CustomInfo": {}_x000D_
        }_x000D_
      },_x000D_
      "117": {_x000D_
        "$type": "Inside.Core.Formula.Definition.DefinitionAC, Inside.Core.Formula",_x000D_
        "ID": 117,_x000D_
        "Results": [_x000D_
          [_x000D_
            0.0_x000D_
          ]_x000D_
        ],_x000D_
        "Statistics": {_x000D_
          "CreationDate": "2022-01-12T13:59:07.4697405+01:00",_x000D_
          "LastRefreshDate": "2022-01-12T14:00:33.9749859+01:00",_x000D_
          "TotalRefreshCount": 7,_x000D_
          "CustomInfo": {}_x000D_
        }_x000D_
      },_x000D_
      "118": {_x000D_
        "$type": "Inside.Core.Formula.Definition.DefinitionAC, Inside.Core.Formula",_x000D_
        "ID": 118,_x000D_
        "Results": [_x000D_
          [_x000D_
            0.0_x000D_
          ]_x000D_
        ],_x000D_
        "Statistics": {_x000D_
          "CreationDate": "2022-01-12T13:59:07.4697405+01:00",_x000D_
          "LastRefreshDate": "2022-01-12T14:00:34.1366159+01:00",_x000D_
          "TotalRefreshCount": 7,_x000D_
          "CustomInfo": {}_x000D_
        }_x000D_
      },_x000D_
      "119": {_x000D_
        "$type": "Inside.Core.Formula.Definition.DefinitionAC, Inside.Core.Formula",_x000D_
        "ID": 119,_x000D_
        "Results": [_x000D_
          [_x000D_
            0.0_x000D_
          ]_x000D_
        ],_x000D_
        "Statistics": {_x000D_
          "CreationDate": "2022-01-12T13:59:07.4697405+01:00",_x000D_
          "LastRefreshDate": "2022-01-12T14:00:34.0167163+01:00",_x000D_
          "TotalRefreshCount": 7,_x000D_
          "CustomInfo": {}_x000D_
        }_x000D_
      },_x000D_
      "120": {_x000D_
        "$type": "Inside.Core.Formula.Definition.DefinitionAC, Inside.Core.Formula",_x000D_
        "ID": 120,_x000D_
        "Results": [_x000D_
          [_x000D_
            0.0_x000D_
          ]_x000D_
        ],_x000D_
        "Statistics": {_x000D_
          "CreationDate": "2022-01-12T13:59:07.4697405+01:00",_x000D_
          "LastRefreshDate": "2022-01-12T14:00:33.4691634+01:00",_x000D_
          "TotalRefreshCount": 7,_x000D_
          "CustomInfo": {}_x000D_
        }_x000D_
      },_x000D_
      "121": {_x000D_
        "$type": "Inside.Core.Formula.Definition.DefinitionAC, Inside.Core.Formula",_x000D_
        "ID": 121,_x000D_
        "Results": [_x000D_
          [_x000D_
            0.0_x000D_
          ]_x000D_
        ],_x000D_
        "Statistics": {_x000D_
          "CreationDate": "2022-01-12T13:59:07.4697405+01:00",_x000D_
          "LastRefreshDate": "2022-01-12T14:00:34.1098284+01:00",_x000D_
          "TotalRefreshCount": 7,_x000D_
          "CustomInfo": {}_x000D_
        }_x000D_
      },_x000D_
      "122": {_x000D_
        "$type": "Inside.Core.Formula.Definition.DefinitionAC, Inside.Core.Formula",_x000D_
        "ID": 122,_x000D_
        "Results": [_x000D_
          [_x000D_
            0.0_x000D_
          ]_x000D_
        ],_x000D_
        "Statistics": {_x000D_
          "CreationDate": "2022-01-12T13:59:07.4697405+01:00",_x000D_
          "LastRefreshDate": "2022-01-12T14:00:33.9640544+01:00",_x000D_
          "TotalRefreshCount": 7,_x000D_
          "CustomInfo": {}_x000D_
        }_x000D_
      }_x000D_
    },_x000D_
    "LastID": 122_x000D_
  }_x000D_
}</t>
  </si>
  <si>
    <t>{_x000D_
  "Formulas": {_x000D_
    "=RIK_AC(\"INF06__;INF02@E=1,S=1021,G=0,T=0,P=0:@R=D,S=1027,V={0}:R=A,S=1005,V={1}:R=E,S=1010,V={2}:R=B,S=2000,V={3}:R=C,S=1009,V={4}:R=F,S=2|1011,V={5}:R=G,S=2|1012,V={6}:\";$B$1;$H$14;$H$15;$B$2;G$3;$B$3;$A26)": 1,_x000D_
    "=RIK_AC(\"INF06__;INF02@E=1,S=1021,G=0,T=0,P=0:@R=A,S=1027,V={0}:R=B,S=1005,V={1}:R=C,S=1010,V={2}:R=D,S=2000,V={3}:R=E,S=1009,V={4}:R=F,S=2|1011,V={5}:R=G,S=2|1012,V={6}:\";$B$1;$H$14;$H$15;$B$2;$G$3;$B$3;$A26)": 2,_x000D_
    "=RIK_AC(\"INF06__;INF02@E=1,S=1021,G=0,T=0,P=0,C=*-1:@R=A,S=1027,V={0}:R=B,S=1005,V={1}:R=C,S=1010,V={2}:R=D,S=2000,V={3}:R=E,S=1009,V={4}:R=F,S=2|1011,V={5}:R=G,S=2|1012,V={6}:\";$B$1;$H$14;$H$15;$B$2;$G$3;$B$3;$A26)": 3,_x000D_
    "=RIK_AC(\"INF06__;INF02@E=1,S=1021,G=0,T=0,P=0,C=*-1:@R=A,S=1027,V={0}:R=B,S=1005,V={1}:R=C,S=1010,V={2}:R=D,S=2000,V={3}:R=E,S=1009,V={4}:R=F,S=2|1011,V={5}:R=G,S=2|1012,V={6}:\";$B$1;$H$14;$H$15;$B$2;$G$3;$B$3;$A31)": 4,_x000D_
    "=RIK_AC(\"INF06__;INF02@E=1,S=1021,G=0,T=0,P=0:@R=A,S=1027,V={0}:R=B,S=1005,V={1}:R=C,S=1010,V={2}:R=D,S=2000,V={3}:R=E,S=1009,V={4}:R=F,S=2|1011,V={5}:R=G,S=2|1012,V={6}:\";$B$1;$H$14;$H$15;$B$2;$G$3;$B$3;$A31)": 5,_x000D_
    "=RIK_AC(\"INF06__;INF02@E=1,S=1021,G=0,T=0,P=0,C=*-1:@R=A,S=1027,V={0}:R=B,S=1005,V={1}:R=C,S=1010,V={2}:R=D,S=2000,V={3}:R=E,S=1009,V={4}:R=F,S=2|1011,V={5}:R=G,S=2|1012,V={6}:\";$B$1;$H$14;$H$15;$B$2;$G$3;$B$3;$A27)": 6,_x000D_
    "=RIK_AC(\"INF06__;INF02@E=1,S=1021,G=0,T=0,P=0,C=*-1:@R=A,S=1027,V={0}:R=B,S=1005,V={1}:R=C,S=1010,V={2}:R=D,S=2000,V={3}:R=E,S=1009,V={4}:R=F,S=2|1011,V={5}:R=G,S=2|1012,V={6}:\";$B$1;$H$14;$H$15;$B$2;$G$3;$B$3;$A28)": 7,_x000D_
    "=RIK_AC(\"INF06__;INF02@E=1,S=1021,G=0,T=0,P=0,C=*-1:@R=A,S=1027,V={0}:R=B,S=1005,V={1}:R=C,S=1010,V={2}:R=D,S=2000,V={3}:R=E,S=1009,V={4}:R=F,S=2|1011,V={5}:R=G,S=2|1012,V={6}:\";$B$1;$H$14;$H$15;$B$2;$G$3;$B$3;$A29)": 8,_x000D_
    "=RIK_AC(\"INF06__;INF02@E=1,S=1021,G=0,T=0,P=0:@R=A,S=1027,V={0}:R=B,S=1005,V={1}:R=C,S=1010,V={2}:R=D,S=2000,V={3}:R=E,S=1009,V={4}:R=F,S=2|1011,V={5}:R=G,S=2|1012,V={6}:\";$B$1;$H$14;$H$15;$B$2;$G$3;$B$3;$A32)": 9,_x000D_
    "=RIK_AC(\"INF06__;INF02@E=1,S=1021,G=0,T=0,P=0:@R=A,S=1027,V={0}:R=B,S=1005,V={1}:R=C,S=1010,V={2}:R=D,S=2000,V={3}:R=E,S=1009,V={4}:R=F,S=2|1011,V={5}:R=G,S=2|1012,V={6}:\";$B$1;$H$14;$H$15;$B$2;$G$3;$B$3;$A33)": 10,_x000D_
    "=RIK_AC(\"INF06__;INF02@E=1,S=1021,G=0,T=0,P=0:@R=A,S=1027,V={0}:R=B,S=1005,V={1}:R=C,S=1010,V={2}:R=D,S=2000,V={3}:R=E,S=1009,V={4}:R=F,S=2|1011,V={5}:R=G,S=2|1012,V={6}:\";$B$1;$H$14;$H$15;$B$2;$G$3;$B$3;$A34)": 11,_x000D_
    "=RIK_AC(\"INF06__;INF02@E=1,S=1021,G=0,T=0,P=0:@R=A,S=1027,V={0}:R=B,S=1005,V={1}:R=C,S=1010,V={2}:R=D,S=2000,V={3}:R=E,S=1009,V={4}:R=F,S=2|1011,V={5}:R=G,S=2|1012,V={6}:\";$B$1;$H$14;$H$15;$B$2;$G$3;$B$3;$A36)": 12,_x000D_
    "=RIK_AC(\"INF06__;INF02@E=1,S=1021,G=0,T=0,P=0:@R=A,S=1027,V={0}:R=B,S=1005,V={1}:R=C,S=1010,V={2}:R=D,S=2000,V={3}:R=E,S=1009,V={4}:R=F,S=2|1011,V={5}:R=G,S=2|1012,V={6}:\";$B$1;$H$14;$H$15;$B$2;$G$3;$B$3;$A37)": 13,_x000D_
    "=RIK_AC(\"INF06__;INF02@E=1,S=1021,G=0,T=0,P=0:@R=A,S=1027,V={0}:R=B,S=1005,V={1}:R=C,S=1010,V={2}:R=D,S=2000,V={3}:R=E,S=1009,V={4}:R=F,S=2|1011,V={5}:R=G,S=2|1012,V={6}:\";$B$1;$H$14;$H$15;$B$2;$G$3;$B$3;$A38)": 14,_x000D_
    "=RIK_AC(\"INF06__;INF02@E=1,S=1021,G=0,T=0,P=0:@R=A,S=1027,V={0}:R=B,S=1005,V={1}:R=C,S=1010,V={2}:R=D,S=2000,V={3}:R=E,S=1009,V={4}:R=F,S=2|1011,V={5}:R=G,S=2|1012,V={6}:\";$B$1;$H$14;$H$15;$B$2;$G$3;$B$3;$A39)": 15,_x000D_
    "=RIK_AC(\"INF06__;INF02@E=1,S=1021,G=0,T=0,P=0:@R=A,S=1027,V={0}:R=B,S=1005,V={1}:R=C,S=1010,V={2}:R=D,S=2000,V={3}:R=E,S=1009,V={4}:R=F,S=2|1011,V={5}:R=G,S=2|1012,V={6}:\";$B$1;$H$14;$H$15;$B$2;$G$3;$B$3;$A40)": 16,_x000D_
    "=RIK_AC(\"INF06__;INF02@E=1,S=1021,G=0,T=0,P=0,C=*-1:@R=A,S=1027,V={0}:R=B,S=1005,V={1}:R=C,S=1010,V={2}:R=D,S=2000,V={3}:R=E,S=1009,V={4}:R=F,S=2|1011,V={5}:R=G,S=2|1012,V={6}:\";$B$1;$H$14;$H$15;$B$2;$G$3;$B$3;$A32)": 17,_x000D_
    "=RIK_AC(\"INF06__;INF02@E=1,S=1021,G=0,T=0,P=0,C=*-1:@R=A,S=1027,V={0}:R=B,S=1005,V={1}:R=C,S=1010,V={2}:R=D,S=2000,V={3}:R=E,S=1009,V={4}:R=F,S=2|1011,V={5}:R=G,S=2|1012,V={6}:\";$B$1;$H$14;$H$15;$B$2;$G$3;$B$3;$A33)": 18,_x000D_
    "=RIK_AC(\"INF06__;INF02@E=1,S=1021,G=0,T=0,P=0,C=*-1:@R=A,S=1027,V={0}:R=B,S=1005,V={1}:R=C,S=1010,V={2}:R=D,S=2000,V={3}:R=E,S=1009,V={4}:R=F,S=2|1011,V={5}:R=G,S=2|1012,V={6}:\";$B$1;$H$14;$H$15;$B$2;$G$3;$B$3;$A34)": 19,_x000D_
    "=RIK_AC(\"INF06__;INF02@E=1,S=1021,G=0,T=0,P=0,C=*-1:@R=A,S=1027,V={0}:R=B,S=1005,V={1}:R=C,S=1010,V={2}:R=D,S=2000,V={3}:R=E,S=1009,V={4}:R=F,S=2|1011,V={5}:R=G,S=2|1012,V={6}:\";$B$1;$H$14;$H$15;$B$2;$G$3;$B$3;$A36)": 20,_x000D_
    "=RIK_AC(\"INF06__;INF02@E=1,S=1021,G=0,T=0,P=0,C=*-1:@R=A,S=1027,V={0}:R=B,S=1005,V={1}:R=C,S=1010,V={2}:R=D,S=2000,V={3}:R=E,S=1009,V={4}:R=F,S=2|1011,V={5}:R=G,S=2|1012,V={6}:\";$B$1;$H$14;$H$15;$B$2;$G$3;$B$3;$A37)": 21,_x000D_
    "=RIK_AC(\"INF06__;INF02@E=1,S=1021,G=0,T=0,P=0,C=*-1:@R=A,S=1027,V={0}:R=B,S=1005,V={1}:R=C,S=1010,V={2}:R=D,S=2000,V={3}:R=E,S=1009,V={4}:R=F,S=2|1011,V={5}:R=G,S=2|1012,V={6}:\";$B$1;$H$14;$H$15;$B$2;$G$3;$B$3;$A38)": 22,_x000D_
    "=RIK_AC(\"INF06__;INF02@E=1,S=1021,G=0,T=0,P=0,C=*-1:@R=A,S=1027,V={0}:R=B,S=1005,V={1}:R=C,S=1010,V={2}:R=D,S=2000,V={3}:R=E,S=1009,V={4}:R=F,S=2|1011,V={5}:R=G,S=2|1012,V={6}:\";$B$1;$H$14;$H$15;$B$2;$G$3;$B$3;$A39)": 23,_x000D_
    "=RIK_AC(\"INF06__;INF02@E=1,S=1021,G=0,T=0,P=0,C=*-1:@R=A,S=1027,V={0}:R=B,S=1005,V={1}:R=C,S=1010,V={2}:R=D,S=2000,V={3}:R=E,S=1009,V={4}:R=F,S=2|1011,V={5}:R=G,S=2|1012,V={6}:\";$B$1;$H$14;$H$15;$B$2;$G$3;$B$3;$A40)": 24,_x000D_
    "=RIK_AC(\"INF06__;INF02@E=1,S=1021,G=0,T=0,P=0,C=*-1:@R=A,S=1027,V={0}:R=B,S=1005,V={1}:R=C,S=1010,V={2}:R=D,S=2000,V={3}:R=E,S=1009,V={4}:R=F,S=2|1011,V={5}:R=G,S=2|1012,V={6}:\";$B$1;$H$14;$H$15;$B$2;$G$3;$B$3;$B26)": 25,_x000D_
    "=RIK_AC(\"INF06__;INF02@E=1,S=1021,G=0,T=0,P=0,C=*-1:@R=A,S=1027,V={0}:R=B,S=1005,V={1}:R=C,S=1010,V={2}:R=D,S=2000,V={3}:R=E,S=1009,V={4}:R=F,S=2|1011,V={5}:R=G,S=2|1012,V={6}:\";$B$1;$H$14;$H$15;$B$2;$G$3;$B$3;$C26)": 26,_x000D_
    "=RIK_AC(\"INF06__;INF02@E=1,S=1021,G=0,T=0,P=0,C=*-1:@R=A,S=1027,V={0}:R=B,S=1005,V={1}:R=C,S=1010,V={2}:R=D,S=2000,V={3}:R=E,S=1009,V={4}:R=F,S=2|1011,V={5}:R=G,S=2|1012,V={6}:\";$B$1;$H$14;$H$15;$B$2;$G$3;$B$3;$B27)": 27,_x000D_
    "=RIK_AC(\"INF06__;INF02@E=1,S=1021,G=0,T=0,P=0,C=*-1:@R=A,S=1027,V={0}:R=B,S=1005,V={1}:R=C,S=1010,V={2}:R=D,S=2000,V={3}:R=E,S=1009,V={4}:R=F,S=2|1011,V={5}:R=G,S=2|1012,V={6}:\";$B$1;$H$14;$H$15;$B$2;$G$3;$B$3;$C27)": 28,_x000D_
    "=RIK_AC(\"INF06__;INF02@E=1,S=1021,G=0,T=0,P=0,C=*-1:@R=A,S=1027,V={0}:R=B,S=1005,V={1}:R=C,S=1010,V={2}:R=D,S=2000,V={3}:R=E,S=1009,V={4}:R=F,S=2|1011,V={5}:R=G,S=2|1012,V={6}:\";$B$1;$H$14;$H$15;$B$2;$G$3;$B$3;$B28)": 29,_x000D_
    "=RIK_AC(\"INF06__;INF02@E=1,S=1021,G=0,T=0,P=0,C=*-1:@R=A,S=1027,V={0}:R=B,S=1005,V={1}:R=C,S=1010,V={2}:R=D,S=2000,V={3}:R=E,S=1009,V={4}:R=F,S=2|1011,V={5}:R=G,S=2|1012,V={6}:\";$B$1;$H$14;$H$15;$B$2;$G$3;$B$3;$C28)": 30,_x000D_
    "=RIK_AC(\"INF06__;INF02@E=1,S=1021,G=0,T=0,P=0,C=*-1:@R=A,S=1027,V={0}:R=B,S=1005,V={1}:R=C,S=1010,V={2}:R=D,S=2000,V={3}:R=E,S=1009,V={4}:R=F,S=2|1011,V={5}:R=G,S=2|1012,V={6}:\";$B$1;$H$14;$H$15;$B$2;$G$3;$B$3;$B29)": 31,_x000D_
    "=RIK_AC(\"INF06__;INF02@E=1,S=1021,G=0,T=0,P=0,C=*-1:@R=A,S=1027,V={0}:R=B,S=1005,V={1}:R=C,S=1010,V={2}:R=D,S=2000,V={3}:R=E,S=1009,V={4}:R=F,S=2|1011,V={5}:R=G,S=2|1012,V={6}:\";$B$1;$H$14;$H$15;$B$2;$G$3;$B$3;$C29)": 32,_x000D_
    "=RIK_AC(\"INF06__;INF02@E=1,S=1021,G=0,T=0,P=0,C=*-1:@R=A,S=1027,V={0}:R=B,S=1005,V={1}:R=C,S=1010,V={2}:R=D,S=2000,V={3}:R=E,S=1009,V={4}:R=F,S=2|1011,V={5}:R=G,S=2|1012,V={6}:\";$B$1;$H$14;$H$15;$B$2;$G$3;$B$3;$B31)": 33,_x000D_
    "=RIK_AC(\"INF06__;INF02@E=1,S=1021,G=0,T=0,P=0,C=*-1:@R=A,S=1027,V={0}:R=B,S=1005,V={1}:R=C,S=1010,V={2}:R=D,S=2000,V={3}:R=E,S=1009,V={4}:R=F,S=2|1011,V={5}:R=G,S=2|1012,V={6}:\";$B$1;$H$14;$H$15;$B$2;$G$3;$B$3;$B32)": 34,_x000D_
    "=RIK_AC(\"INF06__;INF02@E=1,S=1021,G=0,T=0,P=0,C=*-1:@R=A,S=1027,V={0}:R=B,S=1005,V={1}:R=C,S=1010,V={2}:R=D,S=2000,V={3}:R=E,S=1009,V={4}:R=F,S=2|1011,V={5}:R=G,S=2|1012,V={6}:\";$B$1;$H$14;$H$15;$B$2;$G$3;$B$3;$C31)": 35,_x000D_
    "=RIK_AC(\"INF06__;INF02@E=1,S=1021,G=0,T=0,P=0,C=*-1:@R=A,S=1027,V={0}:R=B,S=1005,V={1}:R=C,S=1010,V={2}:R=D,S=2000,V={3}:R=E,S=1009,V={4}:R=F,S=2|1011,V={5}:R=G,S=2|1012,V={6}:\";$B$1;$H$14;$H$15;$B$2;$G$3;$B$3;$C32)": 36,_x000D_
    "=RIK_AC(\"INF06__;INF02@E=1,S=1021,G=0,T=0,P=0,C=*-1:@R=A,S=1027,V={0}:R=B,S=1005,V={1}:R=C,S=1010,V={2}:R=D,S=2000,V={3}:R=E,S=1009,V={4}:R=F,S=2|1011,V={5}:R=G,S=2|1012,V={6}:\";$B$1;$H$14;$H$15;$B$2;$G$3;$B$3;$B33)": 37,_x000D_
    "=RIK_AC(\"INF06__;INF02@E=1,S=1021,G=0,T=0,P=0,C=*-1:@R=A,S=1027,V={0}:R=B,S=1005,V={1}:R=C,S=1010,V={2}:R=D,S=2000,V={3}:R=E,S=1009,V={4}:R=F,S=2|1011,V={5}:R=G,S=2|1012,V={6}:\";$B$1;$H$14;$H$15;$B$2;$G$3;$B$3;$C33)": 38,_x000D_
    "=RIK_AC(\"INF06__;INF02@E=1,S=1021,G=0,T=0,P=0,C=*-1:@R=A,S=1027,V={0}:R=B,S=1005,V={1}:R=C,S=1010,V={2}:R=D,S=2000,V={3}:R=E,S=1009,V={4}:R=F,S=2|1011,V={5}:R=G,S=2|1012,V={6}:\";$B$1;$H$14;$H$15;$B$2;$G$3;$B$3;$B34)": 39,_x000D_
    "=RIK_AC(\"INF06__;INF02@E=1,S=1021,G=0,T=0,P=0,C=*-1:@R=A,S=1027,V={0}:R=B,S=1005,V={1}:R=C,S=1010,V={2}:R=D,S=2000,V={3}:R=E,S=1009,V={4}:R=F,S=2|1011,V={5}:R=G,S=2|1012,V={6}:\";$B$1;$H$14;$H$15;$B$2;$G$3;$B$3;$C34)": 40,_x000D_
    "=RIK_AC(\"INF06__;INF02@E=1,S=1021,G=0,T=0,P=0,C=*-1:@R=A,S=1027,V={0}:R=B,S=1005,V={1}:R=C,S=1010,V={2}:R=D,S=2000,V={3}:R=E,S=1009,V={4}:R=F,S=2|1011,V={5}:R=G,S=2|1012,V={6}:\";$B$1;$H$14;$H$15;$B$2;$G$3;$B$3;$B36)": 41,_x000D_
    "=RIK_AC(\"INF06__;INF02@E=1,S=1021,G=0,T=0,P=0,C=*-1:@R=A,S=1027,V={0}:R=B,S=1005,V={1}:R=C,S=1010,V={2}:R=D,S=2000,V={3}:R=E,S=1009,V={4}:R=F,S=2|1011,V={5}:R=G,S=2|1012,V={6}:\";$B$1;$H$14;$H$15;$B$2;$G$3;$B$3;$B37)": 42,_x000D_
    "=RIK_AC(\"INF06__;INF02@E=1,S=1021,G=0,T=0,P=0,C=*-1:@R=A,S=1027,V={0}:R=B,S=1005,V={1}:R=C,S=1010,V={2}:R=D,S=2000,V={3}:R=E,S=1009,V={4}:R=F,S=2|1011,V={5}:R=G,S=2|1012,V={6}:\";$B$1;$H$14;$H$15;$B$2;$G$3;$B$3;$B38)": 43,_x000D_
    "=RIK_AC(\"INF06__;INF02@E=1,S=1021,G=0,T=0,P=0,C=*-1:@R=A,S=1027,V={0}:R=B,S=1005,V={1}:R=C,S=1010,V={2}:R=D,S=2000,V={3}:R=E,S=1009,V={4}:R=F,S=2|1011,V={5}:R=G,S=2|1012,V={6}:\";$B$1;$H$14;$H$15;$B$2;$G$3;$B$3;$C36)": 44,_x000D_
    "=RIK_AC(\"INF06__;INF02@E=1,S=1021,G=0,T=0,P=0,C=*-1:@R=A,S=1027,V={0}:R=B,S=1005,V={1}:R=C,S=1010,V={2}:R=D,S=2000,V={3}:R=E,S=1009,V={4}:R=F,S=2|1011,V={5}:R=G,S=2|1012,V={6}:\";$B$1;$H$14;$H$15;$B$2;$G$3;$B$3;$C37)": 45,_x000D_
    "=RIK_AC(\"INF06__;INF02@E=1,S=1021,G=0,T=0,P=0,C=*-1:@R=A,S=1027,V={0}:R=B,S=1005,V={1}:R=C,S=1010,V={2}:R=D,S=2000,V={3}:R=E,S=1009,V={4}:R=F,S=2|1011,V={5}:R=G,S=2|1012,V={6}:\";$B$1;$H$14;$H$15;$B$2;$G$3;$B$3;$C38)": 46,_x000D_
    "=RIK_AC(\"INF06__;INF02@E=1,S=1021,G=0,T=0,P=0,C=*-1:@R=A,S=1027,V={0}:R=B,S=1005,V={1}:R=C,S=1010,V={2}:R=D,S=2000,V={3}:R=E,S=1009,V={4}:R=F,S=2|1011,V={5}:R=G,S=2|1012,V={6}:\";$B$1;$H$14;$H$15;$B$2;$G$3;$B$3;$B39)": 47,_x000D_
    "=RIK_AC(\"INF06__;INF02@E=1,S=1021,G=0,T=0,P=0,C=*-1:@R=A,S=1027,V={0}:R=B,S=1005,V={1}:R=C,S=1010,V={2}:R=D,S=2000,V={3}:R=E,S=1009,V={4}:R=F,S=2|1011,V={5}:R=G,S=2|1012,V={6}:\";$B$1;$H$14;$H$15;$B$2;$G$3;$B$3;$C39)": 48,_x000D_
    "=RIK_AC(\"INF06__;INF02@E=1,S=1021,G=0,T=0,P=0,C=*-1:@R=A,S=1027,V={0}:R=B,S=1005,V={1}:R=C,S=1010,V={2}:R=D,S=2000,V={3}:R=E,S=1009,V={4}:R=F,S=2|1011,V={5}:R=G,S=2|1012,V={6}:\";$B$1;$H$14;$H$15;$B$2;$G$3;$B$3;$B40)": 49,_x000D_
    "=RIK_AC(\"INF06__;INF02@E=1,S=1021,G=0,T=0,P=0,C=*-1:@R=A,S=1027,V={0}:R=B,S=1005,V={1}:R=C,S=1010,V={2}:R=D,S=2000,V={3}:R=E,S=1009,V={4}:R=F,S=2|1011,V={5}:R=G,S=2|1012,V={6}:\";$B$1;$H$14;$H$15;$B$2;$G$3;$B$3;$C40)": 50,_x000D_
    "=RIK_AC(\"INF06__;INF13@E=1,S=14,G=0,T=0,P=0,C=*-1:@R=A,S=16,V={0}:R=B,S=1,V={1}:R=C,S=19,V={2}:R=D,S=18,V={3}:R=E,S=3,V={4}:R=F,S=21,V={5}:R=G,S=22,V={6}:R=H,S=4,V={7}:R=I,S=23,V={8}:R=J,S=24,V={9}:\";$B$1;$H$14;$H$15;$B$2;$B$3;$B$4;$B$5;$D26;$N$1;$N$2)": 51,_x000D_
    "=RIK_AC(\"INF06__;INF13@E=1,S=14,G=0,T=0,P=0,C=*-1:@R=A,S=16,V={0}:R=B,S=1,V={1}:R=C,S=19,V={2}:R=D,S=18,V={3}:R=E,S=3,V={4}:R=F,S=21,V={5}:R=G,S=22,V={6}:R=H,S=4,V={7}:R=I,S=23,V={8}:R=J,S=24,V={9}:\";$B$1;$H$14;$H$15;$B$2;$B$3;$B$4;$B$5;$D27;$N$1;$N$2)": 52,_x000D_
    "=RIK_AC(\"INF06__;INF13@E=1,S=14,G=0,T=0,P=0,C=*-1:@R=A,S=16,V={0}:R=B,S=1,V={1}:R=C,S=19,V={2}:R=D,S=18,V={3}:R=E,S=3,V={4}:R=F,S=21,V={5}:R=G,S=22,V={6}:R=H,S=4,V={7}:R=I,S=23,V={8}:R=J,S=24,V={9}:\";$B$1;$H$14;$H$15;$B$2;$B$3;$B$4;$B$5;$D28;$N$1;$N$2)": 53,_x000D_
    "=RIK_AC(\"INF06__;INF13@E=1,S=14,G=0,T=0,P=0,C=*-1:@R=A,S=16,V={0}:R=B,S=1,V={1}:R=C,S=19,V={2}:R=D,S=18,V={3}:R=E,S=3,V={4}:R=F,S=21,V={5}:R=G,S=22,V={6}:R=H,S=4,V={7}:R=I,S=23,V={8}:R=J,S=24,V={9}:\";$B$1;$H$14;$H$15;$B$2;$B$3;$B$4;$B$5;$D29;$N$1;$N$2)": 54,_x000D_
    "=RIK_AC(\"INF06__;INF13@E=1,S=14,G=0,T=0,P=0,C=*-1:@R=A,S=16,V={0}:R=B,S=1,V={1}:R=C,S=19,V={2}:R=D,S=18,V={3}:R=E,S=3,V={4}:R=F,S=21,V={5}:R=G,S=22,V={6}:R=H,S=4,V={7}:R=I,S=23,V={8}:R=J,S=24,V={9}:\";$B$1;$H$14;$H$15;$B$2;$B$3;$B$4;$B$5;$D31;$N$1;$N$2)": 55,_x000D_
    "=RIK_AC(\"INF06__;INF13@E=1,S=14,G=0,T=0,P=0,C=*-1:@R=A,S=16,V={0}:R=B,S=1,V={1}:R=C,S=19,V={2}:R=D,S=18,V={3}:R=E,S=3,V={4}:R=F,S=21,V={5}:R=G,S=22,V={6}:R=H,S=4,V={7}:R=I,S=23,V={8}:R=J,S=24,V={9}:\";$B$1;$H$14;$H$15;$B$2;$B$3;$B$4;$B$5;$D32;$N$1;$N$2)": 56,_x000D_
    "=RIK_AC(\"INF06__;INF13@E=1,S=14,G=0,T=0,P=0,C=*-1:@R=A,S=16,V={0}:R=B,S=1,V={1}:R=C,S=19,V={2}:R=D,S=18,V={3}:R=E,S=3,V={4}:R=F,S=21,V={5}:R=G,S=22,V={6}:R=H,S=4,V={7}:R=I,S=23,V={8}:R=J,S=24,V={9}:\";$B$1;$H$14;$H$15;$B$2;$B$3;$B$4;$B$5;$D33;$N$1;$N$2)": 57,_x000D_
    "=RIK_AC(\"INF06__;INF13@E=1,S=14,G=0,T=0,P=0,C=*-1:@R=A,S=16,V={0}:R=B,S=1,V={1}:R=C,S=19,V={2}:R=D,S=18,V={3}:R=E,S=3,V={4}:R=F,S=21,V={5}:R=G,S=22,V={6}:R=H,S=4,V={7}:R=I,S=23,V={8}:R=J,S=24,V={9}:\";$B$1;$H$14;$H$15;$B$2;$B$3;$B$4;$B$5;$D34;$N$1;$N$2)": 58,_x000D_
    "=RIK_AC(\"INF06__;INF13@E=1,S=14,G=0,T=0,P=0,C=*-1:@R=A,S=16,V={0}:R=B,S=1,V={1}:R=C,S=19,V={2}:R=D,S=18,V={3}:R=E,S=3,V={4}:R=F,S=21,V={5}:R=G,S=22,V={6}:R=H,S=4,V={7}:R=I,S=23,V={8}:R=J,S=24,V={9}:\";$B$1;$H$14;$H$15;$B$2;$B$3;$B$4;$B$5;$D36;$N$1;$N$2)": 59,_x000D_
    "=RIK_AC(\"INF06__;INF13@E=1,S=14,G=0,T=0,P=0,C=*-1:@R=A,S=16,V={0}:R=B,S=1,V={1}:R=C,S=19,V={2}:R=D,S=18,V={3}:R=E,S=3,V={4}:R=F,S=21,V={5}:R=G,S=22,V={6}:R=H,S=4,V={7}:R=I,S=23,V={8}:R=J,S=24,V={9}:\";$B$1;$H$14;$H$15;$B$2;$B$3;$B$4;$B$5;$D37;$N$1;$N$2)": 60,_x000D_
    "=RIK_AC(\"INF06__;INF13@E=1,S=14,G=0,T=0,P=0,C=*-1:@R=A,S=16,V={0}:R=B,S=1,V={1}:R=C,S=19,V={2}:R=D,S=18,V={3}:R=E,S=3,V={4}:R=F,S=21,V={5}:R=G,S=22,V={6}:R=H,S=4,V={7}:R=I,S=23,V={8}:R=J,S=24,V={9}:\";$B$1;$H$14;$H$15;$B$2;$B$3;$B$4;$B$5;$D38;$N$1;$N$2)": 61,_x000D_
    "=RIK_AC(\"INF06__;INF13@E=1,S=14,G=0,T=0,P=0,C=*-1:@R=A,S=16,V={0}:R=B,S=1,V={1}:R=C,S=19,V={2}:R=D,S=18,V={3}:R=E,S=3,V={4}:R=F,S=21,V={5}:R=G,S=22,V={6}:R=H,S=4,V={7}:R=I,S=23,V={8}:R=J,S=24,V={9}:\";$B$1;$H$14;$H$15;$B$2;$B$3;$B$4;$B$5;$D39;$N$1;$N$2)": 62,_x000D_
    "=RIK_AC(\"INF06__;INF13@E=1,S=14,G=0,T=0,P=0,C=*-1:@R=A,S=16,V={0}:R=B,S=1,V={1}:R=C,S=19,V={2}:R=D,S=18,V={3}:R=E,S=3,V={4}:R=F,S=21,V={5}:R=G,S=22,V={6}:R=H,S=4,V={7}:R=I,S=23,V={8}:R=J,S=24,V={9}:\";$B$1;$H$14;$H$15;$B$2;$B$3;$B$4;$B$5;$D40;$N$1;$N$2)": 63,_x000D_
    "=RIK_AC(\"INF06__;INF02@E=1,S=1021,G=0,T=0,P=0,C=*-1:@R=A,S=1027,V={0}:R=B,S=1005,V={1}:R=C,S=1010,V={2}:R=D,S=2000,V={3}:R=E,S=1009,V={4}:R=F,S=2|1011,V={5}:R=G,S=2|1012,V={6}:\";$B$1;$H$14;$H$15;$B$2;$N$3;$B$3;$D26)": 64,_x000D_
    "=RIK_AC(\"INF06__;INF02@E=1,S=1021,G=0,T=0,P=0,C=*-1:@R=A,S=1027,V={0}:R=B,S=1005,V={1}:R=C,S=1010,V={2}:R=D,S=2000,V={3}:R=E,S=1009,V={4}:R=F,S=2|1011,V={5}:R=G,S=2|1012,V={6}:\";$B$1;$H$14;$H$15;$B$2;$N$3;$B$3;$D27)": 65,_x000D_
    "=RIK_AC(\"INF06__;INF02@E=1,S=1021,G=0,T=0,P=0,C=*-1:@R=A,S=1027,V={0}:R=B,S=1005,V={1}:R=C,S=1010,V={2}:R=D,S=2000,V={3}:R=E,S=1009,V={4}:R=F,S=2|1011,V={5}:R=G,S=2|1012,V={6}:\";$B$1;$H$14;$H$15;$B$2;$N$3;$B$3;$D28)": 66,_x000D_
    "=RIK_AC(\"INF06__;INF02@E=1,S=1021,G=0,T=0,P=0,C=*-1:@R=A,S=1027,V={0}:R=B,S=1005,V={1}:R=C,S=1010,V={2}:R=D,S=2000,V={3}:R=E,S=1009,V={4}:R=F,S=2|1011,V={5}:R=G,S=2|1012,V={6}:\";$B$1;$H$14;$H$15;$B$2;$N$3;$B$3;$D29)": 67,_x000D_
    "=RIK_AC(\"INF06__;INF02@E=1,S=1021,G=0,T=0,P=0,C=*-1:@R=A,S=1027,V={0}:R=B,S=1005,V={1}:R=C,S=1010,V={2}:R=D,S=2000,V={3}:R=E,S=1009,V={4}:R=F,S=2|1011,V={5}:R=G,S=2|1012,V={6}:\";$B$1;$H$14;$H$15;$B$2;$N$3;$B$3;$D31)": 68,_x000D_
    "=RIK_AC(\"INF06__;INF02@E=1,S=1021,G=0,T=0,P=0,C=*-1:@R=A,S=1027,V={0}:R=B,S=1005,V={1}:R=C,S=1010,V={2}:R=D,S=2000,V={3}:R=E,S=1009,V={4}:R=F,S=2|1011,V={5}:R=G,S=2|1012,V={6}:\";$B$1;$H$14;$H$15;$B$2;$N$3;$B$3;$D32)": 69,_x000D_
    "=RIK_AC(\"INF06__;INF02@E=1,S=1021,G=0,T=0,P=0,C=*-1:@R=A,S=1027,V={0}:R=B,S=1005,V={1}:R=C,S=1010,V={2}:R=D,S=2000,V={3}:R=E,S=1009,V={4}:R=F,S=2|1011,V={5}:R=G,S=2|1012,V={6}:\";$B$1;$H$14;$H$15;$B$2;$N$3;$B$3;$D33)": 70,_x000D_
    "=RIK_AC(\"INF06__;INF02@E=1,S=1021,G=0,T=0,P=0,C=*-1:@R=A,S=1027,V={0}:R=B,S=1005,V={1}:R=C,S=1010,V={2}:R=D,S=2000,V={3}:R=E,S=1009,V={4}:R=F,S=2|1011,V={5}:R=G,S=2|1012,V={6}:\";$B$1;$H$14;$H$15;$B$2;$N$3;$B$3;$D34)": 71,_x000D_
    "=RIK_AC(\"INF06__;INF02@E=1,S=1021,G=0,T=0,P=0,C=*-1:@R=A,S=1027,V={0}:R=B,S=1005,V={1}:R=C,S=1010,V={2}:R=D,S=2000,V={3}:R=E,S=1009,V={4}:R=F,S=2|1011,V={5}:R=G,S=2|1012,V={6}:\";$B$1;$H$14;$H$15;$B$2;$N$3;$B$3;$D36)": 72,_x000D_
    "=RIK_AC(\"INF06__;INF02@E=1,S=1021,G=0,T=0,P=0,C=*-1:@R=A,S=1027,V={0}:R=B,S=1005,V={1}:R=C,S=1010,V={2}:R=D,S=2000,V={3}:R=E,S=1009,V={4}:R=F,S=2|1011,V={5}:R=G,S=2|1012,V={6}:\";$B$1;$H$14;$H$15;$B$2;$N$3;$B$3;$D37)": 73,_x000D_
    "=RIK_AC(\"INF06__;INF02@E=1,S=1021,G=0,T=0,P=0,C=*-1:@R=A,S=1027,V={0}:R=B,S=1005,V={1}:R=C,S=1010,V={2}:R=D,S=2000,V={3}:R=E,S=1009,V={4}:R=F,S=2|1011,V={5}:R=G,S=2|1012,V={6}:\";$B$1;$H$14;$H$15;$B$2;$N$3;$B$3;$D38)": 74,_x000D_
    "=RIK_AC(\"INF06__;INF02@E=1,S=1021,G=0,T=0,P=0,C=*-1:@R=A,S=1027,V={0}:R=B,S=1005,V={1}:R=C,S=1010,V={2}:R=D,S=2000,V={3}:R=E,S=1009,V={4}:R=F,S=2|1011,V={5}:R=G,S=2|1012,V={6}:\";$B$1;$H$14;$H$15;$B$2;$N$3;$B$3;$D39)": 75,_x000D_
    "=RIK_AC(\"INF06__;INF02@E=1,S=1021,G=0,T=0,P=0,C=*-1:@R=A,S=1027,V={0}:R=B,S=1005,V={1}:R=C,S=1010,V={2}:R=D,S=2000,V={3}:R=E,S=1009,V={4}:R=F,S=2|1011,V={5}:R=G,S=2|1012,V={6}:\";$B$1;$H$14;$H$15;$B$2;$N$3;$B$3;$D40)": 76_x000D_
  },_x000D_
  "ItemPool": {_x000D_
    "Items": {_x000D_
      "1": {_x000D_
        "$type": "Inside.Core.Formula.Definition.DefinitionAC, Inside.Core.Formula",_x000D_
        "ID": 1,_x000D_
        "Results": [_x000D_
          [_x000D_
            -67179.329999999987_x000D_
          ]_x000D_
        ],_x000D_
        "Statistics": {_x000D_
          "CreationDate": "2022-01-12T13:59:07.4707347+01:00",_x000D_
          "LastRefreshDate": "2022-01-10T15:04:01.479534+01:00",_x000D_
          "TotalRefreshCount": 1,_x000D_
          "CustomInfo": {}_x000D_
        }_x000D_
      },_x000D_
      "2": {_x000D_
        "$type": "Inside.Core.Formula.Definition.DefinitionAC, Inside.Core.Formula",_x000D_
        "ID": 2,_x000D_
        "Results": [_x000D_
          [_x000D_
            -67179.33_x000D_
          ]_x000D_
        ],_x000D_
        "Statistics": {_x000D_
          "CreationDate": "2022-01-12T13:59:07.4707347+01:00",_x000D_
          "LastRefreshDate": "2022-01-10T15:04:48.5091381+01:00",_x000D_
          "TotalRefreshCount": 1,_x000D_
          "CustomInfo": {}_x000D_
        }_x000D_
      },_x000D_
      "3": {_x000D_
        "$type": "Inside.Core.Formula.Definition.DefinitionAC, Inside.Core.Formula",_x000D_
        "ID": 3,_x000D_
        "Results": [_x000D_
          [_x000D_
            2805000.0_x000D_
          ]_x000D_
        ],_x000D_
        "Statistics": {_x000D_
          "CreationDate": "2022-01-12T13:59:07.4707347+01:00",_x000D_
          "LastRefreshDate": "2022-01-12T14:00:31.3042009+01:00",_x000D_
          "TotalRefreshCount": 18,_x000D_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"2022-01-12T13:59:07.4707347+01:00",_x000D_
          "LastRefreshDate": "2022-01-10T15:07:24.6061622+01:00",_x000D_
          "TotalRefreshCount": 3,_x000D_
          "CustomInfo": {}_x000D_
        }_x000D_
      },_x000D_
      "5": {_x000D_
        "$type": "Inside.Core.Formula.Definition.DefinitionAC, Inside.Core.Formula",_x000D_
        "ID": 5,_x000D_
        "Results": [_x000D_
          [_x000D_
            -363777.0_x000D_
          ]_x000D_
        ],_x000D_
        "Statistics": {_x000D_
          "CreationDate": "2022-01-12T13:59:07.4707347+01:00",_x000D_
          "LastRefreshDate": "2022-01-12T14:00:33.5776107+01:00",_x000D_
          "TotalRefreshCount": 12,_x000D_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"2022-01-12T13:59:07.4707347+01:00",_x000D_
          "LastRefreshDate": "2022-01-12T14:00:33.4194798+01:00",_x000D_
          "TotalRefreshCount": 15,_x000D_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"2022-01-12T13:59:07.4707347+01:00",_x000D_
          "LastRefreshDate": "2022-01-12T14:00:34.3294427+01:00",_x000D_
          "TotalRefreshCount": 15,_x000D_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"2022-01-12T13:59:07.4707347+01:00",_x000D_
          "LastRefreshDate": "2022-01-12T14:00:31.3071541+01:00",_x000D_
          "TotalRefreshCount": 15,_x000D_
          "CustomInfo": {}_x000D_
        }_x000D_
      },_x000D_
      "9": {_x000D_
        "$type": "Inside.Core.Formula.Definition.DefinitionAC, Inside.Core.Formula",_x000D_
        "ID": 9,_x000D_
        "Results": [_x000D_
          [_x000D_
            3945000.0_x000D_
          ]_x000D_
        ],_x000D_
        "Statistics": {_x000D_
          "CreationDate": "2022-01-12T13:59:07.4707347+01:00",_x000D_
          "LastRefreshDate": "2022-01-12T14:00:33.7461887+01:00",_x000D_
          "TotalRefreshCount": 11,_x000D_
          "CustomInfo": {}_x000D_
        }_x000D_
      },_x000D_
      "10": {_x000D_
        "$type": "Inside.Core.Formula.Definition.DefinitionAC, Inside.Core.Formula",_x000D_
        "ID": 10,_x000D_
        "Results": [_x000D_
          [_x000D_
            0.0_x000D_
          ]_x000D_
        ],_x000D_
        "Statistics": {_x000D_
          "CreationDate": "2022-01-12T13:59:07.4707347+01:00",_x000D_
          "LastRefreshDate": "2022-01-12T14:00:31.3091691+01:00",_x000D_
          "TotalRefreshCount": 11,_x000D_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"2022-01-12T13:59:07.4707347+01:00",_x000D_
          "LastRefreshDate": "2022-01-12T14:00:33.5805302+01:00",_x000D_
          "TotalRefreshCount": 11,_x000D_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"2022-01-12T13:59:07.4707347+01:00",_x000D_
          "LastRefreshDate": "2022-01-12T14:00:33.9351974+01:00",_x000D_
          "TotalRefreshCount": 11,_x000D_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"2022-01-12T13:59:07.4707347+01:00",_x000D_
          "LastRefreshDate": "2022-01-12T14:00:34.0919023+01:00",_x000D_
          "TotalRefreshCount": 11,_x000D_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"2022-01-12T13:59:07.4707347+01:00",_x000D_
          "LastRefreshDate": "2022-01-12T14:00:33.8296934+01:00",_x000D_
          "TotalRefreshCount": 11,_x000D_
          "CustomInfo": {}_x000D_
        }_x000D_
      },_x000D_
      "15": {_x000D_
        "$type": "Inside.Core.Formula.Definition.DefinitionAC, Inside.Core.Formula",_x000D_
        "ID": 15,_x000D_
        "Results": [_x000D_
          [_x000D_
            100800.0_x000D_
          ]_x000D_
        ],_x000D_
        "Statistics": {_x000D_
          "CreationDate": "2022-01-12T13:59:07.4707347+01:00",_x000D_
          "LastRefreshDate": "2022-01-12T14:00:33.9381783+01:00",_x000D_
          "TotalRefreshCount": 11,_x000D_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"2022-01-12T13:59:07.4707347+01:00",_x000D_
          "LastRefreshDate": "2022-01-12T14:00:33.6669928+01:00",_x000D_
          "TotalRefreshCount": 11,_x000D_
          "CustomInfo": {}_x000D_
        }_x000D_
      },_x000D_
      "17": {_x000D_
        "$type": "Inside.Core.Formula.Definition.DefinitionAC, Inside.Core.Formula",_x000D_
        "ID": 17,_x000D_
        "Results": [_x000D_
          [_x000D_
            -679512.07_x000D_
          ]_x000D_
        ],_x000D_
        "Statistics": {_x000D_
          "CreationDate": "2022-01-12T13:59:07.4707347+01:00",_x000D_
          "LastRefreshDate": "2022-01-10T15:07:24.6091402+01:00",_x000D_
          "TotalRefreshCount": 2,_x000D_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"2022-01-12T13:59:07.4707347+01:00",_x000D_
          "LastRefreshDate": "2022-01-10T15:07:24.6369384+01:00",_x000D_
          "TotalRefreshCount": 2,_x000D_
          "CustomInfo": {}_x000D_
        }_x000D_
      },_x000D_
      "19": {_x000D_
        "$type": "Inside.Core.Formula.Definition.DefinitionAC, Inside.Core.Formula",_x000D_
        "ID": 19,_x000D_
        "Results": [_x000D_
          [_x000D_
            -218193.98_x000D_
          ]_x000D_
        ],_x000D_
        "Statistics": {_x000D_
          "CreationDate": "2022-01-12T13:59:07.4707347+01:00",_x000D_
          "LastRefreshDate": "2022-01-10T15:07:24.6478588+01:00",_x000D_
          "TotalRefreshCount": 2,_x000D_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"2022-01-12T13:59:07.4707347+01:00",_x000D_
          "LastRefreshDate": "2022-01-10T15:07:24.6756561+01:00",_x000D_
          "TotalRefreshCount": 2,_x000D_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"2022-01-12T13:59:07.4707347+01:00",_x000D_
          "LastRefreshDate": "2022-01-10T15:07:24.6786346+01:00",_x000D_
          "TotalRefreshCount": 2,_x000D_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"2022-01-12T13:59:07.4707347+01:00",_x000D_
          "LastRefreshDate": "2022-01-10T15:07:24.6816501+01:00",_x000D_
          "TotalRefreshCount": 2,_x000D_
          "CustomInfo": {}_x000D_
        }_x000D_
      },_x000D_
      "23": {_x000D_
        "$type": "Inside.Core.Formula.Definition.DefinitionAC, Inside.Core.Formula",_x000D_
        "ID": 23,_x000D_
        "Results": [_x000D_
          [_x000D_
            -1311848.86_x000D_
          ]_x000D_
        ],_x000D_
        "Statistics": {_x000D_
          "CreationDate": "2022-01-12T13:59:07.4707347+01:00",_x000D_
          "LastRefreshDate": "2022-01-10T15:07:24.6925355+01:00",_x000D_
          "TotalRefreshCount": 2,_x000D_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"2022-01-12T13:59:07.4707347+01:00",_x000D_
          "LastRefreshDate": "2022-01-10T15:07:24.7034543+01:00",_x000D_
          "TotalRefreshCount": 2,_x000D_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"2022-01-12T13:59:07.4707347+01:00",_x000D_
          "LastRefreshDate": "2022-01-12T14:00:33.7432069+01:00",_x000D_
          "TotalRefreshCount": 10,_x000D_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"2022-01-12T13:59:07.4707347+01:00",_x000D_
          "LastRefreshDate": "2022-01-12T14:00:34.2559089+01:00",_x000D_
          "TotalRefreshCount": 10,_x000D_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"2022-01-12T13:59:07.4707347+01:00",_x000D_
          "LastRefreshDate": "2022-01-12T14:00:33.9322174+01:00",_x000D_
          "TotalRefreshCount": 8,_x000D_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"2022-01-12T13:59:07.4707347+01:00",_x000D_
          "LastRefreshDate": "2022-01-12T14:00:31.3151327+01:00",_x000D_
          "TotalRefreshCount": 8,_x000D_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"2022-01-12T13:59:07.4707347+01:00",_x000D_
          "LastRefreshDate": "2022-01-12T14:00:34.2499469+01:00",_x000D_
          "TotalRefreshCount": 8,_x000D_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"2022-01-12T13:59:07.4707347+01:00",_x000D_
          "LastRefreshDate": "2022-01-12T14:00:33.5855395+01:00",_x000D_
          "TotalRefreshCount": 8,_x000D_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"2022-01-12T13:59:07.4707347+01:00",_x000D_
          "LastRefreshDate": "2022-01-12T14:00:33.4214663+01:00",_x000D_
          "TotalRefreshCount": 8,_x000D_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"2022-01-12T13:59:07.4707347+01:00",_x000D_
          "LastRefreshDate": "2022-01-12T14:00:33.7521496+01:00",_x000D_
          "TotalRefreshCount": 8,_x000D_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"2022-01-12T13:59:07.4707347+01:00",_x000D_
          "LastRefreshDate": "2022-01-12T14:00:34.0889626+01:00",_x000D_
          "TotalRefreshCount": 9,_x000D_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"2022-01-12T13:59:07.4707347+01:00",_x000D_
          "LastRefreshDate": "2022-01-12T14:00:34.1654</t>
  </si>
  <si>
    <t>665+01:00",_x000D_
          "TotalRefreshCount": 9,_x000D_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"2022-01-12T13:59:07.4707347+01:00",_x000D_
          "LastRefreshDate": "2022-01-12T14:00:33.9401659+01:00",_x000D_
          "TotalRefreshCount": 9,_x000D_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"2022-01-12T13:59:07.4707347+01:00",_x000D_
          "LastRefreshDate": "2022-01-12T14:00:34.0969101+01:00",_x000D_
          "TotalRefreshCount": 9,_x000D_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"2022-01-12T13:59:07.4707347+01:00",_x000D_
          "LastRefreshDate": "2022-01-12T14:00:33.4244484+01:00",_x000D_
          "TotalRefreshCount": 9,_x000D_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"2022-01-12T13:59:07.4707347+01:00",_x000D_
          "LastRefreshDate": "2022-01-12T14:00:34.2588899+01:00",_x000D_
          "TotalRefreshCount": 9,_x000D_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"2022-01-12T13:59:07.4707347+01:00",_x000D_
          "LastRefreshDate": "2022-01-12T14:00:33.7491684+01:00",_x000D_
          "TotalRefreshCount": 9,_x000D_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"2022-01-12T13:59:07.4707347+01:00",_x000D_
          "LastRefreshDate": "2022-01-12T14:00:31.3171171+01:00",_x000D_
          "TotalRefreshCount": 9,_x000D_
          "CustomInfo": {}_x000D_
        }_x000D_
      },_x000D_
      "41": {_x000D_
        "$type": "Inside.Core.Formula.Definition.DefinitionAC, Inside.Core.Formula",_x000D_
        "ID": 41,_x000D_
        "Results": [_x000D_
          [_x000D_
            0.0_x000D_
          ]_x000D_
        ],_x000D_
        "Statistics": {_x000D_
          "CreationDate": "2022-01-12T13:59:07.4707347+01:00",_x000D_
          "LastRefreshDate": "2022-01-12T14:00:31.3121501+01:00",_x000D_
          "TotalRefreshCount": 9,_x000D_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"2022-01-12T13:59:07.4707347+01:00",_x000D_
          "LastRefreshDate": "2022-01-12T14:00:33.4274279+01:00",_x000D_
          "TotalRefreshCount": 9,_x000D_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"2022-01-12T13:59:07.4707347+01:00",_x000D_
          "LastRefreshDate": "2022-01-12T14:00:33.5825175+01:00",_x000D_
          "TotalRefreshCount": 9,_x000D_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"2022-01-12T13:59:07.4707347+01:00",_x000D_
          "LastRefreshDate": "2022-01-12T14:00:33.4304104+01:00",_x000D_
          "TotalRefreshCount": 9,_x000D_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"2022-01-12T13:59:07.4707347+01:00",_x000D_
          "LastRefreshDate": "2022-01-12T14:00:33.5884794+01:00",_x000D_
          "TotalRefreshCount": 9,_x000D_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"2022-01-12T13:59:07.4707347+01:00",_x000D_
          "LastRefreshDate": "2022-01-12T14:00:33.7551301+01:00",_x000D_
          "TotalRefreshCount": 9,_x000D_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"2022-01-12T13:59:07.4707347+01:00",_x000D_
          "LastRefreshDate": "2022-01-12T14:00:34.0938897+01:00",_x000D_
          "TotalRefreshCount": 9,_x000D_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"2022-01-12T13:59:07.4707347+01:00",_x000D_
          "LastRefreshDate": "2022-01-12T14:00:34.0998522+01:00",_x000D_
          "TotalRefreshCount": 9,_x000D_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"2022-01-12T13:59:07.4707347+01:00",_x000D_
          "LastRefreshDate": "2022-01-12T14:00:34.2529284+01:00",_x000D_
          "TotalRefreshCount": 9,_x000D_
          "CustomInfo": {}_x000D_
        }_x000D_
      },_x000D_
      "50": {_x000D_
        "$type": "Inside.Core.Formula.Definition.DefinitionAC, Inside.Core.Formula",_x000D_
        "ID": 50,_x000D_
        "Results": [_x000D_
          [_x000D_
            0.0_x000D_
          ]_x000D_
        ],_x000D_
        "Statistics": {_x000D_
          "CreationDate": "2022-01-12T13:59:07.4707347+01:00",_x000D_
          "LastRefreshDate": "2022-01-12T14:00:33.8326352+01:00",_x000D_
          "TotalRefreshCount": 9,_x000D_
          "CustomInfo": {}_x000D_
        }_x000D_
      },_x000D_
      "51": {_x000D_
        "$type": "Inside.Core.Formula.Definition.DefinitionAC, Inside.Core.Formula",_x000D_
        "ID": 51,_x000D_
        "Results": [_x000D_
          [_x000D_
            0.0_x000D_
          ]_x000D_
        ],_x000D_
        "Statistics": {_x000D_
          "CreationDate": "2022-01-12T13:59:07.4707347+01:00",_x000D_
          "LastRefreshDate": "2022-01-10T15:08:34.3352812+01:00",_x000D_
          "TotalRefreshCount": 1,_x000D_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"2022-01-12T13:59:07.4707347+01:00",_x000D_
          "LastRefreshDate": "2022-01-10T15:08:34.3412379+01:00",_x000D_
          "TotalRefreshCount": 1,_x000D_
          "CustomInfo": 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"2022-01-12T13:59:07.4707347+01:00",_x000D_
          "LastRefreshDate": "2022-01-10T15:08:34.347195+01:00",_x000D_
          "TotalRefreshCount": 1,_x000D_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"2022-01-12T13:59:07.4707347+01:00",_x000D_
          "LastRefreshDate": "2022-01-10T15:08:34.3551372+01:00",_x000D_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"2022-01-12T13:59:07.4707347+01:00",_x000D_
          "LastRefreshDate": "2022-01-10T15:08:34.3878989+01:00",_x000D_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"2022-01-12T13:59:07.4707347+01:00",_x000D_
          "LastRefreshDate": "2022-01-10T15:08:34.3958422+01:00",_x000D_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"2022-01-12T13:59:07.4707347+01:00",_x000D_
          "LastRefreshDate": "2022-01-10T15:08:34.4017982+01:00",_x000D_
          "TotalRefreshCount": 1,_x000D_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"2022-01-12T13:59:07.4707347+01:00",_x000D_
          "LastRefreshDate": "2022-01-10T15:08:34.4067617+01:00",_x000D_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"2022-01-12T13:59:07.4707347+01:00",_x000D_
          "LastRefreshDate": "2022-01-10T15:08:34.4127185+01:00",_x000D_
          "TotalRefreshCount": 1,_x000D_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"2022-01-12T13:59:07.4707347+01:00",_x000D_
          "LastRefreshDate": "2022-01-10T15:08:34.4176817+01:00",_x000D_
          "TotalRefreshCount": 1,_x000D_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"2022-01-12T13:59:07.4707347+01:00",_x000D_
          "LastRefreshDate": "2022-01-10T15:08:34.4226461+01:00",_x000D_
          "TotalRefreshCount": 1,_x000D_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"2022-01-12T13:59:07.4707347+01:00",_x000D_
          "LastRefreshDate": "2022-01-10T15:08:34.4315808+01:00",_x000D_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"2022-01-12T13:59:07.4707347+01:00",_x000D_
          "LastRefreshDate": "2022-01-10T15:08:34.4668641+01:00",_x000D_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1260000.0_x000D_
          ]_x000D_
        ],_x000D_
        "Statistics": {_x000D_
          "CreationDate": "2022-01-12T13:59:07.4707347+01:00",_x000D_
          "LastRefreshDate": "2022-01-12T14:00:33.4343857+01:00",_x000D_
          "TotalRefreshCount": 8,_x000D_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"2022-01-12T13:59:07.4707347+01:00",_x000D_
          "LastRefreshDate": "2022-01-12T14:00:33.591487+01:00",_x000D_
          "TotalRefreshCount": 7,_x000D_
          "CustomInfo": {}_x000D_
        }_x000D_
      },_x000D_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"2022-01-12T13:59:07.4707347+01:00",_x000D_
          "LastRefreshDate": "2022-01-12T14:00:33.943147+01:00",_x000D_
          "TotalRefreshCount": 7,_x000D_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"2022-01-12T13:59:07.4707347+01:00",_x000D_
          "LastRefreshDate": "2022-01-12T14:00:34.1028738+01:00",_x000D_
          "TotalRefreshCount": 7,_x000D_
          "CustomInfo": {}_x000D_
        }_x000D_
      },_x000D_
      "68": {_x000D_
        "$type": "Inside.Core.Formula.Definition.DefinitionAC, Inside.Core.Formula",_x000D_
        "ID": 68,_x000D_
        "Results": [_x000D_
          [_x000D_
            -924966.0_x000D_
          ]_x000D_
        ],_x000D_
        "Statistics": {_x000D_
          "CreationDate": "2022-01-12T13:59:07.4707347+01:00",_x000D_
          "LastRefreshDate": "2022-01-12T14:00:34.3324232+01:00",_x000D_
          "TotalRefreshCount": 7,_x000D_
          "CustomInfo": {}_x000D_
        }_x000D_
      },_x000D_
      "69": {_x000D_
        "$type": "Inside.Core.Formula.Definition.DefinitionAC, Inside.Core.Formula",_x000D_
        "ID": 69,_x000D_
        "Results": [_x000D_
          [_x000D_
            -4320000.0_x000D_
          ]_x000D_
        ],_x000D_
        "Statistics": {_x000D_
          "CreationDate": "2022-01-12T13:59:07.4707347+01:00",_x000D_
          "LastRefreshDate": "2022-01-12T14:00:34.2618708+01:00",_x000D_
          "TotalRefreshCount": 7,_x000D_
          "CustomInfo": {}_x000D_
        }_x000D_
      },_x000D_
      "70": {_x000D_
        "$type": "Inside.Core.Formula.Definition.DefinitionAC, Inside.Core.Formula",_x000D_
        "ID": 70,_x000D_
        "Results": [_x000D_
          [_x000D_
            0.0_x000D_
          ]_x000D_
        ],_x000D_
        "Statistics": {_x000D_
          "CreationDate": "2022-01-12T13:59:07.4707347+01:00",_x000D_
          "LastRefreshDate": "2022-01-12T14:00:33.4373668+01:00",_x000D_
          "TotalRefreshCount": 7,_x000D_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"2022-01-12T13:59:07.4707347+01:00",_x000D_
          "LastRefreshDate": "2022-01-12T14:00:33.5944412+01:00",_x000D_
          "TotalRefreshCount": 7,_x000D_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"2022-01-12T13:59:07.471728+01:00",_x000D_
          "LastRefreshDate": "2022-01-12T14:00:33.7581114+01:00",_x000D_
          "TotalRefreshCount": 7,_x000D_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"2022-01-12T13:59:07.471728+01:00",_x000D_
          "LastRefreshDate": "2022-01-12T14:00:33.9461639+01:00",_x000D_
          "TotalRefreshCount": 7,_x000D_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"2022-01-12T13:59:07.471728+01:00",_x000D_
          "LastRefreshDate": "2022-01-12T14:00:34.1058657+01:00",_x000D_
          "TotalRefreshCount": 7,_x000D_
          "CustomInfo": {}_x000D_
        }_x000D_
      },_x000D_
      "75": {_x000D_
        "$type": "Inside.Core.Formula.Definition.DefinitionAC, Inside.Core.Formula",_x000D_
        "ID": 75,_x000D_
        "Results": [_x000D_
          [_x000D_
            -10080.0_x000D_
          ]_x000D_
        ],_x000D_
        "Statistics": {_x000D_
          "CreationDate": "2022-01-12T13:59:07.471728+01:00",_x000D_
          "LastRefreshDate": "2022-01-12T14:00:34.2648516+01:00",_x000D_
          "TotalRefreshCount": 7,_x000D_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"2022-01-12T13:59:07.471728+01:00",_x000D_
          "LastRefreshDate": "2022-01-12T14:00:33.2549868+01:00",_x000D_
          "TotalRefreshCount": 7,_x000D_
          "CustomInfo": {}_x000D_
        }_x000D_
      }_x000D_
    },_x000D_
    "LastID": 76_x000D_
  }_x000D_
}</t>
  </si>
  <si>
    <t>{_x000D_
  "Formulas": {_x000D_
    "=RIK_AC(\"INF06__;INF02@E=1,S=1021,G=0,T=0,P=0,C=*-1:@R=A,S=1027,V={0}:R=B,S=1005,V={1}:R=C,S=1010,V={2}:R=D,S=2000,V={3}:R=E,S=1009,V={4}:R=F,S=2|1011,V={5}:R=G,S=2|1012,V={6}:\";$B$1;$H$14;$H$15;$B$2;$G$3;$B$3;$A25)": 1,_x000D_
    "=RIK_AC(\"INF06__;INF02@E=1,S=1021,G=0,T=0,P=0,C=*-1:@R=A,S=1027,V={0}:R=B,S=1005,V={1}:R=C,S=1010,V={2}:R=D,S=2000,V={3}:R=E,S=1009,V={4}:R=F,S=2|1011,V={5}:R=G,S=2|1012,V={6}:\";$B$1;$H$14;$H$15;$B$2;$G$3;$B$3;$B25)": 2,_x000D_
    "=RIK_AC(\"INF06__;INF02@E=1,S=1021,G=0,T=0,P=0,C=*-1:@R=A,S=1027,V={0}:R=B,S=1005,V={1}:R=C,S=1010,V={2}:R=D,S=2000,V={3}:R=E,S=1009,V={4}:R=F,S=2|1011,V={5}:R=G,S=2|1012,V={6}:\";$B$1;$H$14;$H$15;$B$2;$G$3;$B$3;$C25)": 3,_x000D_
    "=RIK_AC(\"INF06__;INF02@E=1,S=1021,G=0,T=0,P=0,C=*-1:@R=A,S=1027,V={0}:R=B,S=1005,V={1}:R=C,S=1010,V={2}:R=D,S=2000,V={3}:R=E,S=1009,V={4}:R=F,S=2|1011,V={5}:R=G,S=2|1012,V={6}:\";$B$1;$H$14;$H$15;$B$2;$N$3;$B$3;$C25)": 4,_x000D_
    "=RIK_AC(\"INF06__;INF02@E=1,S=1021,G=0,T=0,P=0,C=*-1:@R=A,S=1027,V={0}:R=B,S=1005,V={1}:R=C,S=1010,V={2}:R=D,S=2000,V={3}:R=E,S=1009,V={4}:R=F,S=2|1011,V={5}:R=G,S=2|1012,V={6}:\";$B$1;$H$14;$H$15;$B$2;$N$3;$B$3;$D25)": 5,_x000D_
    "=RIK_AC(\"INF06__;INF02@E=1,S=1021,G=0,T=0,P=0,C=*-1:@R=A,S=1027,V={0}:R=B,S=1005,V={1}:R=C,S=1010,V={2}:R=D,S=2000,V={3}:R=E,S=1009,V={4}:R=F,S=2|1011,V={5}:R=G,S=2|1012,V={6}:\";$B$1;$H$14;$H$15;$B$2;$G$3;$B$3;$A33)": 6,_x000D_
    "=RIK_AC(\"INF06__;INF02@E=1,S=1021,G=0,T=0,P=0:@R=A,S=1027,V={0}:R=B,S=1005,V={1}:R=C,S=1010,V={2}:R=D,S=2000,V={3}:R=E,S=1009,V={4}:R=F,S=2|1011,V={5}:R=G,S=2|1012,V={6}:\";$B$1;$H$14;$H$15;$B$2;$G$3;$B$3;$A33)": 7,_x000D_
    "=RIK_AC(\"INF06__;INF02@E=1,S=1021,G=0,T=0,P=0:@R=A,S=1027,V={0}:R=B,S=1005,V={1}:R=C,S=1010,V={2}:R=D,S=2000,V={3}:R=E,S=1009,V={4}:R=F,S=2|1011,V={5}:R=G,S=2|1012,V={6}:\";$B$1;$H$14;$H$15;$B$2;$G$3;$B$3;$B33)": 8,_x000D_
    "=RIK_AC(\"INF06__;INF02@E=1,S=1021,G=0,T=0,P=0:@R=A,S=1027,V={0}:R=B,S=1005,V={1}:R=C,S=1010,V={2}:R=D,S=2000,V={3}:R=E,S=1009,V={4}:R=F,S=2|1011,V={5}:R=G,S=2|1012,V={6}:\";$B$1;$H$14;$H$15;$B$2;$G$3;$B$3;$C33)": 9,_x000D_
    "=RIK_AC(\"INF06__;INF02@E=1,S=1021,G=0,T=0,P=0:@R=A,S=1027,V={0}:R=B,S=1005,V={1}:R=C,S=1010,V={2}:R=D,S=2000,V={3}:R=E,S=1009,V={4}:R=F,S=2|1011,V={5}:R=G,S=2|1012,V={6}:\";$B$1;$H$14;$H$15;$B$2;$N$3;$B$3;$D33)": 10,_x000D_
    "=RIK_AC(\"INF06__;INF02@E=1,S=1021,G=0,T=0,P=0,C=*-1:@R=A,S=1027,V={0}:R=B,S=1005,V={1}:R=C,S=1010,V={2}:R=D,S=2000,V={3}:R=E,S=1009,V={4}:R=F,S=2|1011,V={5}:R=G,S=2|1012,V={6}:\";$B$1;$H$14;$H$15;$B$2;$G$3;$B$3;$A27)": 11,_x000D_
    "=RIK_AC(\"INF06__;INF02@E=1,S=1021,G=0,T=0,P=0,C=*-1:@R=A,S=1027,V={0}:R=B,S=1005,V={1}:R=C,S=1010,V={2}:R=D,S=2000,V={3}:R=E,S=1009,V={4}:R=F,S=2|1011,V={5}:R=G,S=2|1012,V={6}:\";$B$1;$H$14;$H$15;$B$2;$G$3;$B$3;$A28)": 12,_x000D_
    "=RIK_AC(\"INF06__;INF02@E=1,S=1021,G=0,T=0,P=0,C=*-1:@R=A,S=1027,V={0}:R=B,S=1005,V={1}:R=C,S=1010,V={2}:R=D,S=2000,V={3}:R=E,S=1009,V={4}:R=F,S=2|1011,V={5}:R=G,S=2|1012,V={6}:\";$B$1;$H$14;$H$15;$B$2;$G$3;$B$3;$A29)": 13,_x000D_
    "=RIK_AC(\"INF06__;INF02@E=1,S=1021,G=0,T=0,P=0,C=*-1:@R=A,S=1027,V={0}:R=B,S=1005,V={1}:R=C,S=1010,V={2}:R=D,S=2000,V={3}:R=E,S=1009,V={4}:R=F,S=2|1011,V={5}:R=G,S=2|1012,V={6}:\";$B$1;$H$14;$H$15;$B$2;$G$3;$B$3;$B27)": 14,_x000D_
    "=RIK_AC(\"INF06__;INF02@E=1,S=1021,G=0,T=0,P=0,C=*-1:@R=A,S=1027,V={0}:R=B,S=1005,V={1}:R=C,S=1010,V={2}:R=D,S=2000,V={3}:R=E,S=1009,V={4}:R=F,S=2|1011,V={5}:R=G,S=2|1012,V={6}:\";$B$1;$H$14;$H$15;$B$2;$G$3;$B$3;$B28)": 15,_x000D_
    "=RIK_AC(\"INF06__;INF02@E=1,S=1021,G=0,T=0,P=0,C=*-1:@R=A,S=1027,V={0}:R=B,S=1005,V={1}:R=C,S=1010,V={2}:R=D,S=2000,V={3}:R=E,S=1009,V={4}:R=F,S=2|1011,V={5}:R=G,S=2|1012,V={6}:\";$B$1;$H$14;$H$15;$B$2;$G$3;$B$3;$B29)": 16,_x000D_
    "=RIK_AC(\"INF06__;INF02@E=1,S=1021,G=0,T=0,P=0,C=*-1:@R=A,S=1027,V={0}:R=B,S=1005,V={1}:R=C,S=1010,V={2}:R=D,S=2000,V={3}:R=E,S=1009,V={4}:R=F,S=2|1011,V={5}:R=G,S=2|1012,V={6}:\";$B$1;$H$14;$H$15;$B$2;$G$3;$B$3;$A30)": 17,_x000D_
    "=RIK_AC(\"INF06__;INF02@E=1,S=1021,G=0,T=0,P=0,C=*-1:@R=A,S=1027,V={0}:R=B,S=1005,V={1}:R=C,S=1010,V={2}:R=D,S=2000,V={3}:R=E,S=1009,V={4}:R=F,S=2|1011,V={5}:R=G,S=2|1012,V={6}:\";$B$1;$H$14;$H$15;$B$2;$G$3;$B$3;$B30)": 18,_x000D_
    "=RIK_AC(\"INF06__;INF02@E=1,S=1021,G=0,T=0,P=0,C=*-1:@R=A,S=1027,V={0}:R=B,S=1005,V={1}:R=C,S=1010,V={2}:R=D,S=2000,V={3}:R=E,S=1009,V={4}:R=F,S=2|1011,V={5}:R=G,S=2|1012,V={6}:\";$B$1;$H$14;$H$15;$B$2;$G$3;$B$3;$A31)": 19,_x000D_
    "=RIK_AC(\"INF06__;INF02@E=1,S=1021,G=0,T=0,P=0,C=*-1:@R=A,S=1027,V={0}:R=B,S=1005,V={1}:R=C,S=1010,V={2}:R=D,S=2000,V={3}:R=E,S=1009,V={4}:R=F,S=2|1011,V={5}:R=G,S=2|1012,V={6}:\";$B$1;$H$14;$H$15;$B$2;$G$3;$B$3;$B31)": 20,_x000D_
    "=RIK_AC(\"INF06__;INF02@E=1,S=1021,G=0,T=0,P=0:@R=A,S=1027,V={0}:R=B,S=1005,V={1}:R=C,S=1010,V={2}:R=D,S=2000,V={3}:R=E,S=1009,V={4}:R=F,S=2|1011,V={5}:R=G,S=2|1012,V={6}:\";$B$1;$H$14;$H$15;$B$2;$G$3;$B$3;$A34)": 21,_x000D_
    "=RIK_AC(\"INF06__;INF02@E=1,S=1021,G=0,T=0,P=0:@R=A,S=1027,V={0}:R=B,S=1005,V={1}:R=C,S=1010,V={2}:R=D,S=2000,V={3}:R=E,S=1009,V={4}:R=F,S=2|1011,V={5}:R=G,S=2|1012,V={6}:\";$B$1;$H$14;$H$15;$B$2;$G$3;$B$3;$B34)": 22,_x000D_
    "=RIK_AC(\"INF06__;INF02@E=1,S=1021,G=0,T=0,P=0:@R=A,S=1027,V={0}:R=B,S=1005,V={1}:R=C,S=1010,V={2}:R=D,S=2000,V={3}:R=E,S=1009,V={4}:R=F,S=2|1011,V={5}:R=G,S=2|1012,V={6}:\";$B$1;$H$14;$H$15;$B$2;$G$3;$B$3;$A36)": 23,_x000D_
    "=RIK_AC(\"INF06__;INF02@E=1,S=1021,G=0,T=0,P=0:@R=A,S=1027,V={0}:R=B,S=1005,V={1}:R=C,S=1010,V={2}:R=D,S=2000,V={3}:R=E,S=1009,V={4}:R=F,S=2|1011,V={5}:R=G,S=2|1012,V={6}:\";$B$1;$H$14;$H$15;$B$2;$G$3;$B$3;$A37)": 24,_x000D_
    "=RIK_AC(\"INF06__;INF02@E=1,S=1021,G=0,T=0,P=0:@R=A,S=1027,V={0}:R=B,S=1005,V={1}:R=C,S=1010,V={2}:R=D,S=2000,V={3}:R=E,S=1009,V={4}:R=F,S=2|1011,V={5}:R=G,S=2|1012,V={6}:\";$B$1;$H$14;$H$15;$B$2;$G$3;$B$3;$A38)": 25,_x000D_
    "=RIK_AC(\"INF06__;INF02@E=1,S=1021,G=0,T=0,P=0:@R=A,S=1027,V={0}:R=B,S=1005,V={1}:R=C,S=1010,V={2}:R=D,S=2000,V={3}:R=E,S=1009,V={4}:R=F,S=2|1011,V={5}:R=G,S=2|1012,V={6}:\";$B$1;$H$14;$H$15;$B$2;$G$3;$B$3;$A39)": 26,_x000D_
    "=RIK_AC(\"INF06__;INF02@E=1,S=1021,G=0,T=0,P=0:@R=A,S=1027,V={0}:R=B,S=1005,V={1}:R=C,S=1010,V={2}:R=D,S=2000,V={3}:R=E,S=1009,V={4}:R=F,S=2|1011,V={5}:R=G,S=2|1012,V={6}:\";$B$1;$H$14;$H$15;$B$2;$G$3;$B$3;$B36)": 27,_x000D_
    "=RIK_AC(\"INF06__;INF02@E=1,S=1021,G=0,T=0,P=0:@R=A,S=1027,V={0}:R=B,S=1005,V={1}:R=C,S=1010,V={2}:R=D,S=2000,V={3}:R=E,S=1009,V={4}:R=F,S=2|1011,V={5}:R=G,S=2|1012,V={6}:\";$B$1;$H$14;$H$15;$B$2;$G$3;$B$3;$B37)": 28,_x000D_
    "=RIK_AC(\"INF06__;INF02@E=1,S=1021,G=0,T=0,P=0:@R=A,S=1027,V={0}:R=B,S=1005,V={1}:R=C,S=1010,V={2}:R=D,S=2000,V={3}:R=E,S=1009,V={4}:R=F,S=2|1011,V={5}:R=G,S=2|1012,V={6}:\";$B$1;$H$14;$H$15;$B$2;$G$3;$B$3;$B38)": 29,_x000D_
    "=RIK_AC(\"INF06__;INF02@E=1,S=1021,G=0,T=0,P=0:@R=A,S=1027,V={0}:R=B,S=1005,V={1}:R=C,S=1010,V={2}:R=D,S=2000,V={3}:R=E,S=1009,V={4}:R=F,S=2|1011,V={5}:R=G,S=2|1012,V={6}:\";$B$1;$H$14;$H$15;$B$2;$G$3;$B$3;$B39)": 30,_x000D_
    "=RIK_AC(\"INF06__;INF02@E=1,S=1021,G=0,T=0,P=0:@R=A,S=1027,V={0}:R=B,S=1005,V={1}:R=C,S=1010,V={2}:R=D,S=2000,V={3}:R=E,S=1009,V={4}:R=F,S=2|1011,V={5}:R=G,S=2|1012,V={6}:\";$B$1;$H$14;$H$15;$B$2;$G$3;$B$3;$A40)": 31,_x000D_
    "=RIK_AC(\"INF06__;INF02@E=1,S=1021,G=0,T=0,P=0:@R=A,S=1027,V={0}:R=B,S=1005,V={1}:R=C,S=1010,V={2}:R=D,S=2000,V={3}:R=E,S=1009,V={4}:R=F,S=2|1011,V={5}:R=G,S=2|1012,V={6}:\";$B$1;$H$14;$H$15;$B$2;$G$3;$B$3;$B40)": 32,_x000D_
    "=RIK_AC(\"INF06__;INF02@E=1,S=1021,G=0,T=0,P=0:@R=A,S=1027,V={0}:R=B,S=1005,V={1}:R=C,S=1010,V={2}:R=D,S=2000,V={3}:R=E,S=1009,V={4}:R=F,S=2|1011,V={5}:R=G,S=2|1012,V={6}:\";$B$1;$H$14;$H$15;$B$2;$G$3;$B$3;$A42)": 33,_x000D_
    "=RIK_AC(\"INF06__;INF02@E=1,S=1021,G=0,T=0,P=0:@R=A,S=1027,V={0}:R=B,S=1005,V={1}:R=C,S=1010,V={2}:R=D,S=2000,V={3}:R=E,S=1009,V={4}:R=F,S=2|1011,V={5}:R=G,S=2|1012,V={6}:\";$B$1;$H$14;$H$15;$B$2;$G$3;$B$3;$A43)": 34,_x000D_
    "=RIK_AC(\"INF06__;INF02@E=1,S=1021,G=0,T=0,P=0:@R=A,S=1027,V={0}:R=B,S=1005,V={1}:R=C,S=1010,V={2}:R=D,S=2000,V={3}:R=E,S=1009,V={4}:R=F,S=2|1011,V={5}:R=G,S=2|1012,V={6}:\";$B$1;$H$14;$H$15;$B$2;$G$3;$B$3;$A44)": 35,_x000D_
    "=RIK_AC(\"INF06__;INF02@E=1,S=1021,G=0,T=0,P=0:@R=A,S=1027,V={0}:R=B,S=1005,V={1}:R=C,S=1010,V={2}:R=D,S=2000,V={3}:R=E,S=1009,V={4}:R=F,S=2|1011,V={5}:R=G,S=2|1012,V={6}:\";$B$1;$H$14;$H$15;$B$2;$G$3;$B$3;$B42)": 36,_x000D_
    "=RIK_AC(\"INF06__;INF02@E=1,S=1021,G=0,T=0,P=0:@R=A,S=1027,V={0}:R=B,S=1005,V={1}:R=C,S=1010,V={2}:R=D,S=2000,V={3}:R=E,S=1009,V={4}:R=F,S=2|1011,V={5}:R=G,S=2|1012,V={6}:\";$B$1;$H$14;$H$15;$B$2;$G$3;$B$3;$B43)": 37,_x000D_
    "=RIK_AC(\"INF06__;INF02@E=1,S=1021,G=0,T=0,P=0:@R=A,S=1027,V={0}:R=B,S=1005,V={1}:R=C,S=1010,V={2}:R=D,S=2000,V={3}:R=E,S=1009,V={4}:R=F,S=2|1011,V={5}:R=G,S=2|1012,V={6}:\";$B$1;$H$14;$H$15;$B$2;$G$3;$B$3;$B44)": 38,_x000D_
    "=RIK_AC(\"INF06__;INF02@E=1,S=1021,G=0,T=0,P=0:@R=A,S=1027,V={0}:R=B,S=1005,V={1}:R=C,S=1010,V={2}:R=D,S=2000,V={3}:R=E,S=1009,V={4}:R=F,S=2|1011,V={5}:R=G,S=2|1012,V={6}:\";$B$1;$H$14;$H$15;$B$2;$G$3;$B$3;$A46)": 39,_x000D_
    "=RIK_AC(\"INF06__;INF02@E=1,S=1021,G=0,T=0,P=0:@R=A,S=1027,V={0}:R=B,S=1005,V={1}:R=C,S=1010,V={2}:R=D,S=2000,V={3}:R=E,S=1009,V={4}:R=F,S=2|1011,V={5}:R=G,S=2|1012,V={6}:\";$B$1;$H$14;$H$15;$B$2;$G$3;$B$3;$A47)": 40,_x000D_
    "=RIK_AC(\"INF06__;INF02@E=1,S=1021,G=0,T=0,P=0:@R=A,S=1027,V={0}:R=B,S=1005,V={1}:R=C,S=1010,V={2}:R=D,S=2000,V={3}:R=E,S=1009,V={4}:R=F,S=2|1011,V={5}:R=G,S=2|1012,V={6}:\";$B$1;$H$14;$H$15;$B$2;$G$3;$B$3;$A48)": 41,_x000D_
    "=RIK_AC(\"INF06__;INF02@E=1,S=1021,G=0,T=0,P=0:@R=A,S=1027,V={0}:R=B,S=1005,V={1}:R=C,S=1010,V={2}:R=D,S=2000,V={3}:R=E,S=1009,V={4}:R=F,S=2|1011,V={5}:R=G,S=2|1012,V={6}:\";$B$1;$H$14;$H$15;$B$2;$G$3;$B$3;$B46)": 42,_x000D_
    "=RIK_AC(\"INF06__;INF02@E=1,S=1021,G=0,T=0,P=0:@R=A,S=1027,V={0}:R=B,S=1005,V={1}:R=C,S=1010,V={2}:R=D,S=2000,V={3}:R=E,S=1009,V={4}:R=F,S=2|1011,V={5}:R=G,S=2|1012,V={6}:\";$B$1;$H$14;$H$15;$B$2;$G$3;$B$3;$B47)": 43,_x000D_
    "=RIK_AC(\"INF06__;INF02@E=1,S=1021,G=0,T=0,P=0:@R=A,S=1027,V={0}:R=B,S=1005,V={1}:R=C,S=1010,V={2}:R=D,S=2000,V={3}:R=E,S=1009,V={4}:R=F,S=2|1011,V={5}:R=G,S=2|1012,V={6}:\";$B$1;$H$14;$H$15;$B$2;$G$3;$B$3;$B48)": 44,_x000D_
    "=RIK_AC(\"INF06__;INF02@E=1,S=1021,G=0,T=0,P=0:@R=A,S=1027,V={0}:R=B,S=1005,V={1}:R=C,S=1010,V={2}:R=D,S=2000,V={3}:R=E,S=1009,V={4}:R=F,S=2|1011,V={5}:R=G,S=2|1012,V={6}:\";$B$1;$H$14;$H$15;$B$2;$G$3;$B$3;$A49)": 45,_x000D_
    "=RIK_AC(\"INF06__;INF02@E=1,S=1021,G=0,T=0,P=0:@R=A,S=1027,V={0}:R=B,S=1005,V={1}:R=C,S=1010,V={2}:R=D,S=2000,V={3}:R=E,S=1009,V={4}:R=F,S=2|1011,V={5}:R=G,S=2|1012,V={6}:\";$B$1;$H$14;$H$15;$B$2;$G$3;$B$3;$B49)": 46,_x000D_
    "=RIK_AC(\"INF06__;INF02@E=1,S=1021,G=0,T=0,P=0:@R=A,S=1027,V={0}:R=B,S=1005,V={1}:R=C,S=1010,V={2}:R=D,S=2000,V={3}:R=E,S=1009,V={4}:R=F,S=2|1011,V={5}:R=G,S=2|1012,V={6}:\";$B$1;$H$14;$H$15;$B$2;$G$3;$B$3;$A50)": 47,_x000D_
    "=RIK_AC(\"INF06__;INF02@E=1,S=1021,G=0,T=0,P=0:@R=A,S=1027,V={0}:R=B,S=1005,V={1}:R=C,S=1010,V={2}:R=D,S=2000,V={3}:R=E,S=1009,V={4}:R=F,S=2|1011,V={5}:R=G,S=2|1012,V={6}:\";$B$1;$H$14;$H$15;$B$2;$G$3;$B$3;$B50)": 48,_x000D_
    "=RIK_AC(\"INF06__;INF02@E=1,S=1021,G=0,T=0,P=0:@R=A,S=1027,V={0}:R=B,S=1005,V={1}:R=C,S=1010,V={2}:R=D,S=2000,V={3}:R=E,S=1009,V={4}:R=F,S=2|1011,V={5}:R=G,S=2|1012,V={6}:\";$B$1;$H$14;$H$15;$B$2;$G$3;$B$3;$A51)": 49,_x000D_
    "=RIK_AC(\"INF06__;INF02@E=1,S=1021,G=0,T=0,P=0:@R=A,S=1027,V={0}:R=B,S=1005,V={1}:R=C,S=1010,V={2}:R=D,S=2000,V={3}:R=E,S=1009,V={4}:R=F,S=2|1011,V={5}:R=G,S=2|1012,V={6}:\";$B$1;$H$14;$H$15;$B$2;$G$3;$B$3;$B51)": 50,_x000D_
    "=RIK_AC(\"INF06__;INF02@E=1,S=1021,G=0,T=0,P=0,C=*-1:@R=A,S=1027,V={0}:R=B,S=1005,V={1}:R=C,S=1010,V={2}:R=D,S=2000,V={3}:R=E,S=1009,V={4}:R=F,S=2|1011,V={5}:R=G,S=2|1012,V={6}:\";$B$1;$H$14;$H$15;$B$2;$G$3;$B$3;$C27)": 51,_x000D_
    "=RIK_AC(\"INF06__;INF02@E=1,S=1021,G=0,T=0,P=0,C=*-1:@R=A,S=1027,V={0}:R=B,S=1005,V={1}:R=C,S=1010,V={2}:R=D,S=2000,V={3}:R=E,S=1009,V={4}:R=F,S=2|1011,V={5}:R=G,S=2|1012,V={6}:\";$B$1;$H$14;$H$15;$B$2;$G$3;$B$3;$C28)": 52,_x000D_
    "=RIK_AC(\"INF06__;INF02@E=1,S=1021,G=0,T=0,P=0,C=*-1:@R=A,S=1027,V={0}:R=B,S=1005,V={1}:R=C,S=1010,V={2}:R=D,S=2000,V={3}:R=E,S=1009,V={4}:R=F,S=2|1011,V={5}:R=G,S=2|1012,V={6}:\";$B$1;$H$14;$H$15;$B$2;$G$3;$B$3;$C29)": 53,_x000D_
    "=RIK_AC(\"INF06__;INF02@E=1,S=1021,G=0,T=0,P=0,C=*-1:@R=A,S=1027,V={0}:R=B,S=1005,V={1}:R=C,S=1010,V={2}:R=D,S=2000,V={3}:R=E,S=1009,V={4}:R=F,S=2|1011,V={5}:R=G,S=2|1012,V={6}:\";$B$1;$H$14;$H$15;$B$2;$G$3;$B$3;$C30)": 54,_x000D_
    "=RIK_AC(\"INF06__;INF02@E=1,S=1021,G=0,T=0,P=0,C=*-1:@R=A,S=1027,V={0}:R=B,S=1005,V={1}:R=C,S=1010,V={2}:R=D,S=2000,V={3}:R=E,S=1009,V={4}:R=F,S=2|1011,V={5}:R=G,S=2|1012,V={6}:\";$B$1;$H$14;$H$15;$B$2;$G$3;$B$3;$C31)": 55,_x000D_
    "=RIK_AC(\"INF06__;INF02@E=1,S=1021,G=0,T=0,P=0:@R=A,S=1027,V={0}:R=B,S=1005,V={1}:R=C,S=1010,V={2}:R=D,S=2000,V={3}:R=E,S=1009,V={4}:R=F,S=2|1011,V={5}:R=G,S=2|1012,V={6}:\";$B$1;$H$14;$H$15;$B$2;$G$3;$B$3;$C34)": 56,_x000D_
    "=RIK_AC(\"INF06__;INF02@E=1,S=1021,G=0,T=0,P=0:@R=A,S=1027,V={0}:R=B,S=1005,V={1}:R=C,S=1010,V={2}:R=D,S=2000,V={3}:R=E,S=1009,V={4}:R=F,S=2|1011,V={5}:R=G,S=2|1012,V={6}:\";$B$1;$H$14;$H$15;$B$2;$G$3;$B$3;$C36)": 57,_x000D_
    "=RIK_AC(\"INF06__;INF02@E=1,S=1021,G=0,T=0,P=0:@R=A,S=1027,V={0}:R=B,S=1005,V={1}:R=C,S=1010,V={2}:R=D,S=2000,V={3}:R=E,S=1009,V={4}:R=F,S=2|1011,V={5}:R=G,S=2|1012,V={6}:\";$B$1;$H$14;$H$15;$B$2;$G$3;$B$3;$C37)": 58,_x000D_
    "=RIK_AC(\"INF06__;INF02@E=1,S=1021,G=0,T=0,P=0:@R=A,S=1027,V={0}:R=B,S=1005,V={1}:R=C,S=1010,V={2}:R=D,S=2000,V={3}:R=E,S=1009,V={4}:R=F,S=2|1011,V={5}:R=G,S=2|1012,V={6}:\";$B$1;$H$14;$H$15;$B$2;$G$3;$B$3;$C38)": 59,_x000D_
    "=RIK_AC(\"INF06__;INF02@E=1,S=1021,G=0,T=0,P=0:@R=A,S=1027,V={0}:R=B,S=1005,V={1}:R=C,S=1010,V={2}:R=D,S=2000,V={3}:R=E,S=1009,V={4}:R=F,S=2|1011,V={5}:R=G,S=2|1012,V={6}:\";$B$1;$H$14;$H$15;$B$2;$G$3;$B$3;$C39)": 60,_x000D_
    "=RIK_AC(\"INF06__;INF02@E=1,S=1021,G=0,T=0,P=0:@R=A,S=1027,V={0}:R=B,S=1005,V={1}:R=C,S=1010,V={2}:R=D,S=2000,V={3}:R=E,S=1009,V={4}:R=F,S=2|1011,V={5}:R=G,S=2|1012,V={6}:\";$B$1;$H$14;$H$15;$B$2;$G$3;$B$3;$C40)": 61,_x000D_
    "=RIK_AC(\"INF06__;INF02@E=1,S=1021,G=0,T=0,P=0:@R=A,S=1027,V={0}:R=B,S=1005,V={1}:R=C,S=1010,V={2}:R=D,S=2000,V={3}:R=E,S=1009,V={4}:R=F,S=2|1011,V={5}:R=G,S=2|1012,V={6}:\";$B$1;$H$14;$H$15;$B$2;$G$3;$B$3;$C42)": 62,_x000D_
    "=RIK_AC(\"INF06__;INF02@E=1,S=1021,G=0,T=0,P=0:@R=A,S=1027,V={0}:R=B,S=1005,V={1}:R=C,S=1010,V={2}:R=D,S=2000,V={3}:R=E,S=1009,V={4}:R=F,S=2|1011,V={5}:R=G,S=2|1012,V={6}:\";$B$1;$H$14;$H$15;$B$2;$G$3;$B$3;$C43)": 63,_x000D_
    "=RIK_AC(\"INF06__;INF02@E=1,S=1021,G=0,T=0,P=0:@R=A,S=1027,V={0}:R=B,S=1005,V={1}:R=C,S=1010,V={2}:R=D,S=2000,V={3}:R=E,S=1009,V={4}:R=F,S=2|1011,V={5}:R=G,S=2|1012,V={6}:\";$B$1;$H$14;$H$15;$B$2;$G$3;$B$3;$C44)": 64,_x000D_
    "=RIK_AC(\"INF06__;INF02@E=1,S=1021,G=0,T=0,P=0:@R=A,S=1027,V={0}:R=B,S=1005,V={1}:R=C,S=1010,V={2}:R=D,S=2000,V={3}:R=E,S=1009,V={4}:R=F,S=2|1011,V={5}:R=G,S=2|1012,V={6}:\";$B$1;$H$14;$H$15;$B$2;$G$3;$B$3;$C46)": 65,_x000D_
    "=RIK_AC(\"INF06__;INF02@E=1,S=1021,G=0,T=0,P=0:@R=A,S=1027,V={0}:R=B,S=1005,V={1}:R=C,S=1010,V={2}:R=D,S=2000,V={3}:R=E,S=1009,V={4}:R=F,S=2|1011,V={5}:R=G,S=2|1012,V={6}:\";$B$1;$H$14;$H$15;$B$2;$G$3;$B$3;$C47)": 66,_x000D_
    "=RIK_AC(\"INF06__;INF02@E=1,S=1021,G=0,T=0,P=0:@R=A,S=1027,V={0}:R=B,S=1005,V={1}:R=C,S=1010,V={2}:R=D,S=2000,V={3}:R=E,S=1009,V={4}:R=F,S=2|1011,V={5}:R=G,S=2|1012,V={6}:\";$B$1;$H$14;$H$15;$B$2;$G$3;$B$3;$C48)": 67,_x000D_
    "=RIK_AC(\"INF06__;INF02@E=1,S=1021,G=0,T=0,P=0:@R=A,S=1027,V={0}:R=B,S=1005,V={1}:R=C,S=1010,V={2}:R=D,S=2000,V={3}:R=E,S=1009,V={4}:R=F,S=2|1011,V={5}:R=G,S=2|1012,V={6}:\";$B$1;$H$14;$H$15;$B$2;$G$3;$B$3;$C49)": 68,_x000D_
    "=RIK_AC(\"INF06__;INF02@E=1,S=1021,G=0,T=0,P=0:@R=A,S=1027,V={0}:R=B,S=1005,V={1}:R=C,S=1010,V={2}:R=D,S=2000,V={3}:R=E,S=1009,V={4}:R=F,S=2|1011,V={5}:R=G,S=2|1012,V={6}:\";$B$1;$H$14;$H$15;$B$2;$G$3;$B$3;$C50)": 69,_x000D_
    "=RIK_AC(\"INF06__;INF02@E=1,S=1021,G=0,T=0,P=0:@R=A,S=1027,V={0}:R=B,S=1005,V={1}:R=C,S=1010,V={2}:R=D,S=2000,V={3}:R=E,S=1009,V={4}:R=F,S=2|1011,V={5}:R=G,S=2|1012,V={6}:\";$B$1;$H$14;$H$15;$B$2;$G$3;$B$3;$C51)": 70,_x000D_
    "=RIK_AC(\"INF06__;INF02@E=1,S=1021,G=0,T=0,P=0,C=*-1:@R=A,S=1027,V={0}:R=B,S=1005,V={1}:R=C,S=1010,V={2}:R=D,S=2000,V={3}:R=E,S=1009,V={4}:R=F,S=2|1011,V={5}:R=G,S=2|1012,V={6}:\";$B$1;$H$14;$H$15;$B$2;$N$3;$B$3;$D27)": 71,_x000D_
    "=RIK_AC(\"INF06__;INF02@E=1,S=1021,G=0,T=0,P=0,C=*-1:@R=A,S=1027,V={0}:R=B,S=1005,V={1}:R=C,S=1010,V={2}:R=D,S=2000,V={3}:R=E,S=1009,V={4}:R=F,S=2|1011,V={5}:R=G,S=2|1012,V={6}:\";$B$1;$H$14;$H$15;$B$2;$N$3;$B$3;$D28)": 72,_x000D_
    "=RIK_AC(\"INF06__;INF02@E=1,S=1021,G=0,T=0,P=0,C=*-1:@R=A,S=1027,V={0}:R=B,S=1005,V={1}:R=C,S=1010,V={2}:R=D,S=2000,V={3}:R=E,S=1009,V={4}:R=F,S=2|1011,V={5}:R=G,S=2|1012,V={6}:\";$B$1;$H$14;$H$15;$B$2;$N$3;$B$3;$D29)": 73,_x000D_
    "=RIK_AC(\"INF06__;INF02@E=1,S=1021,G=0,T=0,P=0,C=*-1:@R=A,S=1027,V={0}:R=B,S=1005,V={1}:R=C,S=1010,V={2}:R=D,S=2000,V={3}:R=E,S=1009,V={4}:R=F,S=2|1011,V={5}:R=G,S=2|1012,V={6}:\";$B$1;$H$14;$H$15;$B$2;$N$3;$B$3;$D30)": 74,_x000D_
    "=RIK_AC(\"INF06__;INF02@E=1,S=1021,G=0,T=0,P=0,C=*-1:@R=A,S=1027,V={0}:R=B,S=1005,V={1}:R=C,S=1010,V={2}:R=D,S=2000,V={3}:R=E,S=1009,V={4}:R=F,S=2|1011,V={5}:R=G,S=2|1012,V={6}:\";$B$1;$H$14;$H$15;$B$2;$N$3;$B$3;$D31)": 75,_x000D_
    "=RIK_AC(\"INF06__;INF02@E=1,S=1021,G=0,T=0,P=0:@R=A,S=1027,V={0}:R=B,S=1005,V={1}:R=C,S=1010,V={2}:R=D,S=2000,V={3}:R=E,S=1009,V={4}:R=F,S=2|1011,V={5}:R=G,S=2|1012,V={6}:\";$B$1;$H$14;$H$15;$B$2;$N$3;$B$3;$D34)": 76,_x000D_
    "=RIK_AC(\"INF06__;INF02@E=1,S=1021,G=0,T=0,P=0:@R=A,S=1027,V={0}:R=B,S=1005,V={1}:R=C,S=1010,V={2}:R=D,S=2000,V={3}:R=E,S=1009,V={4}:R=F,S=2|1011,V={5}:R=G,S=2|1012,V={6}:\";$B$1;$H$14;$H$15;$B$2;$N$3;$B$3;$D36)": 77,_x000D_
    "=RIK_AC(\"INF06__;INF02@E=1,S=1021,G=0,T=0,P=0:@R=A,S=1027,V={0}:R=B,S=1005,V={1}:R=C,S=1010,V={2}:R=D,S=2000,V={3}:R=E,S=1009,V={4}:R=F,S=2|1011,V={5}:R=G,S=2|1012,V={6}:\";$B$1;$H$14;$H$15;$B$2;$N$3;$B$3;$D37)": 78,_x000D_
    "=RIK_AC(\"INF06__;INF02@E=1,S=1021,G=0,T=0,P=0:@R=A,S=1027,V={0}:R=B,S=1005,V={1}:R=C,S=1010,V={2}:R=D,S=2000,V={3}:R=E,S=1009,V={4}:R=F,S=2|1011,V={5}:R=G,S=2|1012,V={6}:\";$B$1;$H$14;$H$15;$B$2;$N$3;$B$3;$D38)": 79,_x000D_
    "=RIK_AC(\"INF06__;INF02@E=1,S=1021,G=0,T=0,P=0:@R=A,S=1027,V={0}:R=B,S=1005,V={1}:R=C,S=1010,V={2}:R=D,S=2000,V={3}:R=E,S=1009,V={4}:R=F,S=2|1011,V={5}:R=G,S=2|1012,V={6}:\";$B$1;$H$14;$H$15;$B$2;$N$3;$B$3;$D39)": 80,_x000D_
    "=RIK_AC(\"INF06__;INF02@E=1,S=1021,G=0,T=0,P=0:@R=A,S=1027,V={0}:R=B,S=1005,V={1}:R=C,S=1010,V={2}:R=D,S=2000,V={3}:R=E,S=1009,V={4}:R=F,S=2|1011,V={5}:R=G,S=2|1012,V={6}:\";$B$1;$H$14;$H$15;$B$2;$N$3;$B$3;$D40)": 81,_x000D_
    "=RIK_AC(\"INF06__;INF02@E=1,S=1021,G=0,T=0,P=0:@R=A,S=1027,V={0}:R=B,S=1005,V={1}:R=C,S=1010,V={2}:R=D,S=2000,V={3}:R=E,S=1009,V={4}:R=F,S=2|1011,V={5}:R=G,S=2|1012,V={6}:\";$B$1;$H$14;$H$15;$B$2;$N$3;$B$3;$D42)": 82,_x000D_
    "=RIK_AC(\"INF06__;INF02@E=1,S=1021,G=0,T=0,P=0:@R=A,S=1027,V={0}:R=B,S=1005,V={1}:R=C,S=1010,V={2}:R=D,S=2000,V={3}:R=E,S=1009,V={4}:R=F,S=2|1011,V={5}:R=G,S=2|1012,V={6}:\";$B$1;$H$14;$H$15;$B$2;$N$3;$B$3;$D43)": 83,_x000D_
    "=RIK_AC(\"INF06__;INF02@E=1,S=1021,G=0,T=0,P=0:@R=A,S=1027,V={0}:R=B,S=1005,V={1}:R=C,S=1010,V={2}:R=D,S=2000,V={3}:R=E,S=1009,V={4}:R=F,S=2|1011,V={5}:R=G,S=2|1012,V={6}:\";$B$1;$H$14;$H$15;$B$2;$N$3;$B$3;$D44)": 84,_x000D_
    "=RIK_AC(\"INF06__;INF02@E=1,S=1021,G=0,T=0,P=0:@R=A,S=1027,V={0}:R=B,S=1005,V={1}:R=C,S=1010,V={2}:R=D,S=2000,V={3}:R=E,S=1009,V={4}:R=F,S=2|1011,V={5}:R=G,S=2|1012,V={6}:\";$B$1;$H$14;$H$15;$B$2;$N$3;$B$3;$D46)": 85,_x000D_
    "=RIK_AC(\"INF06__;INF02@E=1,S=1021,G=0,T=0,P=0:@R=A,S=1027,V={0}:R=B,S=1005,V={1}:R=C,S=1010,V={2}:R=D,S=2000,V={3}:R=E,S=1009,V={4}:R=F,S=2|1011,V={5}:R=G,S=2|1012,V={6}:\";$B$1;$H$14;$H$15;$B$2;$N$3;$B$3;$D47)": 86,_x000D_
    "=RIK_AC(\"INF06__;INF02@E=1,S=1021,G=0,T=0,P=0:@R=A,S=1027,V={0}:R=B,S=1005,V={1}:R=C,S=1010,V={2}:R=D,S=2000,V={3}:R=E,S=1009,V={4}:R=F,S=2|1011,V={5}:R=G,S=2|1012,V={6}:\";$B$1;$H$14;$H$15;$B$2;$N$3;$B$3;$D48)": 87,_x000D_
    "=RIK_AC(\"INF06__;INF02@E=1,S=1021,G=0,T=0,P=0:@R=A,S=1027,V={0}:R=B,S=1005,V={1}:R=C,S=1010,V={2}:R=D,S=2000,V={3}:R=E,S=1009,V={4}:R=F,S=2|1011,V={5}:R=G,S=2|1012,V={6}:\";$B$1;$H$14;$H$15;$B$2;$N$3;$B$3;$D49)": 88,_x000D_
    "=RIK_AC(\"INF06__;INF02@E=1,S=1021,G=0,T=0,P=0:@R=A,S=1027,V={0}:R=B,S=1005,V={1}:R=C,S=1010,V={2}:R=D,S=2000,V={3}:R=E,S=1009,V={4}:R=F,S=2|1011,V={5}:R=G,S=2|1012,V={6}:\";$B$1;$H$14;$H$15;$B$2;$N$3;$B$3;$D50)": 89,_x000D_
    "=RIK_AC(\"INF06__;INF02@E=1,S=1021,G=0,T=0,P=0:@R=A,S=1027,V={0}:R=B,S=1005,V={1}:R=C,S=1010,V={2}:R=D,S=2000,V={3}:R=E,S=1009,V={4}:R=F,S=2|1011,V={5}:R=G,S=2|1012,V={6}:\";$B$1;$H$14;$H$15;$B$2;$N$3;$B$3;$D51)": 90,_x000D_
    "=RIK_AC(\"INF06__;INF02@E=1,S=1021,G=0,T=0,P=0,C=*-1:@R=A,S=1027,V={0}:R=B,S=1005,V={1}:R=C,S=1010,V={2}:R=D,S=2000,V={3}:R=E,S=1009,V={4}:R=F,S=2|1011,V={5}:R=G,S=2|1012,V={6}:\";$B$1;$H$14;$H$15;$B$2;$G$3;$B$3;$A51)": 91,_x000D_
    "=RIK_AC(\"INF06__;INF02@E=1,S=1021,G=0,T=0,P=0,C=*-1:@R=A,S=1027,V={0}:R=B,S=1005,V={1}:R=C,S=1010,V={2}:R=D,S=2000,V={3}:R=E,S=1009,V={4}:R=F,S=2|1011,V={5}:R=G,S=2|1012,V={6}:\";$B$1;$H$14;$H$15;$B$2;$G$3;$B$3;$B51)": 92,_x000D_
    "=RIK_AC(\"INF06__;INF02@E=1,S=1021,G=0,T=0,P=0,C=*-1:@R=A,S=1027,V={0}:R=B,S=1005,V={1}:R=C,S=1010,V={2}:R=D,S=2000,V={3}:R=E,S=1009,V={4}:R=F,S=2|1011,V={5}:R=G,S=2|1012,V={6}:\";$B$1;$H$14;$H$15;$B$2;$G$3;$B$3;$C51)": 93_x000D_
  },_x000D_
  "ItemPool": {_x000D_
    "Items": {_x000D_
      "1": {_x000D_
        "$type": "Inside.Core.Formula.Definition.DefinitionAC, Inside.Core.Formula",_x000D_
        "ID": 1,_x000D_
        "Results": [_x000D_
          [_x000D_
            13044227.16_x000D_
          ]_x000D_
        ],_x000D_
        "Statistics": {_x000D_
          "CreationDate": "2022-01-12T13:59:07.471728+01:00",_x000D_
          "LastRefreshDate": "2022-01-12T14:00:33.3916561+01:00",_x000D_
          "TotalRefreshCount": 7,_x000D_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"2022-01-12T13:59:07.471728+01:00",_x000D_
          "LastRefreshDate": "2022-01-12T14:00:33.5477397+01:00",_x000D_
          "TotalRefreshCount": 8,_x000D_
          "CustomInfo": {}_x000D_
        }_x000D_
      },_x000D_
      "3": {_x000D_
        "$type": "Inside.Core.Formula.Definition.DefinitionAC, Inside.Core.Formula",_x000D_
        "ID": 3,_x000D_
        "Results": [_x000D_
          [_x000D_
            0.0_x000D_
          ]_x000D_
        ],_x000D_
        "Statistics": {_x000D_
          "CreationDate": "2022-01-12T13:59:07.471728+01:00",_x000D_
          "LastRefreshDate": "2022-01-12T14:00:33.824725+01:00",_x000D_
          "TotalRefreshCount": 8,_x000D_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"2022-01-12T13:59:07.471728+01:00",_x000D_
          "LastRefreshDate": "2022-01-10T15:21:25.1399558+01:00",_x000D_
          "TotalRefreshCount": 1,_x000D_
          "CustomInfo": {}_x000D_
        }_x000D_
      },_x000D_
      "5": {_x000D_
        "$type": "Inside.Core.Formula.Definition.DefinitionAC, Inside.Core.Formula",_x000D_
        "ID": 5,_x000D_
        "Results": [_x000D_
          [_x000D_
            4823175.86_x000D_
          ]_x000D_
        ],_x000D_
        "Statistics": {_x000D_
          "CreationDate": "2022-01-12T13:59:07.471728+01:00",_x000D_
          "LastRefreshDate": "2022-01-12T14:00:34.326458+01:00",_x000D_
          "TotalRefreshCount": 7,_x000D_
          "CustomInfo": {}_x000D_
        }_x000D_
      },_x000D_
      "6": {_x000D_
        "$type": "Inside.Core.Formula.Definition.DefinitionAC, Inside.Core.Formula",_x000D_
        "ID": 6,_x000D_
        "Results": [_x000D_
          [_x000D_
            -5638.2_x000D_
          ]_x000D_
        ],_x000D_
        "Statistics": {_x000D_
          "CreationDate": "2022-01-12T13:59:07.471728+01:00",_x000D_
          "LastRefreshDate": "2022-01-10T15:21:49.418364+01:00",_x000D_
          "TotalRefreshCount": 1,_x000D_
          "CustomInfo": {}_x000D_
        }_x000D_
      },_x000D_
      "7": {_x000D_
        "$type": "Inside.Core.Formula.Definition.DefinitionAC, Inside.Core.Formula",_x000D_
        "ID": 7,_x000D_
        "Results": [_x000D_
          [_x000D_
            450200.0_x000D_
          ]_x000D_
        ],_x000D_
        "Statistics": {_x000D_
          "CreationDate": "2022-01-12T13:59:07.471728+01:00",_x000D_
          "LastRefreshDate": "2022-01-12T14:00:34.2181506+01:00",_x000D_
          "TotalRefreshCount": 7,_x000D_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"2022-01-12T13:59:07.471728+01:00",_x000D_
          "LastRefreshDate": "2022-01-12T14:00:33.5507206+01:00",_x000D_
          "TotalRefreshCount": 8,_x000D_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"2022-01-12T13:59:07.471728+01:00",_x000D_
          "LastRefreshDate": "2022-01-12T14:00:34.0710778+01:00",_x000D_
          "TotalRefreshCount": 7,_x000D_
          "CustomInfo": {}_x000D_
        }_x000D_
      },_x000D_
      "10": {_x000D_
        "$type": "Inside.Core.Formula.Definition.DefinitionAC, Inside.Core.Formula",_x000D_
        "ID": 10,_x000D_
        "Results": [_x000D_
          [_x000D_
            1182554.34_x000D_
          ]_x000D_
        ],_x000D_
        "Statistics": {_x000D_
          "CreationDate": "2022-01-12T13:59:07.471728+01:00",_x000D_
          "LastRefreshDate": "2022-01-12T14:00:34.0829591+01:00",_x000D_
          "TotalRefreshCount": 7,_x000D_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"2022-01-12T13:59:07.471728+01:00",_x000D_
          "LastRefreshDate": "2022-01-12T14:00:33.7054476+01:00",_x000D_
          "TotalRefreshCount": 6,_x000D_
          "CustomInfo": {}_x000D_
        }_x000D_
      },_x000D_
      "12": {_x000D_
        "$type": "Inside.Core.Formula.Definition.DefinitionAC, Inside.Core.Formula",_x000D_
        "ID": 12,_x000D_
        "Results": [_x000D_
          [_x000D_
            0.0_x000D_
          ]_x000D_
        ],_x000D_
        "Statistics": {_x000D_
          "CreationDate": "2022-01-12T13:59:07.471728+01:00",_x000D_
          "LastRefreshDate": "2022-01-12T14:00:33.9044196+01:00",_x000D_
          "TotalRefreshCount": 6,_x000D_
          "CustomInfo": {}_x000D_
        }_x000D_
      },_x000D_
      "13": {_x000D_
        "$type": "Inside.Core.Formula.Definition.DefinitionAC, Inside.Core.Formula",_x000D_
        "ID": 13,_x000D_
        "Results": [_x000D_
          [_x000D_
            0.0_x000D_
          ]_x000D_
        ],_x000D_
        "Statistics": {_x000D_
          "CreationDate": "2022-01-12T13:59:07.471728+01:00",_x000D_
          "LastRefreshDate": "2022-01-12T14:00:34.052194+01:00",_x000D_
          "TotalRefreshCount": 6,_x000D_
          "CustomInfo": {}_x000D_
        }_x000D_
      },_x000D_
      "14": {_x000D_
        "$type": "Inside.Core.Formula.Definition.DefinitionAC, Inside.Core.Formula",_x000D_
        "ID": 14,_x000D_
        "Results": [_x000D_
          [_x000D_
            0.0_x000D_
          ]_x000D_
        ],_x000D_
        "Statistics": {_x000D_
          "CreationDate": "2022-01-12T13:59:07.471728+01:00",_x000D_
          "LastRefreshDate": "2022-01-12T14:00:34.1952421+01:00",_x000D_
          "TotalRefreshCount": 6,_x000D_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"2022-01-12T13:59:07.471728+01:00",_x000D_
          "LastRefreshDate": "2022-01-12T14:00:27.254203+01:00",_x000D_
          "TotalRefreshCount": 6,_x000D_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"2022-01-12T13:59:07.471728+01:00",_x000D_
          "LastRefreshDate": "2022-01-12T14:00:33.394637+01:00",_x000D_
          "TotalRefreshCount": 6,_x000D_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"2022-01-12T13:59:07.471728+01:00",_x000D_
          "LastRefreshDate": "2022-01-12T14:00:33.7084285+01:00",_x000D_
          "TotalRefreshCount": 6,_x000D_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"2022-01-12T13:59:07.471728+01:00",_x000D_
          "LastRefreshDate": "2022-01-12T14:00:33.9084043+01:00",_x000D_
          "TotalRefreshCount": 6,_x000D_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"2022-01-12T13:59:07.471728+01:00",_x000D_
          "LastRefreshDate": "2022-01-12T14:00:34.0551757+01:00",_x000D_
          "TotalRefreshCount": 6,_x000D_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"2022-01-12T13:59:07.471728+01:00",_x000D_
          "LastRefreshDate": "2022-01-12T14:00:33.6540606+01:00",_x000D_
          "TotalRefreshCount": 6,_x000D_
          "CustomInfo": {}_x000D_
        }_x000D_
      },_x000D_
      "21": {_x000D_
        "$type": "Inside.Core.Formula.Definition.DefinitionAC, Inside.Core.Formula",_x000D_
        "ID": 21,_x000D_
        "Results": [_x000D_
          [_x000D_
            6000.0_x000D_
          ]_x000D_
        ],_x000D_
        "Statistics": {_x000D_
          "CreationDate": "2022-01-12T13:59:07.471728+01:00",_x000D_
          "LastRefreshDate": "2022-01-12T14:00:27.2572397+01:00",_x000D_
          "TotalRefreshCount": 6,_x000D_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"2022-01-12T13:59:07.471728+01:00",_x000D_
          "LastRefreshDate": "2022-01-12T14:00:33.7114098+01:00",_x000D_
          "TotalRefreshCount": 6,_x000D_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"2022-01-12T13:59:07.471728+01:00",_x000D_
          "LastRefreshDate": "2022-01-12T14:00:34.0581606+01:00",_x000D_
          "TotalRefreshCount": 6,_x000D_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"2022-01-12T13:59:07.471728+01:00",_x000D_
          "LastRefreshDate": "2022-01-12T14:00:33.5019533+01:00",_x000D_
          "TotalRefreshCount": 6,_x000D_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"2022-01-12T13:59:07.471728+01:00",_x000D_
          "LastRefreshDate": "2022-01-12T14:00:34.2201372+01:00",_x000D_
          "TotalRefreshCount": 6,_x000D_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"2022-01-12T13:59:07.4727219+01:00",_x000D_
          "LastRefreshDate": "2022-01-12T14:00:27.2602213+01:00",_x000D_
          "TotalRefreshCount": 6,_x000D_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"2022-01-12T13:59:07.4727219+01:00",_x000D_
          "LastRefreshDate": "2022-01-12T14:00:33.5537015+01:00",_x000D_
          "T</t>
  </si>
  <si>
    <t>otalRefreshCount": 6,_x000D_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"2022-01-12T13:59:07.4727219+01:00",_x000D_
          "LastRefreshDate": "2022-01-12T14:00:33.7133968+01:00",_x000D_
          "TotalRefreshCount": 6,_x000D_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"2022-01-12T13:59:07.4727219+01:00",_x000D_
          "LastRefreshDate": "2022-01-12T14:00:33.9133721+01:00",_x000D_
          "TotalRefreshCount": 6,_x000D_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"2022-01-12T13:59:07.4727219+01:00",_x000D_
          "LastRefreshDate": "2022-01-12T14:00:34.0610994+01:00",_x000D_
          "TotalRefreshCount": 6,_x000D_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"2022-01-12T13:59:07.4727219+01:00",_x000D_
          "LastRefreshDate": "2022-01-12T14:00:34.223118+01:00",_x000D_
          "TotalRefreshCount": 6,_x000D_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"2022-01-12T13:59:07.4727219+01:00",_x000D_
          "LastRefreshDate": "2022-01-12T14:00:27.2631968+01:00",_x000D_
          "TotalRefreshCount": 6,_x000D_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"2022-01-12T13:59:07.4727219+01:00",_x000D_
          "LastRefreshDate": "2022-01-12T14:00:33.3976189+01:00",_x000D_
          "TotalRefreshCount": 6,_x000D_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"2022-01-12T13:59:07.4727219+01:00",_x000D_
          "LastRefreshDate": "2022-01-12T14:00:33.5566835+01:00",_x000D_
          "TotalRefreshCount": 6,_x000D_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"2022-01-12T13:59:07.4727219+01:00",_x000D_
          "LastRefreshDate": "2022-01-12T14:00:33.7163778+01:00",_x000D_
          "TotalRefreshCount": 6,_x000D_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"2022-01-12T13:59:07.4727219+01:00",_x000D_
          "LastRefreshDate": "2022-01-12T14:00:34.0630859+01:00",_x000D_
          "TotalRefreshCount": 6,_x000D_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"2022-01-12T13:59:07.4727219+01:00",_x000D_
          "LastRefreshDate": "2022-01-12T14:00:34.008768+01:00",_x000D_
          "TotalRefreshCount": 6,_x000D_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"2022-01-12T13:59:07.4727219+01:00",_x000D_
          "LastRefreshDate": "2022-01-12T14:00:34.226099+01:00",_x000D_
          "TotalRefreshCount": 6,_x000D_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"2022-01-12T13:59:07.4727219+01:00",_x000D_
          "LastRefreshDate": "2022-01-12T14:00:33.3996317+01:00",_x000D_
          "TotalRefreshCount": 6,_x000D_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"2022-01-12T13:59:07.4727219+01:00",_x000D_
          "LastRefreshDate": "2022-01-12T14:00:33.5596637+01:00",_x000D_
          "TotalRefreshCount": 6,_x000D_
          "CustomInfo": {}_x000D_
        }_x000D_
      },_x000D_
      "41": {_x000D_
        "$type": "Inside.Core.Formula.Definition.DefinitionAC, Inside.Core.Formula",_x000D_
        "ID": 41,_x000D_
        "Results": [_x000D_
          [_x000D_
            0.0_x000D_
          ]_x000D_
        ],_x000D_
        "Statistics": {_x000D_
          "CreationDate": "2022-01-12T13:59:07.4727219+01:00",_x000D_
          "LastRefreshDate": "2022-01-12T14:00:33.7193586+01:00",_x000D_
          "TotalRefreshCount": 6,_x000D_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"2022-01-12T13:59:07.4727219+01:00",_x000D_
          "LastRefreshDate": "2022-01-12T14:00:34.0660678+01:00",_x000D_
          "TotalRefreshCount": 6,_x000D_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"2022-01-12T13:59:07.4727219+01:00",_x000D_
          "LastRefreshDate": "2022-01-12T14:00:34.3204962+01:00",_x000D_
          "TotalRefreshCount": 6,_x000D_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"2022-01-12T13:59:07.4727219+01:00",_x000D_
          "LastRefreshDate": "2022-01-12T14:00:34.2290802+01:00",_x000D_
          "TotalRefreshCount": 6,_x000D_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"2022-01-12T13:59:07.4727219+01:00",_x000D_
          "LastRefreshDate": "2022-01-12T14:00:33.4035799+01:00",_x000D_
          "TotalRefreshCount": 6,_x000D_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"2022-01-12T13:59:07.4727219+01:00",_x000D_
          "LastRefreshDate": "2022-01-12T14:00:33.5616509+01:00",_x000D_
          "TotalRefreshCount": 6,_x000D_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"2022-01-12T13:59:07.4727219+01:00",_x000D_
          "LastRefreshDate": "2022-01-12T14:00:33.7223415+01:00",_x000D_
          "TotalRefreshCount": 6,_x000D_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"2022-01-12T13:59:07.4727219+01:00",_x000D_
          "LastRefreshDate": "2022-01-12T14:00:33.9163353+01:00",_x000D_
          "TotalRefreshCount": 6,_x000D_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"2022-01-12T13:59:07.4727219+01:00",_x000D_
          "LastRefreshDate": "2022-01-10T15:53:20.4865996+01:00",_x000D_
          "TotalRefreshCount": 3,_x000D_
          "CustomInfo": {}_x000D_
        }_x000D_
      },_x000D_
      "50": {_x000D_
        "$type": "Inside.Core.Formula.Definition.DefinitionAC, Inside.Core.Formula",_x000D_
        "ID": 50,_x000D_
        "Results": [_x000D_
          [_x000D_
            0.0_x000D_
          ]_x000D_
        ],_x000D_
        "Statistics": {_x000D_
          "CreationDate": "2022-01-12T13:59:07.4727219+01:00",_x000D_
          "LastRefreshDate": "2022-01-10T15:53:20.5407942+01:00",_x000D_
          "TotalRefreshCount": 3,_x000D_
          "CustomInfo": {}_x000D_
        }_x000D_
      },_x000D_
      "51": {_x000D_
        "$type": "Inside.Core.Formula.Definition.DefinitionAC, Inside.Core.Formula",_x000D_
        "ID": 51,_x000D_
        "Results": [_x000D_
          [_x000D_
            0.0_x000D_
          ]_x000D_
        ],_x000D_
        "Statistics": {_x000D_
          "CreationDate": "2022-01-12T13:59:07.4727219+01:00",_x000D_
          "LastRefreshDate": "2022-01-12T14:00:34.2320614+01:00",_x000D_
          "TotalRefreshCount": 6,_x000D_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"2022-01-12T13:59:07.4727219+01:00",_x000D_
          "LastRefreshDate": "2022-01-12T14:00:27.2651864+01:00",_x000D_
          "TotalRefreshCount": 6,_x000D_
          "CustomInfo": 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"2022-01-12T13:59:07.4727219+01:00",_x000D_
          "LastRefreshDate": "2022-01-12T14:00:33.4065875+01:00",_x000D_
          "TotalRefreshCount": 6,_x000D_
          "CustomInfo": {}_x000D_
        }_x000D_
      },_x000D_
      "54": {_x000D_
        "$type": "Inside.Core.Formula.Definition.DefinitionAC, Inside.Core.Formula",_x000D_
        "ID": 54,_x000D_
        "Results": [_x000D_
          [_x000D_
            0.0_x000D_
          ]_x000D_
        ],_x000D_
        "Statistics": {_x000D_
          "CreationDate": "2022-01-12T13:59:07.4727219+01:00",_x000D_
          "LastRefreshDate": "2022-01-12T14:00:33.7253206+01:00",_x000D_
          "TotalRefreshCount": 6,_x000D_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"2022-01-12T13:59:07.4727219+01:00",_x000D_
          "LastRefreshDate": "2022-01-12T14:00:33.9193354+01:00",_x000D_
          "TotalRefreshCount": 6,_x000D_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"2022-01-12T13:59:07.4727219+01:00",_x000D_
          "LastRefreshDate": "2022-01-12T14:00:33.6610161+01:00",_x000D_
          "TotalRefreshCount": 6,_x000D_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"2022-01-12T13:59:07.4727219+01:00",_x000D_
          "LastRefreshDate": "2022-01-12T14:00:27.2681671+01:00",_x000D_
          "TotalRefreshCount": 6,_x000D_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"2022-01-12T13:59:07.4727219+01:00",_x000D_
          "LastRefreshDate": "2022-01-12T14:00:33.4095427+01:00",_x000D_
          "TotalRefreshCount": 6,_x000D_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"2022-01-12T13:59:07.4727219+01:00",_x000D_
          "LastRefreshDate": "2022-01-12T14:00:33.5646723+01:00",_x000D_
          "TotalRefreshCount": 6,_x000D_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"2022-01-12T13:59:07.4727219+01:00",_x000D_
          "LastRefreshDate": "2022-01-12T14:00:33.7283016+01:00",_x000D_
          "TotalRefreshCount": 6,_x000D_
          "CustomInfo": {}_x000D_
        }_x000D_
      },_x000D_
      "61": {_x000D_
        "$type": "Inside.Core.Formula.Definition.DefinitionAC, Inside.Core.Formula",_x000D_
        "ID": 61,_x000D_
        "Results": [_x000D_
          [_x000D_
            0.0_x000D_
          ]_x000D_
        ],_x000D_
        "Statistics": {_x000D_
          "CreationDate": "2022-01-12T13:59:07.4727219+01:00",_x000D_
          "LastRefreshDate": "2022-01-12T14:00:34.0740591+01:00",_x000D_
          "TotalRefreshCount": 6,_x000D_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"2022-01-12T13:59:07.4727219+01:00",_x000D_
          "LastRefreshDate": "2022-01-12T14:00:34.3234773+01:00",_x000D_
          "TotalRefreshCount": 6,_x000D_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"2022-01-12T13:59:07.4727219+01:00",_x000D_
          "LastRefreshDate": "2022-01-12T14:00:34.2350424+01:00",_x000D_
          "TotalRefreshCount": 6,_x000D_
          "CustomInfo": {}_x000D_
        }_x000D_
      },_x000D_
      "64": {_x000D_
        "$type": "Inside.Core.Formula.Definition.DefinitionAC, Inside.Core.Formula",_x000D_
        "ID": 64,_x000D_
        "Results": [_x000D_
          [_x000D_
            0.0_x000D_
          ]_x000D_
        ],_x000D_
        "Statistics": {_x000D_
          "CreationDate": "2022-01-12T13:59:07.4727219+01:00",_x000D_
          "LastRefreshDate": "2022-01-12T14:00:27.2711512+01:00",_x000D_
          "TotalRefreshCount": 6,_x000D_
          "CustomInfo": {}_x000D_
        }_x000D_
      },_x000D_
      "65": {_x000D_
        "$type": "Inside.Core.Formula.Definition.DefinitionAC, Inside.Core.Formula",_x000D_
        "ID": 65,_x000D_
        "Results": [_x000D_
          [_x000D_
            0.0_x000D_
          ]_x000D_
        ],_x000D_
        "Statistics": {_x000D_
          "CreationDate": "2022-01-12T13:59:07.4727219+01:00",_x000D_
          "LastRefreshDate": "2022-01-12T14:00:33.5676146+01:00",_x000D_
          "TotalRefreshCount": 6,_x000D_
          "CustomInfo": {}_x000D_
        }_x000D_
      },_x000D_
      "66": {_x000D_
        "$type": "Inside.Core.Formula.Definition.DefinitionAC, Inside.Core.Formula",_x000D_
        "ID": 66,_x000D_
        "Results": [_x000D_
          [_x000D_
            0.0_x000D_
          ]_x000D_
        ],_x000D_
        "Statistics": {_x000D_
          "CreationDate": "2022-01-12T13:59:07.4727219+01:00",_x000D_
          "LastRefreshDate": "2022-01-12T14:00:33.7312826+01:00",_x000D_
          "TotalRefreshCount": 6,_x000D_
          "CustomInfo": {}_x000D_
        }_x000D_
      },_x000D_
      "67": {_x000D_
        "$type": "Inside.Core.Formula.Definition.DefinitionAC, Inside.Core.Formula",_x000D_
        "ID": 67,_x000D_
        "Results": [_x000D_
          [_x000D_
            0.0_x000D_
          ]_x000D_
        ],_x000D_
        "Statistics": {_x000D_
          "CreationDate": "2022-01-12T13:59:07.4727219+01:00",_x000D_
          "LastRefreshDate": "2022-01-12T14:00:33.9223143+01:00",_x000D_
          "TotalRefreshCount": 6,_x000D_
          "CustomInfo": {}_x000D_
        }_x000D_
      },_x000D_
      "68": {_x000D_
        "$type": "Inside.Core.Formula.Definition.DefinitionAC, Inside.Core.Formula",_x000D_
        "ID": 68,_x000D_
        "Results": [_x000D_
          [_x000D_
            0.0_x000D_
          ]_x000D_
        ],_x000D_
        "Statistics": {_x000D_
          "CreationDate": "2022-01-12T13:59:07.4727219+01:00",_x000D_
          "LastRefreshDate": "2022-01-12T14:00:34.0117495+01:00",_x000D_
          "TotalRefreshCount": 6,_x000D_
          "CustomInfo": {}_x000D_
        }_x000D_
      },_x000D_
      "69": {_x000D_
        "$type": "Inside.Core.Formula.Definition.DefinitionAC, Inside.Core.Formula",_x000D_
        "ID": 69,_x000D_
        "Results": [_x000D_
          [_x000D_
            0.0_x000D_
          ]_x000D_
        ],_x000D_
        "Statistics": {_x000D_
          "CreationDate": "2022-01-12T13:59:07.4727219+01:00",_x000D_
          "LastRefreshDate": "2022-01-12T14:00:34.2380235+01:00",_x000D_
          "TotalRefreshCount": 6,_x000D_
          "CustomInfo": {}_x000D_
        }_x000D_
      },_x000D_
      "70": {_x000D_
        "$type": "Inside.Core.Formula.Definition.DefinitionAC, Inside.Core.Formula",_x000D_
        "ID": 70,_x000D_
        "Results": [_x000D_
          [_x000D_
            0.0_x000D_
          ]_x000D_
        ],_x000D_
        "Statistics": {_x000D_
          "CreationDate": "2022-01-12T13:59:07.4727219+01:00",_x000D_
          "LastRefreshDate": "2022-01-10T15:53:20.8106779+01:00",_x000D_
          "TotalRefreshCount": 3,_x000D_
          "CustomInfo": {}_x000D_
        }_x000D_
      },_x000D_
      "71": {_x000D_
        "$type": "Inside.Core.Formula.Definition.DefinitionAC, Inside.Core.Formula",_x000D_
        "ID": 71,_x000D_
        "Results": [_x000D_
          [_x000D_
            0.0_x000D_
          ]_x000D_
        ],_x000D_
        "Statistics": {_x000D_
          "CreationDate": "2022-01-12T13:59:07.4727219+01:00",_x000D_
          "LastRefreshDate": "2022-01-12T14:00:34.2410043+01:00",_x000D_
          "TotalRefreshCount": 6,_x000D_
          "CustomInfo": {}_x000D_
        }_x000D_
      },_x000D_
      "72": {_x000D_
        "$type": "Inside.Core.Formula.Definition.DefinitionAC, Inside.Core.Formula",_x000D_
        "ID": 72,_x000D_
        "Results": [_x000D_
          [_x000D_
            0.0_x000D_
          ]_x000D_
        ],_x000D_
        "Statistics": {_x000D_
          "CreationDate": "2022-01-12T13:59:07.4727219+01:00",_x000D_
          "LastRefreshDate": "2022-01-12T14:00:29.3927884+01:00",_x000D_
          "TotalRefreshCount": 6,_x000D_
          "CustomInfo": {}_x000D_
        }_x000D_
      },_x000D_
      "73": {_x000D_
        "$type": "Inside.Core.Formula.Definition.DefinitionAC, Inside.Core.Formula",_x000D_
        "ID": 73,_x000D_
        "Results": [_x000D_
          [_x000D_
            0.0_x000D_
          ]_x000D_
        ],_x000D_
        "Statistics": {_x000D_
          "CreationDate": "2022-01-12T13:59:07.4727219+01:00",_x000D_
          "LastRefreshDate": "2022-01-12T14:00:33.4125594+01:00",_x000D_
          "TotalRefreshCount": 6,_x000D_
          "CustomInfo": {}_x000D_
        }_x000D_
      },_x000D_
      "74": {_x000D_
        "$type": "Inside.Core.Formula.Definition.DefinitionAC, Inside.Core.Formula",_x000D_
        "ID": 74,_x000D_
        "Results": [_x000D_
          [_x000D_
            0.0_x000D_
          ]_x000D_
        ],_x000D_
        "Statistics": {_x000D_
          "CreationDate": "2022-01-12T13:59:07.4727219+01:00",_x000D_
          "LastRefreshDate": "2022-01-12T14:00:33.7342647+01:00",_x000D_
          "TotalRefreshCount": 6,_x000D_
          "CustomInfo": {}_x000D_
        }_x000D_
      },_x000D_
      "75": {_x000D_
        "$type": "Inside.Core.Formula.Definition.DefinitionAC, Inside.Core.Formula",_x000D_
        "ID": 75,_x000D_
        "Results": [_x000D_
          [_x000D_
            0.0_x000D_
          ]_x000D_
        ],_x000D_
        "Statistics": {_x000D_
          "CreationDate": "2022-01-12T13:59:07.4727219+01:00",_x000D_
          "LastRefreshDate": "2022-01-12T14:00:33.9262883+01:00",_x000D_
          "TotalRefreshCount": 6,_x000D_
          "CustomInfo": {}_x000D_
        }_x000D_
      },_x000D_
      "76": {_x000D_
        "$type": "Inside.Core.Formula.Definition.DefinitionAC, Inside.Core.Formula",_x000D_
        "ID": 76,_x000D_
        "Results": [_x000D_
          [_x000D_
            0.0_x000D_
          ]_x000D_
        ],_x000D_
        "Statistics": {_x000D_
          "CreationDate": "2022-01-12T13:59:07.4727219+01:00",_x000D_
          "LastRefreshDate": "2022-01-12T14:00:33.3569179+01:00",_x000D_
          "TotalRefreshCount": 6,_x000D_
          "CustomInfo": {}_x000D_
        }_x000D_
      },_x000D_
      "77": {_x000D_
        "$type": "Inside.Core.Formula.Definition.DefinitionAC, Inside.Core.Formula",_x000D_
        "ID": 77,_x000D_
        "Results": [_x000D_
          [_x000D_
            0.0_x000D_
          ]_x000D_
        ],_x000D_
        "Statistics": {_x000D_
          "CreationDate": "2022-01-12T13:59:07.4727219+01:00",_x000D_
          "LastRefreshDate": "2022-01-12T14:00:29.3957865+01:00",_x000D_
          "TotalRefreshCount": 6,_x000D_
          "CustomInfo": {}_x000D_
        }_x000D_
      },_x000D_
      "78": {_x000D_
        "$type": "Inside.Core.Formula.Definition.DefinitionAC, Inside.Core.Formula",_x000D_
        "ID": 78,_x000D_
        "Results": [_x000D_
          [_x000D_
            0.0_x000D_
          ]_x000D_
        ],_x000D_
        "Statistics": {_x000D_
          "CreationDate": "2022-01-12T13:59:07.4727219+01:00",_x000D_
          "LastRefreshDate": "2022-01-12T14:00:33.4155406+01:00",_x000D_
          "TotalRefreshCount": 6,_x000D_
          "CustomInfo": {}_x000D_
        }_x000D_
      },_x000D_
      "79": {_x000D_
        "$type": "Inside.Core.Formula.Definition.DefinitionAC, Inside.Core.Formula",_x000D_
        "ID": 79,_x000D_
        "Results": [_x000D_
          [_x000D_
            0.0_x000D_
          ]_x000D_
        ],_x000D_
        "Statistics": {_x000D_
          "CreationDate": "2022-01-12T13:59:07.4727219+01:00",_x000D_
          "LastRefreshDate": "2022-01-12T14:00:33.5715877+01:00",_x000D_
          "TotalRefreshCount": 6,_x000D_
          "CustomInfo": {}_x000D_
        }_x000D_
      },_x000D_
      "80": {_x000D_
        "$type": "Inside.Core.Formula.Definition.DefinitionAC, Inside.Core.Formula",_x000D_
        "ID": 80,_x000D_
        "Results": [_x000D_
          [_x000D_
            0.0_x000D_
          ]_x000D_
        ],_x000D_
        "Statistics": {_x000D_
          "CreationDate": "2022-01-12T13:59:07.4727219+01:00",_x000D_
          "LastRefreshDate": "2022-01-12T14:00:33.7372445+01:00",_x000D_
          "TotalRefreshCount": 6,_x000D_
          "CustomInfo": {}_x000D_
        }_x000D_
      },_x000D_
      "81": {_x000D_
        "$type": "Inside.Core.Formula.Definition.DefinitionAC, Inside.Core.Formula",_x000D_
        "ID": 81,_x000D_
        "Results": [_x000D_
          [_x000D_
            0.0_x000D_
          ]_x000D_
        ],_x000D_
        "Statistics": {_x000D_
          "CreationDate": "2022-01-12T13:59:07.4727219+01:00",_x000D_
          "LastRefreshDate": "2022-01-12T14:00:34.0859405+01:00",_x000D_
          "TotalRefreshCount": 6,_x000D_
          "CustomInfo": {}_x000D_
        }_x000D_
      },_x000D_
      "82": {_x000D_
        "$type": "Inside.Core.Formula.Definition.DefinitionAC, Inside.Core.Formula",_x000D_
        "ID": 82,_x000D_
        "Results": [_x000D_
          [_x000D_
            0.0_x000D_
          ]_x000D_
        ],_x000D_
        "Statistics": {_x000D_
          "CreationDate": "2022-01-12T13:59:07.4727219+01:00",_x000D_
          "LastRefreshDate": "2022-01-12T14:00:33.6639972+01:00",_x000D_
          "TotalRefreshCount": 6,_x000D_
          "CustomInfo": {}_x000D_
        }_x000D_
      },_x000D_
      "83": {_x000D_
        "$type": "Inside.Core.Formula.Definition.DefinitionAC, Inside.Core.Formula",_x000D_
        "ID": 83,_x000D_
        "Results": [_x000D_
          [_x000D_
            0.0_x000D_
          ]_x000D_
        ],_x000D_
        "Statistics": {_x000D_
          "CreationDate": "2022-01-12T13:59:07.4727219+01:00",_x000D_
          "LastRefreshDate": "2022-01-12T14:00:34.2429913+01:00",_x000D_
          "TotalRefreshCount": 6,_x000D_
          "CustomInfo": {}_x000D_
        }_x000D_
      },_x000D_
      "84": {_x000D_
        "$type": "Inside.Core.Formula.Definition.DefinitionAC, Inside.Core.Formula",_x000D_
        "ID": 84,_x000D_
        "Results": [_x000D_
          [_x000D_
            0.0_x000D_
          ]_x000D_
        ],_x000D_
        "Statistics": {_x000D_
          "CreationDate": "2022-01-12T13:59:07.4727219+01:00",_x000D_
          "LastRefreshDate": "2022-01-12T14:00:29.3987637+01:00",_x000D_
          "TotalRefreshCount": 6,_x000D_
          "CustomInfo": {}_x000D_
        }_x000D_
      },_x000D_
      "85": {_x000D_
        "$type": "Inside.Core.Formula.Definition.DefinitionAC, Inside.Core.Formula",_x000D_
        "ID": 85,_x000D_
        "Results": [_x000D_
          [_x000D_
            0.0_x000D_
          ]_x000D_
        ],_x000D_
        "Statistics": {_x000D_
          "CreationDate": "2022-01-12T13:59:07.4727219+01:00",_x000D_
          "LastRefreshDate": "2022-01-12T14:00:33.5745691+01:00",_x000D_
          "TotalRefreshCount": 6,_x000D_
          "CustomInfo": {}_x000D_
        }_x000D_
      },_x000D_
      "86": {_x000D_
        "$type": "Inside.Core.Formula.Definition.DefinitionAC, Inside.Core.Formula",_x000D_
        "ID": 86,_x000D_
        "Results": [_x000D_
          [_x000D_
            0.0_x000D_
          ]_x000D_
        ],_x000D_
        "Statistics": {_x000D_
          "CreationDate": "2022-01-12T13:59:07.4727219+01:00",_x000D_
          "LastRefreshDate": "2022-01-12T14:00:33.7402257+01:00",_x000D_
          "TotalRefreshCount": 6,_x000D_
          "CustomInfo": {}_x000D_
        }_x000D_
      },_x000D_
      "87": {_x000D_
        "$type": "Inside.Core.Formula.Definition.DefinitionAC, Inside.Core.Formula",_x000D_
        "ID": 87,_x000D_
        "Results": [_x000D_
          [_x000D_
            0.0_x000D_
          ]_x000D_
        ],_x000D_
        "Statistics": {_x000D_
          "CreationDate": "2022-01-12T13:59:07.4727219+01:00",_x000D_
          "LastRefreshDate": "2022-01-12T14:00:33.9282418+01:00",_x000D_
          "TotalRefreshCount": 6,_x000D_
          "CustomInfo": {}_x000D_
        }_x000D_
      },_x000D_
      "88": {_x000D_
        "$type": "Inside.Core.Formula.Definition.DefinitionAC, Inside.Core.Formula",_x000D_
        "ID": 88,_x000D_
        "Results": [_x000D_
          [_x000D_
            0.0_x000D_
          ]_x000D_
        ],_x000D_
        "Statistics": {_x000D_
          "CreationDate": "2022-01-12T13:59:07.4727219+01:00",_x000D_
          "LastRefreshDate": "2022-01-12T14:00:33.8267139+01:00",_x000D_
          "TotalRefreshCount": 6,_x000D_
          "CustomInfo": {}_x000D_
        }_x000D_
      },_x000D_
      "89": {_x000D_
        "$type": "Inside.Core.Formula.Definition.DefinitionAC, Inside.Core.Formula",_x000D_
        "ID": 89,_x000D_
        "Results": [_x000D_
          [_x000D_
            0.0_x000D_
          ]_x000D_
        ],_x000D_
        "Statistics": {_x000D_
          "CreationDate": "2022-01-12T13:59:07.4727219+01:00",_x000D_
          "LastRefreshDate": "2022-01-12T14:00:34.246967+01:00",_x000D_
          "TotalRefreshCount": 6,_x000D_
          "CustomInfo": {}_x000D_
        }_x000D_
      },_x000D_
      "90": {_x000D_
        "$type": "Inside.Core.Formula.Definition.DefinitionAC, Inside.Core.Formula",_x000D_
        "ID": 90,_x000D_
        "Results": [_x000D_
          [_x000D_
            0.0_x000D_
          ]_x000D_
        ],_x000D_
        "Statistics": {_x000D_
          "CreationDate": "2022-01-12T13:59:07.4727219+01:00",_x000D_
          "LastRefreshDate": "2022-01-12T14:00:29.4381281+01:00",_x000D_
          "TotalRefreshCount": 6,_x000D_
          "CustomInfo": {}_x000D_
        }_x000D_
      },_x000D_
      "91": {_x000D_
        "$type": "Inside.Core.Formula.Definition.DefinitionAC, Inside.Core.Formula",_x000D_
        "ID": 91,_x000D_
        "Results": [_x000D_
          [_x000D_
            0.0_x000D_
          ]_x000D_
        ],_x000D_
        "Statistics": {_x000D_
          "CreationDate": "2022-01-12T13:59:07.4727219+01:00",_x000D_
          "LastRefreshDate": "2022-01-12T14:00:34.0690887+01:00",_x000D_
          "TotalRefreshCount": 4,_x000D_
          "CustomInfo": {}_x000D_
        }_x000D_
      },_x000D_
      "92": {_x000D_
        "$type": "Inside.Core.Formula.Definition.DefinitionAC, Inside.Core.Formula",_x000D_
        "ID": 92,_x000D_
        "Results": [_x000D_
          [_x000D_
            0.0_x000D_
          ]_x000D_
        ],_x000D_
        "Statistics": {_x000D_
          "CreationDate": "2022-01-12T13:59:07.4727219+01:00",_x000D_
          "LastRefreshDate": "2022-01-12T14:00:33.6570412+01:00",_x000D_
          "TotalRefreshCount": 4,_x000D_
          "CustomInfo": {}_x000D_
        }_x000D_
      },_x000D_
      "93": {_x000D_
        "$type": "Inside.Core.Formula.Definition.DefinitionAC, Inside.Core.Formula",_x000D_
        "ID": 93,_x000D_
        "Results": [_x000D_
          [_x000D_
            0.0_x000D_
          ]_x000D_
        ],_x000D_
        "Statistics": {_x000D_
          "CreationDate": "2022-01-12T13:59:07.4727219+01:00",_x000D_
          "LastRefreshDate": "2022-01-12T14:00:27.2741146+01:00",_x000D_
          "TotalRefreshCount": 4,_x000D_
          "CustomInfo": {}_x000D_
        }_x000D_
      }_x000D_
    },_x000D_
    "LastID": 93_x000D_
  }_x000D_
}</t>
  </si>
  <si>
    <t>{_x000D_
  "Formulas": {_x000D_
    "=RIK_AC(\"INF06__;INF02@E=1,S=1021,G=0,T=0,P=0,C=*-1:@R=A,S=1027,V={0}:R=B,S=1005,V={1}:R=C,S=1010,V={2}:R=D,S=2000,V={3}:R=E,S=1009,V={4}:R=F,S=2|1011,V={5}:R=G,S=2|1012,V={6}:\";$B$1;$F$14;$F$15;$B$2;$H$3;$B$3;$A28)": 1,_x000D_
    "=RIK_AC(\"INF06__;INF02@E=1,S=1021,G=0,T=0,P=0,C=*-1:@R=A,S=1027,V={0}:R=B,S=1005,V={1}:R=C,S=1010,V={2}:R=D,S=2000,V={3}:R=E,S=1009,V={4}:R=F,S=2|1011,V={5}:R=G,S=2|1012,V={6}:\";$B$1;$F$14;$F$15;$B$2;$J$3;$B$3;$A28)": 2,_x000D_
    "=RIK_AC(\"INF06__;INF02@E=1,S=1021,G=0,T=0,P=0,C=*-1:@R=A,S=1027,V={0}:R=B,S=1005,V={1}:R=C,S=1010,V={2}:R=D,S=2000,V={3}:R=E,S=1009,V={4}:R=F,S=2|1011,V={5}:R=G,S=2|1012,V={6}:\";$B$1;$F$14;$F$15;$B$2;$H$3;$B$3;$A29)": 3,_x000D_
    "=RIK_AC(\"INF06__;INF02@E=1,S=1021,G=0,T=0,P=0,C=*-1:@R=A,S=1027,V={0}:R=B,S=1005,V={1}:R=C,S=1010,V={2}:R=D,S=2000,V={3}:R=E,S=1009,V={4}:R=F,S=2|1011,V={5}:R=G,S=2|1012,V={6}:\";$B$1;$F$14;$F$15;$B$2;$H$3;$B$3;$A30)": 4,_x000D_
    "=RIK_AC(\"INF06__;INF02@E=1,S=1021,G=0,T=0,P=0,C=*-1:@R=A,S=1027,V={0}:R=B,S=1005,V={1}:R=C,S=1010,V={2}:R=D,S=2000,V={3}:R=E,S=1009,V={4}:R=F,S=2|1011,V={5}:R=G,S=2|1012,V={6}:\";$B$1;$F$14;$F$15;$B$2;$H$3;$B$3;$A31)": 5,_x000D_
    "=RIK_AC(\"INF06__;INF02@E=1,S=1021,G=0,T=0,P=0,C=*-1:@R=A,S=1027,V={0}:R=B,S=1005,V={1}:R=C,S=1010,V={2}:R=D,S=2000,V={3}:R=E,S=1009,V={4}:R=F,S=2|1011,V={5}:R=G,S=2|1012,V={6}:\";$B$1;$F$14;$F$15;$B$2;$H$3;$B$3;$A33)": 6,_x000D_
    "=RIK_AC(\"INF06__;INF02@E=1,S=1021,G=0,T=0,P=0,C=*-1:@R=A,S=1027,V={0}:R=B,S=1005,V={1}:R=C,S=1010,V={2}:R=D,S=2000,V={3}:R=E,S=1009,V={4}:R=F,S=2|1011,V={5}:R=G,S=2|1012,V={6}:\";$B$1;$F$14;$F$15;$B$2;$H$3;$B$3;$A34)": 7,_x000D_
    "=RIK_AC(\"INF06__;INF02@E=1,S=1021,G=0,T=0,P=0,C=*-1:@R=A,S=1027,V={0}:R=B,S=1005,V={1}:R=C,S=1010,V={2}:R=D,S=2000,V={3}:R=E,S=1009,V={4}:R=F,S=2|1011,V={5}:R=G,S=2|1012,V={6}:\";$B$1;$F$14;$F$15;$B$2;$H$3;$B$3;$A35)": 8,_x000D_
    "=RIK_AC(\"INF06__;INF02@E=1,S=1021,G=0,T=0,P=0,C=*-1:@R=A,S=1027,V={0}:R=B,S=1005,V={1}:R=C,S=1010,V={2}:R=D,S=2000,V={3}:R=E,S=1009,V={4}:R=F,S=2|1011,V={5}:R=G,S=2|1012,V={6}:\";$B$1;$F$14;$F$15;$B$2;$H$3;$B$3;$A36)": 9,_x000D_
    "=RIK_AC(\"INF06__;INF02@E=1,S=1021,G=0,T=0,P=0,C=*-1:@R=A,S=1027,V={0}:R=B,S=1005,V={1}:R=C,S=1010,V={2}:R=D,S=2000,V={3}:R=E,S=1009,V={4}:R=F,S=2|1011,V={5}:R=G,S=2|1012,V={6}:\";$B$1;$F$14;$F$15;$B$2;$H$3;$B$3;$A37)": 10,_x000D_
    "=RIK_AC(\"INF06__;INF02@E=1,S=1021,G=0,T=0,P=0,C=*-1:@R=A,S=1027,V={0}:R=B,S=1005,V={1}:R=C,S=1010,V={2}:R=D,S=2000,V={3}:R=E,S=1009,V={4}:R=F,S=2|1011,V={5}:R=G,S=2|1012,V={6}:\";$B$1;$F$14;$F$15;$B$2;$H$3;$B$3;$A39)": 11,_x000D_
    "=RIK_AC(\"INF06__;INF02@E=1,S=1021,G=0,T=0,P=0,C=*-1:@R=A,S=1027,V={0}:R=B,S=1005,V={1}:R=C,S=1010,V={2}:R=D,S=2000,V={3}:R=E,S=1009,V={4}:R=F,S=2|1011,V={5}:R=G,S=2|1012,V={6}:\";$B$1;$F$14;$F$15;$B$2;$H$3;$B$3;$A40)": 12,_x000D_
    "=RIK_AC(\"INF06__;INF02@E=1,S=1021,G=0,T=0,P=0,C=*-1:@R=A,S=1027,V={0}:R=B,S=1005,V={1}:R=C,S=1010,V={2}:R=D,S=2000,V={3}:R=E,S=1009,V={4}:R=F,S=2|1011,V={5}:R=G,S=2|1012,V={6}:\";$B$1;$F$14;$F$15;$B$2;$H$3;$B$3;$A42)": 13,_x000D_
    "=RIK_AC(\"INF06__;INF02@E=1,S=1021,G=0,T=0,P=0,C=*-1:@R=A,S=1027,V={0}:R=B,S=1005,V={1}:R=C,S=1010,V={2}:R=D,S=2000,V={3}:R=E,S=1009,V={4}:R=F,S=2|1011,V={5}:R=G,S=2|1012,V={6}:\";$B$1;$F$14;$F$15;$B$2;$H$3;$B$3;$A43)": 14,_x000D_
    "=RIK_AC(\"INF06__;INF02@E=1,S=1021,G=0,T=0,P=0,C=*-1:@R=A,S=1027,V={0}:R=B,S=1005,V={1}:R=C,S=1010,V={2}:R=D,S=2000,V={3}:R=E,S=1009,V={4}:R=F,S=2|1011,V={5}:R=G,S=2|1012,V={6}:\";$B$1;$F$14;$F$15;$B$2;$H$3;$B$3;$A44)": 15,_x000D_
    "=RIK_AC(\"INF06__;INF02@E=1,S=1021,G=0,T=0,P=0,C=*-1:@R=A,S=1027,V={0}:R=B,S=1005,V={1}:R=C,S=1010,V={2}:R=D,S=2000,V={3}:R=E,S=1009,V={4}:R=F,S=2|1011,V={5}:R=G,S=2|1012,V={6}:\";$B$1;$F$14;$F$15;$B$2;$H$3;$B$3;$A45)": 16,_x000D_
    "=RIK_AC(\"INF06__;INF02@E=1,S=1021,G=0,T=0,P=0,C=*-1:@R=A,S=1027,V={0}:R=B,S=1005,V={1}:R=C,S=1010,V={2}:R=D,S=2000,V={3}:R=E,S=1009,V={4}:R=F,S=2|1011,V={5}:R=G,S=2|1012,V={6}:\";$B$1;$F$14;$F$15;$B$2;$J$3;$B$3;$A29)": 17,_x000D_
    "=RIK_AC(\"INF06__;INF02@E=1,S=1021,G=0,T=0,P=0,C=*-1:@R=A,S=1027,V={0}:R=B,S=1005,V={1}:R=C,S=1010,V={2}:R=D,S=2000,V={3}:R=E,S=1009,V={4}:R=F,S=2|1011,V={5}:R=G,S=2|1012,V={6}:\";$B$1;$F$14;$F$15;$B$2;$J$3;$B$3;$A30)": 18,_x000D_
    "=RIK_AC(\"INF06__;INF02@E=1,S=1021,G=0,T=0,P=0,C=*-1:@R=A,S=1027,V={0}:R=B,S=1005,V={1}:R=C,S=1010,V={2}:R=D,S=2000,V={3}:R=E,S=1009,V={4}:R=F,S=2|1011,V={5}:R=G,S=2|1012,V={6}:\";$B$1;$F$14;$F$15;$B$2;$J$3;$B$3;$A31)": 19,_x000D_
    "=RIK_AC(\"INF06__;INF02@E=1,S=1021,G=0,T=0,P=0,C=*-1:@R=A,S=1027,V={0}:R=B,S=1005,V={1}:R=C,S=1010,V={2}:R=D,S=2000,V={3}:R=E,S=1009,V={4}:R=F,S=2|1011,V={5}:R=G,S=2|1012,V={6}:\";$B$1;$F$14;$F$15;$B$2;$J$3;$B$3;$A33)": 20,_x000D_
    "=RIK_AC(\"INF06__;INF02@E=1,S=1021,G=0,T=0,P=0,C=*-1:@R=A,S=1027,V={0}:R=B,S=1005,V={1}:R=C,S=1010,V={2}:R=D,S=2000,V={3}:R=E,S=1009,V={4}:R=F,S=2|1011,V={5}:R=G,S=2|1012,V={6}:\";$B$1;$F$14;$F$15;$B$2;$J$3;$B$3;$A34)": 21,_x000D_
    "=RIK_AC(\"INF06__;INF02@E=1,S=1021,G=0,T=0,P=0,C=*-1:@R=A,S=1027,V={0}:R=B,S=1005,V={1}:R=C,S=1010,V={2}:R=D,S=2000,V={3}:R=E,S=1009,V={4}:R=F,S=2|1011,V={5}:R=G,S=2|1012,V={6}:\";$B$1;$F$14;$F$15;$B$2;$J$3;$B$3;$A35)": 22,_x000D_
    "=RIK_AC(\"INF06__;INF02@E=1,S=1021,G=0,T=0,P=0,C=*-1:@R=A,S=1027,V={0}:R=B,S=1005,V={1}:R=C,S=1010,V={2}:R=D,S=2000,V={3}:R=E,S=1009,V={4}:R=F,S=2|1011,V={5}:R=G,S=2|1012,V={6}:\";$B$1;$F$14;$F$15;$B$2;$J$3;$B$3;$A36)": 23,_x000D_
    "=RIK_AC(\"INF06__;INF02@E=1,S=1021,G=0,T=0,P=0,C=*-1:@R=A,S=1027,V={0}:R=B,S=1005,V={1}:R=C,S=1010,V={2}:R=D,S=2000,V={3}:R=E,S=1009,V={4}:R=F,S=2|1011,V={5}:R=G,S=2|1012,V={6}:\";$B$1;$F$14;$F$15;$B$2;$J$3;$B$3;$A37)": 24,_x000D_
    "=RIK_AC(\"INF06__;INF02@E=1,S=1021,G=0,T=0,P=0,C=*-1:@R=A,S=1027,V={0}:R=B,S=1005,V={1}:R=C,S=1010,V={2}:R=D,S=2000,V={3}:R=E,S=1009,V={4}:R=F,S=2|1011,V={5}:R=G,S=2|1012,V={6}:\";$B$1;$F$14;$F$15;$B$2;$J$3;$B$3;$A39)": 25,_x000D_
    "=RIK_AC(\"INF06__;INF02@E=1,S=1021,G=0,T=0,P=0,C=*-1:@R=A,S=1027,V={0}:R=B,S=1005,V={1}:R=C,S=1010,V={2}:R=D,S=2000,V={3}:R=E,S=1009,V={4}:R=F,S=2|1011,V={5}:R=G,S=2|1012,V={6}:\";$B$1;$F$14;$F$15;$B$2;$J$3;$B$3;$A40)": 26,_x000D_
    "=RIK_AC(\"INF06__;INF02@E=1,S=1021,G=0,T=0,P=0,C=*-1:@R=A,S=1027,V={0}:R=B,S=1005,V={1}:R=C,S=1010,V={2}:R=D,S=2000,V={3}:R=E,S=1009,V={4}:R=F,S=2|1011,V={5}:R=G,S=2|1012,V={6}:\";$B$1;$F$14;$F$15;$B$2;$J$3;$B$3;$A42)": 27,_x000D_
    "=RIK_AC(\"INF06__;INF02@E=1,S=1021,G=0,T=0,P=0,C=*-1:@R=A,S=1027,V={0}:R=B,S=1005,V={1}:R=C,S=1010,V={2}:R=D,S=2000,V={3}:R=E,S=1009,V={4}:R=F,S=2|1011,V={5}:R=G,S=2|1012,V={6}:\";$B$1;$F$14;$F$15;$B$2;$J$3;$B$3;$A43)": 28,_x000D_
    "=RIK_AC(\"INF06__;INF02@E=1,S=1021,G=0,T=0,P=0,C=*-1:@R=A,S=1027,V={0}:R=B,S=1005,V={1}:R=C,S=1010,V={2}:R=D,S=2000,V={3}:R=E,S=1009,V={4}:R=F,S=2|1011,V={5}:R=G,S=2|1012,V={6}:\";$B$1;$F$14;$F$15;$B$2;$J$3;$B$3;$A44)": 29,_x000D_
    "=RIK_AC(\"INF06__;INF02@E=1,S=1021,G=0,T=0,P=0,C=*-1:@R=A,S=1027,V={0}:R=B,S=1005,V={1}:R=C,S=1010,V={2}:R=D,S=2000,V={3}:R=E,S=1009,V={4}:R=F,S=2|1011,V={5}:R=G,S=2|1012,V={6}:\";$B$1;$F$14;$F$15;$B$2;$J$3;$B$3;$A45)": 30,_x000D_
    "=RIK_AC(\"INF06__;INF02@E=1,S=1021,G=0,T=0,P=0,C=*{0}:@R=A,S=1027,V={1}:R=B,S=1005,V={2}:R=C,S=1010,V={3}:R=D,S=2000,V={4}:R=E,S=1009,V={5}:R=F,S=2|1011,V={6}:R=G,S=2|1012,V={7}:\";$B28;$B$1;$F$14;$F$15;$B$2;$H$3;$B$3;$A28)": 31,_x000D_
    "=RIK_AC(\"INF06__;INF02@E=1,S=1021,G=0,T=0,P=0,C=*{0}:@R=A,S=1027,V={1}:R=B,S=1005,V={2}:R=C,S=1010,V={3}:R=D,S=2000,V={4}:R=E,S=1009,V={5}:R=F,S=2|1011,V={6}:R=G,S=2|1012,V={7}:\";$B29;$B$1;$F$14;$F$15;$B$2;$H$3;$B$3;$A29)": 32,_x000D_
    "=RIK_AC(\"INF06__;INF02@E=1,S=1021,G=0,T=0,P=0,C=*{0}:@R=A,S=1027,V={1}:R=B,S=1005,V={2}:R=C,S=1010,V={3}:R=D,S=2000,V={4}:R=E,S=1009,V={5}:R=F,S=2|1011,V={6}:R=G,S=2|1012,V={7}:\";$B30;$B$1;$F$14;$F$15;$B$2;$H$3;$B$3;$A30)": 33,_x000D_
    "=RIK_AC(\"INF06__;INF02@E=1,S=1021,G=0,T=0,P=0,C=*{0}:@R=A,S=1027,V={1}:R=B,S=1005,V={2}:R=C,S=1010,V={3}:R=D,S=2000,V={4}:R=E,S=1009,V={5}:R=F,S=2|1011,V={6}:R=G,S=2|1012,V={7}:\";$B31;$B$1;$F$14;$F$15;$B$2;$H$3;$B$3;$A31)": 34,_x000D_
    "=RIK_AC(\"INF06__;INF02@E=1,S=1021,G=0,T=0,P=0,C=*{0}:@R=A,S=1027,V={1}:R=B,S=1005,V={2}:R=C,S=1010,V={3}:R=D,S=2000,V={4}:R=E,S=1009,V={5}:R=F,S=2|1011,V={6}:R=G,S=2|1012,V={7}:\";$B33;$B$1;$F$14;$F$15;$B$2;$H$3;$B$3;$A33)": 35,_x000D_
    "=RIK_AC(\"INF06__;INF02@E=1,S=1021,G=0,T=0,P=0,C=*{0}:@R=A,S=1027,V={1}:R=B,S=1005,V={2}:R=C,S=1010,V={3}:R=D,S=2000,V={4}:R=E,S=1009,V={5}:R=F,S=2|1011,V={6}:R=G,S=2|1012,V={7}:\";$B34;$B$1;$F$14;$F$15;$B$2;$H$3;$B$3;$A34)": 36,_x000D_
    "=RIK_AC(\"INF06__;INF02@E=1,S=1021,G=0,T=0,P=0,C=*{0}:@R=A,S=1027,V={1}:R=B,S=1005,V={2}:R=C,S=1010,V={3}:R=D,S=2000,V={4}:R=E,S=1009,V={5}:R=F,S=2|1011,V={6}:R=G,S=2|1012,V={7}:\";$B35;$B$1;$F$14;$F$15;$B$2;$H$3;$B$3;$A35)": 37,_x000D_
    "=RIK_AC(\"INF06__;INF02@E=1,S=1021,G=0,T=0,P=0,C=*{0}:@R=A,S=1027,V={1}:R=B,S=1005,V={2}:R=C,S=1010,V={3}:R=D,S=2000,V={4}:R=E,S=1009,V={5}:R=F,S=2|1011,V={6}:R=G,S=2|1012,V={7}:\";$B36;$B$1;$F$14;$F$15;$B$2;$H$3;$B$3;$A36)": 38,_x000D_
    "=RIK_AC(\"INF06__;INF02@E=1,S=1021,G=0,T=0,P=0,C=*{0}:@R=A,S=1027,V={1}:R=B,S=1005,V={2}:R=C,S=1010,V={3}:R=D,S=2000,V={4}:R=E,S=1009,V={5}:R=F,S=2|1011,V={6}:R=G,S=2|1012,V={7}:\";$B37;$B$1;$F$14;$F$15;$B$2;$H$3;$B$3;$A37)": 39,_x000D_
    "=RIK_AC(\"INF06__;INF02@E=1,S=1021,G=0,T=0,P=0,C=*{0}:@R=A,S=1027,V={1}:R=B,S=1005,V={2}:R=C,S=1010,V={3}:R=D,S=2000,V={4}:R=E,S=1009,V={5}:R=F,S=2|1011,V={6}:R=G,S=2|1012,V={7}:\";$B39;$B$1;$F$14;$F$15;$B$2;$H$3;$B$3;$A39)": 40,_x000D_
    "=RIK_AC(\"INF06__;INF02@E=1,S=1021,G=0,T=0,P=0,C=*{0}:@R=A,S=1027,V={1}:R=B,S=1005,V={2}:R=C,S=1010,V={3}:R=D,S=2000,V={4}:R=E,S=1009,V={5}:R=F,S=2|1011,V={6}:R=G,S=2|1012,V={7}:\";$B40;$B$1;$F$14;$F$15;$B$2;$H$3;$B$3;$A40)": 41,_x000D_
    "=RIK_AC(\"INF06__;INF02@E=1,S=1021,G=0,T=0,P=0,C=*{0}:@R=A,S=1027,V={1}:R=B,S=1005,V={2}:R=C,S=1010,V={3}:R=D,S=2000,V={4}:R=E,S=1009,V={5}:R=F,S=2|1011,V={6}:R=G,S=2|1012,V={7}:\";$B42;$B$1;$F$14;$F$15;$B$2;$H$3;$B$3;$A42)": 42,_x000D_
    "=RIK_AC(\"INF06__;INF02@E=1,S=1021,G=0,T=0,P=0,C=*{0}:@R=A,S=1027,V={1}:R=B,S=1005,V={2}:R=C,S=1010,V={3}:R=D,S=2000,V={4}:R=E,S=1009,V={5}:R=F,S=2|1011,V={6}:R=G,S=2|1012,V={7}:\";$B43;$B$1;$F$14;$F$15;$B$2;$H$3;$B$3;$A43)": 43,_x000D_
    "=RIK_AC(\"INF06__;INF02@E=1,S=1021,G=0,T=0,P=0,C=*{0}:@R=A,S=1027,V={1}:R=B,S=1005,V={2}:R=C,S=1010,V={3}:R=D,S=2000,V={4}:R=E,S=1009,V={5}:R=F,S=2|1011,V={6}:R=G,S=2|1012,V={7}:\";$B44;$B$1;$F$14;$F$15;$B$2;$H$3;$B$3;$A44)": 44,_x000D_
    "=RIK_AC(\"INF06__;INF02@E=1,S=1021,G=0,T=0,P=0,C=*{0}:@R=A,S=1027,V={1}:R=B,S=1005,V={2}:R=C,S=1010,V={3}:R=D,S=2000,V={4}:R=E,S=1009,V={5}:R=F,S=2|1011,V={6}:R=G,S=2|1012,V={7}:\";$B45;$B$1;$F$14;$F$15;$B$2;$H$3;$B$3;$A45)": 45,_x000D_
    "=RIK_AC(\"INF06__;INF02@E=1,S=1021,G=0,T=0,P=0,C=*{0}:@R=A,S=1027,V={1}:R=B,S=1005,V={2}:R=C,S=1010,V={3}:R=D,S=2000,V={4}:R=E,S=1009,V={5}:R=F,S=2|1011,V={6}:R=G,S=2|1012,V={7}:\";$B28;$B$1;$F$14;$F$15;$B$2;$J$3;$B$3;$A28)": 46,_x000D_
    "=RIK_AC(\"INF06__;INF02@E=1,S=1021,G=0,T=0,P=0,C=*{0}:@R=A,S=1027,V={1}:R=B,S=1005,V={2}:R=C,S=1010,V={3}:R=D,S=2000,V={4}:R=E,S=1009,V={5}:R=F,S=2|1011,V={6}:R=G,S=2|1012,V={7}:\";$B29;$B$1;$F$14;$F$15;$B$2;$J$3;$B$3;$A29)": 47,_x000D_
    "=RIK_AC(\"INF06__;INF02@E=1,S=1021,G=0,T=0,P=0,C=*{0}:@R=A,S=1027,V={1}:R=B,S=1005,V={2}:R=C,S=1010,V={3}:R=D,S=2000,V={4}:R=E,S=1009,V={5}:R=F,S=2|1011,V={6}:R=G,S=2|1012,V={7}:\";$B30;$B$1;$F$14;$F$15;$B$2;$J$3;$B$3;$A30)": 48,_x000D_
    "=RIK_AC(\"INF06__;INF02@E=1,S=1021,G=0,T=0,P=0,C=*{0}:@R=A,S=1027,V={1}:R=B,S=1005,V={2}:R=C,S=1010,V={3}:R=D,S=2000,V={4}:R=E,S=1009,V={5}:R=F,S=2|1011,V={6}:R=G,S=2|1012,V={7}:\";$B31;$B$1;$F$14;$F$15;$B$2;$J$3;$B$3;$A31)": 49,_x000D_
    "=RIK_AC(\"INF06__;INF02@E=1,S=1021,G=0,T=0,P=0,C=*{0}:@R=A,S=1027,V={1}:R=B,S=1005,V={2}:R=C,S=1010,V={3}:R=D,S=2000,V={4}:R=E,S=1009,V={5}:R=F,S=2|1011,V={6}:R=G,S=2|1012,V={7}:\";$B33;$B$1;$F$14;$F$15;$B$2;$J$3;$B$3;$A33)": 50,_x000D_
    "=RIK_AC(\"INF06__;INF02@E=1,S=1021,G=0,T=0,P=0,C=*{0}:@R=A,S=1027,V={1}:R=B,S=1005,V={2}:R=C,S=1010,V={3}:R=D,S=2000,V={4}:R=E,S=1009,V={5}:R=F,S=2|1011,V={6}:R=G,S=2|1012,V={7}:\";$B34;$B$1;$F$14;$F$15;$B$2;$J$3;$B$3;$A34)": 51,_x000D_
    "=RIK_AC(\"INF06__;INF02@E=1,S=1021,G=0,T=0,P=0,C=*{0}:@R=A,S=1027,V={1}:R=B,S=1005,V={2}:R=C,S=1010,V={3}:R=D,S=2000,V={4}:R=E,S=1009,V={5}:R=F,S=2|1011,V={6}:R=G,S=2|1012,V={7}:\";$B35;$B$1;$F$14;$F$15;$B$2;$J$3;$B$3;$A35)": 52,_x000D_
    "=RIK_AC(\"INF06__;INF02@E=1,S=1021,G=0,T=0,P=0,C=*{0}:@R=A,S=1027,V={1}:R=B,S=1005,V={2}:R=C,S=1010,V={3}:R=D,S=2000,V={4}:R=E,S=1009,V={5}:R=F,S=2|1011,V={6}:R=G,S=2|1012,V={7}:\";$B36;$B$1;$F$14;$F$15;$B$2;$J$3;$B$3;$A36)": 53,_x000D_
    "=RIK_AC(\"INF06__;INF02@E=1,S=1021,G=0,T=0,P=0,C=*{0}:@R=A,S=1027,V={1}:R=B,S=1005,V={2}:R=C,S=1010,V={3}:R=D,S=2000,V={4}:R=E,S=1009,V={5}:R=F,S=2|1011,V={6}:R=G,S=2|1012,V={7}:\";$B37;$B$1;$F$14;$F$15;$B$2;$J$3;$B$3;$A37)": 54,_x000D_
    "=RIK_AC(\"INF06__;INF02@E=1,S=1021,G=0,T=0,P=0,C=*{0}:@R=A,S=1027,V={1}:R=B,S=1005,V={2}:R=C,S=1010,V={3}:R=D,S=2000,V={4}:R=E,S=1009,V={5}:R=F,S=2|1011,V={6}:R=G,S=2|1012,V={7}:\";$B39;$B$1;$F$14;$F$15;$B$2;$J$3;$B$3;$A39)": 55,_x000D_
    "=RIK_AC(\"INF06__;INF02@E=1,S=1021,G=0,T=0,P=0,C=*{0}:@R=A,S=1027,V={1}:R=B,S=1005,V={2}:R=C,S=1010,V={3}:R=D,S=2000,V={4}:R=E,S=1009,V={5}:R=F,S=2|1011,V={6}:R=G,S=2|1012,V={7}:\";$B40;$B$1;$F$14;$F$15;$B$2;$J$3;$B$3;$A40)": 56,_x000D_
    "=RIK_AC(\"INF06__;INF02@E=1,S=1021,G=0,T=0,P=0,C=*{0}:@R=A,S=1027,V={1}:R=B,S=1005,V={2}:R=C,S=1010,V={3}:R=D,S=2000,V={4}:R=E,S=1009,V={5}:R=F,S=2|1011,V={6}:R=G,S=2|1012,V={7}:\";$B42;$B$1;$F$14;$F$15;$B$2;$J$3;$B$3;$A42)": 57,_x000D_
    "=RIK_AC(\"INF06__;INF02@E=1,S=1021,G=0,T=0,P=0,C=*{0}:@R=A,S=1027,V={1}:R=B,S=1005,V={2}:R=C,S=1010,V={3}:R=D,S=2000,V={4}:R=E,S=1009,V={5}:R=F,S=2|1011,V={6}:R=G,S=2|1012,V={7}:\";$B43;$B$1;$F$14;$F$15;$B$2;$J$3;$B$3;$A43)": 58,_x000D_
    "=RIK_AC(\"INF06__;INF02@E=1,S=1021,G=0,T=0,P=0,C=*{0}:@R=A,S=1027,V={1}:R=B,S=1005,V={2}:R=C,S=1010,V={3}:R=D,S=2000,V={4}:R=E,S=1009,V={5}:R=F,S=2|1011,V={6}:R=G,S=2|1012,V={7}:\";$B44;$B$1;$F$14;$F$15;$B$2;$J$3;$B$3;$A44)": 59,_x000D_
    "=RIK_AC(\"INF06__;INF02@E=1,S=1021,G=0,T=0,P=0,C=*{0}:@R=A,S=1027,V={1}:R=B,S=1005,V={2}:R=C,S=1010,V={3}:R=D,S=2000,V={4}:R=E,S=1009,V={5}:R=F,S=2|1011,V={6}:R=G,S=2|1012,V={7}:\";$B45;$B$1;$F$14;$F$15;$B$2;$J$3;$B$3;$A45)": 60_x000D_
  },_x000D_
  "ItemPool": {_x000D_
    "Items": {_x000D_
      "1": {_x000D_
        "$type": "Inside.Core.Formula.Definition.DefinitionAC, Inside.Core.Formula",_x000D_
        "ID": 1,_x000D_
        "Results": [_x000D_
          [_x000D_
            0.0_x000D_
          ]_x000D_
        ],_x000D_
        "Statistics": {_x000D_
          "CreationDate": "2022-01-12T13:59:07.4737156+01:00",_x000D_
          "LastRefreshDate": "2022-01-10T15:47:51.7101482+01:00",_x000D_
          "TotalRefreshCount": 2,_x000D_
          "CustomInfo": {}_x000D_
        }_x000D_
      },_x000D_
      "2": {_x000D_
        "$type": "Inside.Core.Formula.Definition.DefinitionAC, Inside.Core.Formula",_x000D_
        "ID": 2,_x000D_
        "Results": [_x000D_
          [_x000D_
            0.0_x000D_
          ]_x000D_
        ],_x000D_
        "Statistics": {_x000D_
          "CreationDate": "2022-01-12T13:59:07.4737156+01:00",_x000D_
          "LastRefreshDate": "2022-01-10T15:47:53.8645052+01:00",_x000D_
          "TotalRefreshCount": 2,_x000D_
          "CustomInfo": {}_x000D_
        }_x000D_
      },_x000D_
      "3": {_x000D_
        "$type": "Inside.Core.Formula.Definition.DefinitionAC, Inside.Core.Formula",_x000D_
        "ID": 3,_x000D_
        "Results": [_x000D_
          [_x000D_
            9401.61_x000D_
          ]_x000D_
        ],_x000D_
        "Statistics": {_x000D_
          "CreationDate": "2022-01-12T13:59:07.4737156+01:00",_x000D_
          "LastRefreshDate": "2022-01-10T15:47:51.715129+01:00",_x000D_
          "TotalRefreshCount": 1,_x000D_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"2022-01-12T13:59:07.4737156+01:00",_x000D_
          "LastRefreshDate": "2022-01-10T15:47:51.7191296+01:00",_x000D_
          "TotalRefreshCount": 1,_x000D_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"2022-01-12T13:59:07.4737156+01:00",_x000D_
          "LastRefreshDate": "2022-01-10T15:47:51.72312+01:00",_x000D_
          "TotalRefreshCount": 1,_x000D_
          "CustomInfo": {}_x000D_
        }_x000D_
      },_x000D_
      "6": {_x000D_
        "$type": "Inside.Core.Formula.Definition.DefinitionAC, Inside.Core.Formula",_x000D_
        "ID": 6,_x000D_
        "Results": [_x000D_
          [_x000D_
            0.0_x000D_
          ]_x000D_
        ],_x000D_
        "Statistics": {_x000D_
          "CreationDate": "2022-01-12T13:59:07.4737156+01:00",_x000D_
          "LastRefreshDate": "2022-01-10T15:47:51.7271099+01:00",_x000D_
          "TotalRefreshCount": 1,_x000D_
          "CustomInfo": {}_x000D_
        }_x000D_
      },_x000D_
      "7": {_x000D_
        "$type": "Inside.Core.Formula.Definition.DefinitionAC, Inside.Core.Formula",_x000D_
        "ID": 7,_x000D_
        "Results": [_x000D_
          [_x000D_
            0.0_x000D_
          ]_x000D_
        ],_x000D_
        "Statistics": {_x000D_
          "CreationDate": "2022-01-12T13:59:07.4737156+01:00",_x000D_
          "LastRefreshDate": "2022-01-10T15:47:51.7330575+01:00",_x000D_
          "TotalRefreshCount": 1,_x000D_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"2022-01-12T13:59:07.4737156+01:00",_x000D_
          "LastRefreshDate": "2022-01-10T15:47:51.7410707+01:00",_x000D_
          "TotalRefreshCount": 1,_x000D_
          "CustomInfo": {}_x000D_
        }_x000D_
      },_x000D_
      "9": {_x000D_
        "$type": "Inside.Core.Formula.Definition.DefinitionAC, Inside.Core.Formula",_x000D_
        "ID": 9,_x000D_
        "Results": [_x000D_
          [_x000D_
            0.0_x000D_
          ]_x000D_
        ],_x000D_
        "Statistics": {_x000D_
          "CreationDate": "2022-01-12T13:59:07.4737156+01:00",_x000D_
          "LastRefreshDate": "2022-01-10T15:47:51.7450294+01:00",_x000D_
          "TotalRefreshCount": 1,_x000D_
          "CustomInfo": {}_x000D_
        }_x000D_
      },_x000D_
      "10": {_x000D_
        "$type": "Inside.Core.Formula.Definition.DefinitionAC, Inside.Core.Formula",_x000D_
        "ID": 10,_x000D_
        "Results": [_x000D_
          [_x000D_
            31138.28_x000D_
          ]_x000D_
        ],_x000D_
        "Statistics": {_x000D_
          "CreationDate": "2022-01-12T13:59:07.4737156+01:00",_x000D_
          "LastRefreshDate": "2022-01-10T15:47:51.7500462+01:00",_x000D_
          "TotalRefreshCount": 1,_x000D_
          "CustomInfo": {}_x000D_
        }_x000D_
      },_x000D_
      "11": {_x000D_
        "$type": "Inside.Core.Formula.Definition.DefinitionAC, Inside.Core.Formula",_x000D_
        "ID": 11,_x000D_
        "Results": [_x000D_
          [_x000D_
            0.0_x000D_
          ]_x000D_
        ],_x000D_
        "Statistics": {_x000D_
          "CreationDate": "2022-01-12T13:59:07.4737156+01:00",_x000D_
          "LastRefreshDate": "2022-01-10T15:47:51.7550023+01:00",_x000D_
          "TotalRefreshCount": 1,_x000D_
          "CustomInfo": {}_x000D_
        }_x000D_
      },_x000D_
      "12": {_x000D_
        "$type": "Inside.Core.Formula.Definition.DefinitionAC, Inside.Core.Formula",_x000D_
        "ID": 12,_x000D_
        "Results": [_x000D_
          [_x000D_
            -22107.99_x000D_
          ]_x000D_
        ],_x000D_
        "Statistics": {_x000D_
          "CreationDate": "2022-01-12T13:59:07.4737156+01:00",_x000D_
          "LastRefreshDate": "2022-01-10T15:47:51.7590404+01:00",_x000D_
          "TotalRefreshCount": 1,_x000D_
          "CustomInfo": {}_x000D_
        }_x000D_
      },_x000D_
      "13": {_x000D_
        "$type": "Inside.Core.Formula.Definition.DefinitionAC, Inside.Core.Formula",_x000D_
        "ID": 13,_x000D_
        "Results": [_x000D_
          [_x000D_
            97301.48_x000D_
          ]_x000D_
        ],_x000D_
        "Statistics": {_x000D_
          "CreationDate": "2022-01-12T13:59:07.4737156+01:00",_x000D_
          "LastRefreshDate": "2022-01-10T15:47:51.763003+01:00",_x000D_
          "TotalRefreshCount": 1,_x000D_
          "CustomInfo": {}_x000D_
        }_x000D_
      },_x000D_
      "14": {_x000D_
        "$type": "Inside.Core.Formula.Definition.DefinitionAC, Inside.Core.Formula",_x000D_
        "ID": 14,_x000D_
        "Results": [_x000D_
          [_x000D_
            -448971.18_x000D_
          ]_x000D_
        ],_x000D_
        "Statistics": {_x000D_
          "CreationDate": "2022-01-12T13:59:07.4737156+01:00",_x000D_
          "LastRefreshDate": "2022-01-10T15:47:51.7680016+01:00",_x000D_
          "TotalRefreshCount": 1,_x000D_
          "CustomInfo": {}_x000D_
        }_x000D_
      },_x000D_
      "15": {_x000D_
        "$type": "Inside.Core.Formula.Definition.DefinitionAC, Inside.Core.Formula",_x000D_
        "ID": 15,_x000D_
        "Results": [_x000D_
          [_x000D_
            0.0_x000D_
          ]_x000D_
        ],_x000D_
        "Statistics": {_x000D_
          "CreationDate": "2022-01-12T13:59:07.4737156+01:00",_x000D_
          "LastRefreshDate": "2022-01-10T15:47:51.7719886+01:00",_x000D_
          "TotalRefreshCount": 1,_x000D_
          "CustomInfo": {}_x000D_
        }_x000D_
      },_x000D_
      "16": {_x000D_
        "$type": "Inside.Core.Formula.Definition.DefinitionAC, Inside.Core.Formula",_x000D_
        "ID": 16,_x000D_
        "Results": [_x000D_
          [_x000D_
            0.0_x000D_
          ]_x000D_
        ],_x000D_
        "Statistics": {_x000D_
          "CreationDate": "2022-01-12T13:59:07.4737156+01:00",_x000D_
          "LastRefreshDate": "2022-01-10T15:47:51.7789332+01:00",_x000D_
          "TotalRefreshCount": 1,_x000D_
          "CustomInfo": {}_x000D_
        }_x000D_
      },_x000D_
      "17": {_x000D_
        "$type": "Inside.Core.Formula.Definition.DefinitionAC, Inside.Core.Formula",_x000D_
        "ID": 17,_x000D_
        "Results": [_x000D_
          [_x000D_
            0.0_x000D_
          ]_x000D_
        ],_x000D_
        "Statistics": {_x000D_
          "CreationDate": "2022-01-12T13:59:07.4737156+01:00",_x000D_
          "LastRefreshDate": "2022-01-10T15:47:53.869532+01:00",_x000D_
          "TotalRefreshCount": 1,_x000D_
          "CustomInfo": {}_x000D_
        }_x000D_
      },_x000D_
      "18": {_x000D_
        "$type": "Inside.Core.Formula.Definition.DefinitionAC, Inside.Core.Formula",_x000D_
        "ID": 18,_x000D_
        "Results": [_x000D_
          [_x000D_
            0.0_x000D_
          ]_x000D_
        ],_x000D_
        "Statistics": {_x000D_
          "CreationDate": "2022-01-12T13:59:07.4737156+01:00",_x000D_
          "LastRefreshDate": "2022-01-10T15:47:53.8725258+01:00",_x000D_
          "TotalRefreshCount": 1,_x000D_
          "CustomInfo": {}_x000D_
        }_x000D_
      },_x000D_
      "19": {_x000D_
        "$type": "Inside.Core.Formula.Definition.DefinitionAC, Inside.Core.Formula",_x000D_
        "ID": 19,_x000D_
        "Results": [_x000D_
          [_x000D_
            0.0_x000D_
          ]_x000D_
        ],_x000D_
        "Statistics": {_x000D_
          "CreationDate": "2022-01-12T13:59:07.4737156+01:00",_x000D_
          "LastRefreshDate": "2022-01-10T15:47:53.8775113+01:00",_x000D_
          "TotalRefreshCount": 1,_x000D_
          "CustomInfo": {}_x000D_
        }_x000D_
      },_x000D_
      "20": {_x000D_
        "$type": "Inside.Core.Formula.Definition.DefinitionAC, Inside.Core.Formula",_x000D_
        "ID": 20,_x000D_
        "Results": [_x000D_
          [_x000D_
            0.0_x000D_
          ]_x000D_
        ],_x000D_
        "Statistics": {_x000D_
          "CreationDate": "2022-01-12T13:59:07.4737156+01:00",_x000D_
          "LastRefreshDate": "2022-01-10T15:47:53.8814997+01:00",_x000D_
          "TotalRefreshCount": 1,_x000D_
          "CustomInfo": {}_x000D_
        }_x000D_
      },_x000D_
      "21": {_x000D_
        "$type": "Inside.Core.Formula.Definition.DefinitionAC, Inside.Core.Formula",_x000D_
        "ID": 21,_x000D_
        "Results": [_x000D_
          [_x000D_
            0.0_x000D_
          ]_x000D_
        ],_x000D_
        "Statistics": {_x000D_
          "CreationDate": "2022-01-12T13:59:07.4737156+01:00",_x000D_
          "LastRefreshDate": "2022-01-10T15:47:53.8854882+01:00",_x000D_
          "TotalRefreshCount": 1,_x000D_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"2022-01-12T13:59:07.4737156+01:00",_x000D_
          "LastRefreshDate": "2022-01-10T15:47:53.8894789+01:00",_x000D_
          "TotalRefreshCount": 1,_x000D_
          "CustomInfo": {}_x000D_
        }_x000D_
      },_x000D_
      "23": {_x000D_
        "$type": "Inside.Core.Formula.Definition.DefinitionAC, Inside.Core.Formula",_x000D_
        "ID": 23,_x000D_
        "Results": [_x000D_
          [_x000D_
            0.0_x000D_
          ]_x000D_
        ],_x000D_
        "Statistics": {_x000D_
          "CreationDate": "2022-01-12T13:59:07.4737156+01:00",_x000D_
          "LastRefreshDate": "2022-01-10T15:47:53.8934534+01:00",_x000D_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"2022-01-12T13:59:07.4737156+01:00",_x000D_
          "LastRefreshDate": "2022-01-10T15:47:53.8974421+01:00",_x000D_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0.0_x000D_
          ]_x000D_
        ],_x000D_
        "Statistics": {_x000D_
          "CreationDate": "2022-01-12T13:59:07.4737156+01:00",_x000D_
          "LastRefreshDate": "2022-01-10T15:47:53.9265063+01:00",_x000D_
          "TotalRefreshCount": 1,_x000D_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"2022-01-12T13:59:07.4737156+01:00",_x000D_
          "LastRefreshDate": "2022-01-10T15:47:53.9304957+01:00",_x000D_
          "TotalRefreshCount": 1,_x000D_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"2022-01-12T13:59:07.4737156+01:00",_x000D_
          "LastRefreshDate": "2022-01-10T15:47:53.9354825+01:00",_x000D_
          "TotalRefreshCount": 1,_x000D_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"2022-01-12T13:59:07.4737156+01:00",_x000D_
          "LastRefreshDate": "2022-01-10T15:47:53.9404691+01:00",_x000D_
          "TotalRefreshCount": 1,_x000D_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"2022-01-12T13:59:07.4737156+01:00",_x000D_
          "LastRefreshDate": "2022-01-10T15:47:53.9444585+01:00",_x000D_
          "TotalRefreshCount": 1,_x000D_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"2022-01-12T13:59:07.4737156+01:00",_x000D_
          "LastRefreshDate": "2022-01-10T15:47:53.9494452+01:00",_x000D_
          "TotalRefreshCount": 1,_x000D_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"2022-01-12T13:59:07.4737156+01:00",_x000D_
          "LastRefreshDate": "2022-01-12T14:00:24.4364905+01:00",_x000D_
          "TotalRefreshCount": 8,_x000D_
          "CustomInfo": {}_x000D_
        }_x000D_
      },_x000D_
      "32": {_x000D_
        "$type": "Inside.Core.Formula.Definition.DefinitionAC, Inside.Core.Formula",_x000D_
        "ID": 32,_x000D_
        "Results": [_x000D_
          [_x000D_
            0.0_x000D_
          ]_x000D_
        ],_x000D_
        "Statistics": {_x000D_
          "CreationDate": "2022-01-12T13:59:07.4737156+01:00",_x000D_
          "LastRefreshDate": "2022-01-12T14:00:33.3787392+01:00",_x000D_
          "TotalRefreshCount": 7,_x000D_
          "CustomInfo": {}_x000D_
        }_x000D_
      },_x000D_
      "33": {_x000D_
        "$type": "Inside.Core.Formula.Definition.DefinitionAC, Inside.Core.Formula",_x000D_
        "ID": 33,_x000D_
        "Results": [_x000D_
          [_x000D_
            0.0_x000D_
          ]_x000D_
        ],_x000D_
        "Statistics": {_x000D_
          "CreationDate": "2022-01-12T13:59:07.4737156+01:00",_x000D_
          "LastRefreshDate": "2022-01-12T14:00:33.5318412+01:00",_x000D_
          "TotalRefreshCount": 7,_x000D_
          "CustomInfo": {}_x000D_
        }_x000D_
      },_x000D_
      "34": {_x000D_
        "$type": "Inside.Core.Formula.Definition.DefinitionAC, Inside.Core.Formula",_x000D_
        "ID": 34,_x000D_
        "Results": [_x000D_
          [_x000D_
            0.0_x000D_
          ]_x000D_
        ],_x000D_
        "Statistics": {_x000D_
          "CreationDate": "2022-01-12T13:59:07.4737156+01:00",_x000D_
          "LastRefreshDate": "2022-01-12T14:00:33.8904839+01:00",_x000D_
          "TotalRefreshCount": 7,_x000D_
          "CustomInfo": {}_x000D_
        }_x000D_
      },_x000D_
      "35": {_x000D_
        "$type": "Inside.Core.Formula.Definition.DefinitionAC, Inside.Core.Formula",_x000D_
        "ID": 35,_x000D_
        "Results": [_x000D_
          [_x000D_
            0.0_x000D_
          ]_x000D_
        ],_x000D_
        "Statistics": {_x000D_
          "CreationDate": "2022-01-12T13:59:07.4737156+01:00",_x000D_
          "LastRefreshDate": "2022-01-12T14:00:34.0236576+01:00",_x000D_
          "TotalRefreshCount": 7,_x000D_
          "CustomInfo": {}_x000D_
        }_x000D_
      },_x000D_
      "36": {_x000D_
        "$type": "Inside.Core.Formula.Definition.DefinitionAC, Inside.Core.Formula",_x000D_
        "ID": 36,_x000D_
        "Results": [_x000D_
          [_x000D_
            0.0_x000D_
          ]_x000D_
        ],_x000D_
        "Statistics": {_x000D_
          "CreationDate": "2022-01-12T13:59:07.4737156+01:00",_x000D_
          "LastRefreshDate": "2022-01-12T14:00:33.821743+01:00",_x000D_
          "TotalRefreshCount": 7,_x000D_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"2022-01-12T13:59:07.4737156+01:00",_x000D_
          "LastRefreshDate": "2022-01-12T14:00:34.1793789+01:00",_x000D_
          "TotalRefreshCount": 7,_x000D_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"2022-01-12T13:59:07.4737156+01:00",_x000D_
          "LastRefreshDate": "2022-01-12T14:00:33.3817544+01:00",_x000D_
          "TotalRefreshCount": 7,_x000D_
          "CustomInfo": {}_x000D_
        }_x000D_
      },_x000D_
      "39": {_x000D_
        "$type": "Inside.Core.Formula.Definition.DefinitionAC, Inside.Core.Formula",_x000D_
        "ID": 39,_x000D_
        "Results": [_x000D_
          [_x000D_
            0.0_x000D_
          ]_x000D_
        ],_x000D_
        "Statistics": {_x000D_
          "CreationDate": "2022-01-12T13:59:07.4737156+01:00",_x000D_
          "LastRefreshDate": "2022-01-12T14:00:33.5358161+01:00",_x000D_
          "TotalRefreshCount": 7,_x000D_
          "CustomInfo": {}_x000D_
        }_x000D_
      },_x000D_
      "40": {_x000D_
        "$type": "Inside.Core.Formula.Definition.DefinitionAC, Inside.Core.Formula",_x000D_
        "ID": 40,_x000D_
        "Results": [_x000D_
          [_x000D_
            0.0_x000D_
          ]_x000D_
        ],_x000D_
        "Statistics": {_x000D_
          "CreationDate": "2022-01-12T13:59:07.4737156+01:00",_x000D_
          "LastRefreshDate": "2022-01-12T14:00:33.6986676+01:00",_x000D_
          "TotalRefreshCount": 7,_x000D_
          "CustomInfo": {}_x000D_
        }_x000D_
      },_x000D_
      "41": {_x000D_
        "$type": "Inside.Core.Formula.Definition.DefinitionAC, Inside.Core.Formula",_x000D_
        "ID": 41,_x000D_
        "Results": [_x000D_
          [_x000D_
            0.42_x000D_
          ]_x000D_
        ],_x000D_
        "Statistics": {_x000D_
          "CreationDate": "2022-01-12T13:59:07.4737156+01:00",_x000D_
          "LastRefreshDate": "2022-01-12T14:00:33.8944906+01:00",_x000D_
          "TotalRefreshCount": 7,_x000D_
          "CustomInfo": {}_x000D_
        }_x000D_
      },_x000D_
      "42": {_x000D_
        "$type": "Inside.Core.Formula.Definition.DefinitionAC, Inside.Core.Formula",_x000D_
        "ID": 42,_x000D_
        "Results": [_x000D_
          [_x000D_
            364500.0_x000D_
          ]_x000D_
        ],_x000D_
        "Statistics": {_x000D_
          "CreationDate": "2022-01-12T13:59:07.4737156+01:00",_x000D_
          "LastRefreshDate": "2022-01-12T14:00:33.6520761+01:00",_x000D_
          "TotalRefreshCount": 7,_x000D_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"2022-01-12T13:59:07.4737156+01:00",_x000D_
          "LastRefreshDate": "2022-01-12T14:00:34.1823248+01:00",_x000D_
          "TotalRefres</t>
  </si>
  <si>
    <t>hCount": 7,_x000D_
          "CustomInfo": {}_x000D_
        }_x000D_
      },_x000D_
      "44": {_x000D_
        "$type": "Inside.Core.Formula.Definition.DefinitionAC, Inside.Core.Formula",_x000D_
        "ID": 44,_x000D_
        "Results": [_x000D_
          [_x000D_
            0.0_x000D_
          ]_x000D_
        ],_x000D_
        "Statistics": {_x000D_
          "CreationDate": "2022-01-12T13:59:07.4737156+01:00",_x000D_
          "LastRefreshDate": "2022-01-12T14:00:33.3847011+01:00",_x000D_
          "TotalRefreshCount": 7,_x000D_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"2022-01-12T13:59:07.4737156+01:00",_x000D_
          "LastRefreshDate": "2022-01-12T14:00:33.5387969+01:00",_x000D_
          "TotalRefreshCount": 7,_x000D_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"2022-01-12T13:59:07.4737156+01:00",_x000D_
          "LastRefreshDate": "2022-01-12T14:00:33.3538975+01:00",_x000D_
          "TotalRefreshCount": 7,_x000D_
          "CustomInfo": {}_x000D_
        }_x000D_
      },_x000D_
      "47": {_x000D_
        "$type": "Inside.Core.Formula.Definition.DefinitionAC, Inside.Core.Formula",_x000D_
        "ID": 47,_x000D_
        "Results": [_x000D_
          [_x000D_
            0.0_x000D_
          ]_x000D_
        ],_x000D_
        "Statistics": {_x000D_
          "CreationDate": "2022-01-12T13:59:07.4737156+01:00",_x000D_
          "LastRefreshDate": "2022-01-12T14:00:34.1853056+01:00",_x000D_
          "TotalRefreshCount": 6,_x000D_
          "CustomInfo": {}_x000D_
        }_x000D_
      },_x000D_
      "48": {_x000D_
        "$type": "Inside.Core.Formula.Definition.DefinitionAC, Inside.Core.Formula",_x000D_
        "ID": 48,_x000D_
        "Results": [_x000D_
          [_x000D_
            0.0_x000D_
          ]_x000D_
        ],_x000D_
        "Statistics": {_x000D_
          "CreationDate": "2022-01-12T13:59:07.4737156+01:00",_x000D_
          "LastRefreshDate": "2022-01-12T14:00:24.9763191+01:00",_x000D_
          "TotalRefreshCount": 6,_x000D_
          "CustomInfo": {}_x000D_
        }_x000D_
      },_x000D_
      "49": {_x000D_
        "$type": "Inside.Core.Formula.Definition.DefinitionAC, Inside.Core.Formula",_x000D_
        "ID": 49,_x000D_
        "Results": [_x000D_
          [_x000D_
            0.0_x000D_
          ]_x000D_
        ],_x000D_
        "Statistics": {_x000D_
          "CreationDate": "2022-01-12T13:59:07.4737156+01:00",_x000D_
          "LastRefreshDate": "2022-01-12T14:00:33.5417778+01:00",_x000D_
          "TotalRefreshCount": 6,_x000D_
          "CustomInfo": {}_x000D_
        }_x000D_
      },_x000D_
      "50": {_x000D_
        "$type": "Inside.Core.Formula.Definition.DefinitionAC, Inside.Core.Formula",_x000D_
        "ID": 50,_x000D_
        "Results": [_x000D_
          [_x000D_
            0.0_x000D_
          ]_x000D_
        ],_x000D_
        "Statistics": {_x000D_
          "CreationDate": "2022-01-12T13:59:07.4737156+01:00",_x000D_
          "LastRefreshDate": "2022-01-12T14:00:33.7024646+01:00",_x000D_
          "TotalRefreshCount": 6,_x000D_
          "CustomInfo": {}_x000D_
        }_x000D_
      },_x000D_
      "51": {_x000D_
        "$type": "Inside.Core.Formula.Definition.DefinitionAC, Inside.Core.Formula",_x000D_
        "ID": 51,_x000D_
        "Results": [_x000D_
          [_x000D_
            0.0_x000D_
          ]_x000D_
        ],_x000D_
        "Statistics": {_x000D_
          "CreationDate": "2022-01-12T13:59:07.4737156+01:00",_x000D_
          "LastRefreshDate": "2022-01-12T14:00:33.8974435+01:00",_x000D_
          "TotalRefreshCount": 6,_x000D_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"2022-01-12T13:59:07.4737156+01:00",_x000D_
          "LastRefreshDate": "2022-01-12T14:00:34.0472258+01:00",_x000D_
          "TotalRefreshCount": 6,_x000D_
          "CustomInfo": {}_x000D_
        }_x000D_
      },_x000D_
      "53": {_x000D_
        "$type": "Inside.Core.Formula.Definition.DefinitionAC, Inside.Core.Formula",_x000D_
        "ID": 53,_x000D_
        "Results": [_x000D_
          [_x000D_
            0.0_x000D_
          ]_x000D_
        ],_x000D_
        "Statistics": {_x000D_
          "CreationDate": "2022-01-12T13:59:07.4737156+01:00",_x000D_
          "LastRefreshDate": "2022-01-12T14:00:34.1892802+01:00",_x000D_
          "TotalRefreshCount": 6,_x000D_
          "CustomInfo": {}_x000D_
        }_x000D_
      },_x000D_
      "54": {_x000D_
        "$type": "Inside.Core.Formula.Definition.DefinitionAC, Inside.Core.Formula",_x000D_
        "ID": 54,_x000D_
        "Results": [_x000D_
          [_x000D_
            4.04_x000D_
          ]_x000D_
        ],_x000D_
        "Statistics": {_x000D_
          "CreationDate": "2022-01-12T13:59:07.4737156+01:00",_x000D_
          "LastRefreshDate": "2022-01-12T14:00:24.9802933+01:00",_x000D_
          "TotalRefreshCount": 6,_x000D_
          "CustomInfo": {}_x000D_
        }_x000D_
      },_x000D_
      "55": {_x000D_
        "$type": "Inside.Core.Formula.Definition.DefinitionAC, Inside.Core.Formula",_x000D_
        "ID": 55,_x000D_
        "Results": [_x000D_
          [_x000D_
            0.0_x000D_
          ]_x000D_
        ],_x000D_
        "Statistics": {_x000D_
          "CreationDate": "2022-01-12T13:59:07.4737156+01:00",_x000D_
          "LastRefreshDate": "2022-01-12T14:00:33.387722+01:00",_x000D_
          "TotalRefreshCount": 6,_x000D_
          "CustomInfo": {}_x000D_
        }_x000D_
      },_x000D_
      "56": {_x000D_
        "$type": "Inside.Core.Formula.Definition.DefinitionAC, Inside.Core.Formula",_x000D_
        "ID": 56,_x000D_
        "Results": [_x000D_
          [_x000D_
            0.0_x000D_
          ]_x000D_
        ],_x000D_
        "Statistics": {_x000D_
          "CreationDate": "2022-01-12T13:59:07.4737156+01:00",_x000D_
          "LastRefreshDate": "2022-01-12T14:00:33.5447588+01:00",_x000D_
          "TotalRefreshCount": 6,_x000D_
          "CustomInfo": {}_x000D_
        }_x000D_
      },_x000D_
      "57": {_x000D_
        "$type": "Inside.Core.Formula.Definition.DefinitionAC, Inside.Core.Formula",_x000D_
        "ID": 57,_x000D_
        "Results": [_x000D_
          [_x000D_
            0.0_x000D_
          ]_x000D_
        ],_x000D_
        "Statistics": {_x000D_
          "CreationDate": "2022-01-12T13:59:07.4737156+01:00",_x000D_
          "LastRefreshDate": "2022-01-12T14:00:33.9014397+01:00",_x000D_
          "TotalRefreshCount": 6,_x000D_
          "CustomInfo": {}_x000D_
        }_x000D_
      },_x000D_
      "58": {_x000D_
        "$type": "Inside.Core.Formula.Definition.DefinitionAC, Inside.Core.Formula",_x000D_
        "ID": 58,_x000D_
        "Results": [_x000D_
          [_x000D_
            0.0_x000D_
          ]_x000D_
        ],_x000D_
        "Statistics": {_x000D_
          "CreationDate": "2022-01-12T13:59:07.4737156+01:00",_x000D_
          "LastRefreshDate": "2022-01-12T14:00:34.0502066+01:00",_x000D_
          "TotalRefreshCount": 6,_x000D_
          "CustomInfo": {}_x000D_
        }_x000D_
      },_x000D_
      "59": {_x000D_
        "$type": "Inside.Core.Formula.Definition.DefinitionAC, Inside.Core.Formula",_x000D_
        "ID": 59,_x000D_
        "Results": [_x000D_
          [_x000D_
            0.0_x000D_
          ]_x000D_
        ],_x000D_
        "Statistics": {_x000D_
          "CreationDate": "2022-01-12T13:59:07.4737156+01:00",_x000D_
          "LastRefreshDate": "2022-01-12T14:00:34.192295+01:00",_x000D_
          "TotalRefreshCount": 6,_x000D_
          "CustomInfo": {}_x000D_
        }_x000D_
      },_x000D_
      "60": {_x000D_
        "$type": "Inside.Core.Formula.Definition.DefinitionAC, Inside.Core.Formula",_x000D_
        "ID": 60,_x000D_
        "Results": [_x000D_
          [_x000D_
            0.0_x000D_
          ]_x000D_
        ],_x000D_
        "Statistics": {_x000D_
          "CreationDate": "2022-01-12T13:59:07.4737156+01:00",_x000D_
          "LastRefreshDate": "2022-01-12T14:00:24.983274+01:00",_x000D_
          "TotalRefreshCount": 6,_x000D_
          "CustomInfo": {}_x000D_
        }_x000D_
      }_x000D_
    },_x000D_
    "LastID": 60_x000D_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</si>
</sst>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Univers"/>
      <family val="2"/>
    </font>
    <font>
      <sz val="16"/>
      <color theme="1"/>
      <name val="Univers"/>
      <family val="2"/>
    </font>
    <font>
      <sz val="11"/>
      <color theme="1"/>
      <name val="Univers"/>
      <family val="2"/>
    </font>
    <font>
      <sz val="11"/>
      <color theme="0"/>
      <name val="Univers"/>
      <family val="2"/>
    </font>
    <font>
      <sz val="10"/>
      <color theme="1"/>
      <name val="Univers"/>
      <family val="2"/>
    </font>
    <font>
      <sz val="10"/>
      <color theme="0"/>
      <name val="Univers"/>
      <family val="2"/>
    </font>
    <font>
      <b/>
      <sz val="10"/>
      <color rgb="FF5C6B73"/>
      <name val="Univers"/>
      <family val="2"/>
    </font>
    <font>
      <sz val="9"/>
      <color theme="1"/>
      <name val="Univers"/>
      <family val="2"/>
    </font>
    <font>
      <b/>
      <sz val="9"/>
      <color rgb="FF253237"/>
      <name val="Univers"/>
      <family val="2"/>
    </font>
    <font>
      <b/>
      <sz val="10"/>
      <color rgb="FF080000"/>
      <name val="Univers"/>
      <family val="2"/>
    </font>
    <font>
      <b/>
      <sz val="11"/>
      <color rgb="FF253237"/>
      <name val="Calibri"/>
      <family val="2"/>
      <scheme val="minor"/>
    </font>
    <font>
      <b/>
      <sz val="11"/>
      <color rgb="FF080000"/>
      <name val="Calibri"/>
      <family val="2"/>
      <scheme val="minor"/>
    </font>
    <font>
      <sz val="11"/>
      <color rgb="FF253237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  <font>
      <b/>
      <sz val="12"/>
      <color theme="0"/>
      <name val="Segoe UI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DB4C0"/>
        <bgColor theme="6"/>
      </patternFill>
    </fill>
    <fill>
      <patternFill patternType="solid">
        <fgColor theme="0"/>
        <bgColor theme="6" tint="0.59999389629810485"/>
      </patternFill>
    </fill>
    <fill>
      <patternFill patternType="solid">
        <fgColor rgb="FFFBFBF2"/>
        <bgColor theme="6" tint="0.59999389629810485"/>
      </patternFill>
    </fill>
    <fill>
      <patternFill patternType="solid">
        <fgColor theme="1" tint="0.499984740745262"/>
        <bgColor theme="6" tint="0.59999389629810485"/>
      </patternFill>
    </fill>
    <fill>
      <patternFill patternType="solid">
        <fgColor rgb="FFFBFBF2"/>
        <bgColor indexed="64"/>
      </patternFill>
    </fill>
    <fill>
      <patternFill patternType="solid">
        <fgColor rgb="FFD7E5E6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 tint="-0.24994659260841701"/>
      </right>
      <top style="thin">
        <color indexed="64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indexed="64"/>
      </right>
      <top style="thin">
        <color indexed="64"/>
      </top>
      <bottom style="thin">
        <color theme="2" tint="-0.24994659260841701"/>
      </bottom>
      <diagonal/>
    </border>
    <border>
      <left style="thin">
        <color indexed="64"/>
      </left>
      <right style="thin">
        <color theme="2" tint="-0.24994659260841701"/>
      </right>
      <top style="thin">
        <color theme="2" tint="-0.24994659260841701"/>
      </top>
      <bottom style="thin">
        <color indexed="64"/>
      </bottom>
      <diagonal/>
    </border>
    <border>
      <left style="thin">
        <color theme="2" tint="-0.24994659260841701"/>
      </left>
      <right style="thin">
        <color indexed="64"/>
      </right>
      <top style="thin">
        <color theme="2" tint="-0.24994659260841701"/>
      </top>
      <bottom style="thin">
        <color indexed="64"/>
      </bottom>
      <diagonal/>
    </border>
    <border>
      <left/>
      <right/>
      <top/>
      <bottom style="dotted">
        <color theme="2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/>
    <xf numFmtId="49" fontId="0" fillId="0" borderId="0" xfId="0" applyNumberFormat="1"/>
    <xf numFmtId="0" fontId="2" fillId="4" borderId="1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4" fillId="5" borderId="2" xfId="2" applyFont="1" applyFill="1" applyBorder="1" applyAlignment="1">
      <alignment vertical="center"/>
    </xf>
    <xf numFmtId="0" fontId="5" fillId="5" borderId="3" xfId="2" applyFont="1" applyFill="1" applyBorder="1" applyAlignment="1">
      <alignment vertical="center"/>
    </xf>
    <xf numFmtId="49" fontId="6" fillId="6" borderId="19" xfId="2" applyNumberFormat="1" applyFont="1" applyFill="1" applyBorder="1" applyAlignment="1">
      <alignment horizontal="center" vertical="center"/>
    </xf>
    <xf numFmtId="49" fontId="6" fillId="6" borderId="20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2" xfId="2" applyFont="1" applyBorder="1" applyAlignment="1">
      <alignment vertical="center"/>
    </xf>
    <xf numFmtId="0" fontId="5" fillId="5" borderId="3" xfId="2" applyFont="1" applyFill="1" applyBorder="1" applyAlignment="1">
      <alignment horizontal="left" vertical="center"/>
    </xf>
    <xf numFmtId="0" fontId="6" fillId="6" borderId="20" xfId="2" applyFont="1" applyFill="1" applyBorder="1" applyAlignment="1">
      <alignment horizontal="center" vertical="center"/>
    </xf>
    <xf numFmtId="0" fontId="7" fillId="7" borderId="21" xfId="2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4" borderId="22" xfId="2" applyFont="1" applyFill="1" applyBorder="1" applyAlignment="1">
      <alignment horizontal="center" vertical="center"/>
    </xf>
    <xf numFmtId="0" fontId="2" fillId="4" borderId="23" xfId="2" applyFont="1" applyFill="1" applyBorder="1" applyAlignment="1">
      <alignment horizontal="center" vertical="center"/>
    </xf>
    <xf numFmtId="0" fontId="6" fillId="5" borderId="24" xfId="2" applyFont="1" applyFill="1" applyBorder="1" applyAlignment="1">
      <alignment horizontal="center" vertical="center"/>
    </xf>
    <xf numFmtId="0" fontId="6" fillId="5" borderId="25" xfId="2" applyFont="1" applyFill="1" applyBorder="1" applyAlignment="1">
      <alignment horizontal="center" vertical="center"/>
    </xf>
    <xf numFmtId="0" fontId="6" fillId="5" borderId="26" xfId="2" applyFont="1" applyFill="1" applyBorder="1" applyAlignment="1">
      <alignment horizontal="center" vertical="center"/>
    </xf>
    <xf numFmtId="0" fontId="6" fillId="5" borderId="27" xfId="2" applyFont="1" applyFill="1" applyBorder="1" applyAlignment="1">
      <alignment horizontal="center" vertical="center"/>
    </xf>
    <xf numFmtId="0" fontId="8" fillId="0" borderId="0" xfId="2" applyFont="1" applyAlignment="1">
      <alignment horizontal="right" vertical="center"/>
    </xf>
    <xf numFmtId="49" fontId="8" fillId="3" borderId="0" xfId="2" applyNumberFormat="1" applyFont="1" applyFill="1" applyAlignment="1">
      <alignment horizontal="right" vertical="center"/>
    </xf>
    <xf numFmtId="49" fontId="8" fillId="2" borderId="0" xfId="2" applyNumberFormat="1" applyFont="1" applyFill="1" applyAlignment="1">
      <alignment horizontal="right" vertical="center"/>
    </xf>
    <xf numFmtId="0" fontId="0" fillId="0" borderId="0" xfId="0" applyNumberFormat="1"/>
    <xf numFmtId="0" fontId="9" fillId="0" borderId="28" xfId="2" applyNumberFormat="1" applyFont="1" applyBorder="1" applyAlignment="1">
      <alignment vertical="center"/>
    </xf>
    <xf numFmtId="49" fontId="9" fillId="0" borderId="28" xfId="2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0" fillId="8" borderId="13" xfId="2" applyFont="1" applyFill="1" applyBorder="1" applyAlignment="1">
      <alignment horizontal="center" vertical="center"/>
    </xf>
    <xf numFmtId="0" fontId="10" fillId="8" borderId="15" xfId="2" applyFont="1" applyFill="1" applyBorder="1" applyAlignment="1">
      <alignment horizontal="center" vertical="center"/>
    </xf>
    <xf numFmtId="0" fontId="10" fillId="8" borderId="16" xfId="2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43" fontId="0" fillId="0" borderId="15" xfId="1" applyFont="1" applyBorder="1"/>
    <xf numFmtId="164" fontId="0" fillId="0" borderId="0" xfId="0" applyNumberFormat="1"/>
    <xf numFmtId="0" fontId="0" fillId="0" borderId="0" xfId="0" applyAlignment="1">
      <alignment wrapText="1"/>
    </xf>
    <xf numFmtId="43" fontId="1" fillId="0" borderId="15" xfId="1" applyFont="1" applyBorder="1"/>
    <xf numFmtId="43" fontId="1" fillId="0" borderId="15" xfId="1" applyFont="1" applyBorder="1" applyAlignment="1">
      <alignment horizontal="right"/>
    </xf>
    <xf numFmtId="43" fontId="13" fillId="9" borderId="10" xfId="1" applyFont="1" applyFill="1" applyBorder="1" applyAlignment="1">
      <alignment horizontal="right" vertical="center"/>
    </xf>
    <xf numFmtId="43" fontId="12" fillId="8" borderId="13" xfId="1" applyFont="1" applyFill="1" applyBorder="1" applyAlignment="1">
      <alignment horizontal="right" vertical="center"/>
    </xf>
    <xf numFmtId="43" fontId="12" fillId="8" borderId="16" xfId="1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49" fontId="11" fillId="9" borderId="10" xfId="2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/>
    </xf>
    <xf numFmtId="0" fontId="9" fillId="0" borderId="28" xfId="2" applyNumberFormat="1" applyFont="1" applyBorder="1" applyAlignment="1">
      <alignment horizontal="center" vertical="center"/>
    </xf>
    <xf numFmtId="43" fontId="12" fillId="8" borderId="5" xfId="1" applyFont="1" applyFill="1" applyBorder="1" applyAlignment="1">
      <alignment horizontal="right" vertical="center"/>
    </xf>
    <xf numFmtId="43" fontId="12" fillId="8" borderId="14" xfId="1" applyFont="1" applyFill="1" applyBorder="1" applyAlignment="1">
      <alignment horizontal="center" vertical="center"/>
    </xf>
    <xf numFmtId="43" fontId="0" fillId="0" borderId="5" xfId="1" applyFont="1" applyBorder="1"/>
    <xf numFmtId="43" fontId="12" fillId="8" borderId="10" xfId="1" applyFont="1" applyFill="1" applyBorder="1" applyAlignment="1">
      <alignment horizontal="right" vertical="center"/>
    </xf>
    <xf numFmtId="43" fontId="12" fillId="8" borderId="17" xfId="1" applyFont="1" applyFill="1" applyBorder="1" applyAlignment="1">
      <alignment horizontal="center" vertical="center"/>
    </xf>
    <xf numFmtId="49" fontId="11" fillId="9" borderId="6" xfId="2" applyNumberFormat="1" applyFont="1" applyFill="1" applyBorder="1" applyAlignment="1">
      <alignment vertical="center"/>
    </xf>
    <xf numFmtId="43" fontId="12" fillId="8" borderId="4" xfId="1" applyFont="1" applyFill="1" applyBorder="1" applyAlignment="1">
      <alignment horizontal="right" vertical="center"/>
    </xf>
    <xf numFmtId="43" fontId="12" fillId="8" borderId="6" xfId="1" applyFont="1" applyFill="1" applyBorder="1" applyAlignment="1">
      <alignment horizontal="right" vertical="center"/>
    </xf>
    <xf numFmtId="43" fontId="12" fillId="8" borderId="8" xfId="1" applyFont="1" applyFill="1" applyBorder="1" applyAlignment="1">
      <alignment horizontal="center" vertical="center"/>
    </xf>
    <xf numFmtId="43" fontId="12" fillId="8" borderId="8" xfId="1" applyFont="1" applyFill="1" applyBorder="1" applyAlignment="1">
      <alignment horizontal="right" vertical="center"/>
    </xf>
    <xf numFmtId="0" fontId="0" fillId="0" borderId="5" xfId="0" applyBorder="1"/>
    <xf numFmtId="49" fontId="11" fillId="9" borderId="9" xfId="2" applyNumberFormat="1" applyFont="1" applyFill="1" applyBorder="1" applyAlignment="1">
      <alignment vertical="center"/>
    </xf>
    <xf numFmtId="43" fontId="12" fillId="8" borderId="9" xfId="1" applyFont="1" applyFill="1" applyBorder="1" applyAlignment="1">
      <alignment horizontal="right" vertical="center"/>
    </xf>
    <xf numFmtId="43" fontId="12" fillId="8" borderId="12" xfId="1" applyFont="1" applyFill="1" applyBorder="1" applyAlignment="1">
      <alignment horizontal="center" vertical="center"/>
    </xf>
    <xf numFmtId="43" fontId="0" fillId="0" borderId="9" xfId="1" applyFont="1" applyBorder="1"/>
    <xf numFmtId="43" fontId="12" fillId="8" borderId="11" xfId="1" applyFont="1" applyFill="1" applyBorder="1" applyAlignment="1">
      <alignment horizontal="center" vertical="center"/>
    </xf>
    <xf numFmtId="43" fontId="12" fillId="8" borderId="7" xfId="1" applyFont="1" applyFill="1" applyBorder="1" applyAlignment="1">
      <alignment horizontal="center" vertical="center"/>
    </xf>
    <xf numFmtId="43" fontId="12" fillId="8" borderId="18" xfId="1" applyFont="1" applyFill="1" applyBorder="1" applyAlignment="1">
      <alignment horizontal="center" vertical="center"/>
    </xf>
    <xf numFmtId="43" fontId="12" fillId="8" borderId="12" xfId="1" applyFont="1" applyFill="1" applyBorder="1" applyAlignment="1">
      <alignment vertical="center"/>
    </xf>
    <xf numFmtId="43" fontId="12" fillId="8" borderId="9" xfId="1" applyFont="1" applyFill="1" applyBorder="1" applyAlignment="1">
      <alignment vertical="center"/>
    </xf>
    <xf numFmtId="43" fontId="0" fillId="0" borderId="14" xfId="1" applyFont="1" applyBorder="1" applyAlignment="1">
      <alignment horizontal="center"/>
    </xf>
    <xf numFmtId="43" fontId="14" fillId="8" borderId="4" xfId="1" applyFont="1" applyFill="1" applyBorder="1" applyAlignment="1">
      <alignment horizontal="right" vertical="center"/>
    </xf>
    <xf numFmtId="43" fontId="13" fillId="9" borderId="4" xfId="1" applyFont="1" applyFill="1" applyBorder="1" applyAlignment="1">
      <alignment horizontal="right" vertical="center"/>
    </xf>
    <xf numFmtId="49" fontId="16" fillId="10" borderId="0" xfId="2" applyNumberFormat="1" applyFont="1" applyFill="1"/>
    <xf numFmtId="0" fontId="1" fillId="10" borderId="0" xfId="2" applyFill="1"/>
    <xf numFmtId="0" fontId="1" fillId="0" borderId="0" xfId="2"/>
    <xf numFmtId="0" fontId="17" fillId="0" borderId="0" xfId="2" applyFont="1" applyAlignment="1">
      <alignment horizontal="left" indent="2"/>
    </xf>
    <xf numFmtId="0" fontId="18" fillId="0" borderId="0" xfId="2" applyFont="1" applyAlignment="1">
      <alignment horizontal="left" indent="2"/>
    </xf>
    <xf numFmtId="0" fontId="1" fillId="11" borderId="0" xfId="2" applyFill="1"/>
    <xf numFmtId="0" fontId="20" fillId="10" borderId="0" xfId="2" applyFont="1" applyFill="1"/>
    <xf numFmtId="0" fontId="20" fillId="10" borderId="0" xfId="2" quotePrefix="1" applyFont="1" applyFill="1"/>
    <xf numFmtId="49" fontId="16" fillId="10" borderId="0" xfId="2" quotePrefix="1" applyNumberFormat="1" applyFont="1" applyFill="1" applyAlignment="1">
      <alignment horizontal="center"/>
    </xf>
    <xf numFmtId="49" fontId="16" fillId="10" borderId="0" xfId="2" applyNumberFormat="1" applyFont="1" applyFill="1" applyAlignment="1">
      <alignment horizontal="center"/>
    </xf>
    <xf numFmtId="0" fontId="19" fillId="11" borderId="0" xfId="2" applyFont="1" applyFill="1" applyAlignment="1">
      <alignment horizontal="center" vertical="center" wrapText="1"/>
    </xf>
    <xf numFmtId="0" fontId="15" fillId="10" borderId="0" xfId="2" applyFont="1" applyFill="1" applyAlignment="1">
      <alignment horizontal="left" vertical="center" indent="2"/>
    </xf>
    <xf numFmtId="0" fontId="16" fillId="10" borderId="0" xfId="2" applyFont="1" applyFill="1" applyAlignment="1">
      <alignment horizontal="center"/>
    </xf>
    <xf numFmtId="0" fontId="2" fillId="4" borderId="2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/>
    </xf>
    <xf numFmtId="0" fontId="4" fillId="5" borderId="3" xfId="2" applyFont="1" applyFill="1" applyBorder="1" applyAlignment="1">
      <alignment horizontal="center" vertical="center"/>
    </xf>
    <xf numFmtId="49" fontId="11" fillId="9" borderId="6" xfId="2" applyNumberFormat="1" applyFont="1" applyFill="1" applyBorder="1" applyAlignment="1">
      <alignment vertical="center"/>
    </xf>
    <xf numFmtId="49" fontId="11" fillId="9" borderId="7" xfId="2" applyNumberFormat="1" applyFont="1" applyFill="1" applyBorder="1" applyAlignment="1">
      <alignment vertical="center"/>
    </xf>
    <xf numFmtId="49" fontId="11" fillId="9" borderId="8" xfId="2" applyNumberFormat="1" applyFont="1" applyFill="1" applyBorder="1" applyAlignment="1">
      <alignment vertical="center"/>
    </xf>
    <xf numFmtId="0" fontId="0" fillId="0" borderId="5" xfId="0" applyBorder="1"/>
    <xf numFmtId="0" fontId="0" fillId="0" borderId="0" xfId="0" applyBorder="1"/>
    <xf numFmtId="0" fontId="0" fillId="0" borderId="14" xfId="0" applyBorder="1"/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horizontal="left"/>
    </xf>
    <xf numFmtId="49" fontId="11" fillId="9" borderId="6" xfId="2" applyNumberFormat="1" applyFont="1" applyFill="1" applyBorder="1" applyAlignment="1">
      <alignment horizontal="left" vertical="center"/>
    </xf>
    <xf numFmtId="49" fontId="11" fillId="9" borderId="7" xfId="2" applyNumberFormat="1" applyFont="1" applyFill="1" applyBorder="1" applyAlignment="1">
      <alignment horizontal="left" vertical="center"/>
    </xf>
    <xf numFmtId="49" fontId="11" fillId="9" borderId="8" xfId="2" applyNumberFormat="1" applyFont="1" applyFill="1" applyBorder="1" applyAlignment="1">
      <alignment horizontal="left" vertical="center"/>
    </xf>
    <xf numFmtId="49" fontId="11" fillId="9" borderId="9" xfId="2" applyNumberFormat="1" applyFont="1" applyFill="1" applyBorder="1" applyAlignment="1">
      <alignment horizontal="left" vertical="center"/>
    </xf>
    <xf numFmtId="49" fontId="11" fillId="9" borderId="11" xfId="2" applyNumberFormat="1" applyFont="1" applyFill="1" applyBorder="1" applyAlignment="1">
      <alignment horizontal="left" vertical="center"/>
    </xf>
    <xf numFmtId="49" fontId="11" fillId="9" borderId="12" xfId="2" applyNumberFormat="1" applyFont="1" applyFill="1" applyBorder="1" applyAlignment="1">
      <alignment horizontal="left" vertical="center"/>
    </xf>
    <xf numFmtId="49" fontId="11" fillId="9" borderId="6" xfId="2" applyNumberFormat="1" applyFont="1" applyFill="1" applyBorder="1" applyAlignment="1">
      <alignment horizontal="left" vertical="center" wrapText="1"/>
    </xf>
    <xf numFmtId="49" fontId="11" fillId="9" borderId="7" xfId="2" applyNumberFormat="1" applyFont="1" applyFill="1" applyBorder="1" applyAlignment="1">
      <alignment horizontal="left" vertical="center" wrapText="1"/>
    </xf>
    <xf numFmtId="49" fontId="11" fillId="9" borderId="8" xfId="2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49" fontId="11" fillId="9" borderId="9" xfId="2" applyNumberFormat="1" applyFont="1" applyFill="1" applyBorder="1" applyAlignment="1">
      <alignment vertical="center"/>
    </xf>
    <xf numFmtId="49" fontId="11" fillId="9" borderId="11" xfId="2" applyNumberFormat="1" applyFont="1" applyFill="1" applyBorder="1" applyAlignment="1">
      <alignment vertical="center"/>
    </xf>
    <xf numFmtId="49" fontId="11" fillId="9" borderId="12" xfId="2" applyNumberFormat="1" applyFont="1" applyFill="1" applyBorder="1" applyAlignment="1">
      <alignment vertical="center"/>
    </xf>
    <xf numFmtId="49" fontId="11" fillId="9" borderId="10" xfId="2" applyNumberFormat="1" applyFont="1" applyFill="1" applyBorder="1" applyAlignment="1">
      <alignment vertical="center"/>
    </xf>
    <xf numFmtId="49" fontId="11" fillId="9" borderId="18" xfId="2" applyNumberFormat="1" applyFont="1" applyFill="1" applyBorder="1" applyAlignment="1">
      <alignment vertical="center"/>
    </xf>
    <xf numFmtId="49" fontId="11" fillId="9" borderId="17" xfId="2" applyNumberFormat="1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4" fontId="0" fillId="0" borderId="0" xfId="0" applyNumberFormat="1"/>
  </cellXfs>
  <cellStyles count="3">
    <cellStyle name="Milliers" xfId="1" builtinId="3"/>
    <cellStyle name="Normal" xfId="0" builtinId="0"/>
    <cellStyle name="Normal 3" xfId="2" xr:uid="{89160EAF-325E-477F-BC49-470EC98A7D3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A2F5736D-329F-4B0A-B166-2D923C45A03C}"/>
            </a:ext>
          </a:extLst>
        </xdr:cNvPr>
        <xdr:cNvSpPr/>
      </xdr:nvSpPr>
      <xdr:spPr>
        <a:xfrm>
          <a:off x="682743" y="72770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D9DF4842-755A-4361-A389-19CE1FD43C41}"/>
            </a:ext>
          </a:extLst>
        </xdr:cNvPr>
        <xdr:cNvSpPr/>
      </xdr:nvSpPr>
      <xdr:spPr>
        <a:xfrm>
          <a:off x="557212" y="2591433"/>
          <a:ext cx="360000" cy="358095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18BD7E45-7237-4639-9870-EC8A1444856F}"/>
            </a:ext>
          </a:extLst>
        </xdr:cNvPr>
        <xdr:cNvSpPr/>
      </xdr:nvSpPr>
      <xdr:spPr>
        <a:xfrm>
          <a:off x="557212" y="3904825"/>
          <a:ext cx="360000" cy="358095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424509DB-F2BB-46B7-BCC3-56B2DFF035E1}"/>
            </a:ext>
          </a:extLst>
        </xdr:cNvPr>
        <xdr:cNvSpPr/>
      </xdr:nvSpPr>
      <xdr:spPr>
        <a:xfrm>
          <a:off x="548534" y="1261110"/>
          <a:ext cx="360000" cy="353862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2</xdr:row>
      <xdr:rowOff>0</xdr:rowOff>
    </xdr:from>
    <xdr:ext cx="7353301" cy="4500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3B9DD5E-5AB9-4A72-8BEE-CDA081B45B4F}"/>
            </a:ext>
          </a:extLst>
        </xdr:cNvPr>
        <xdr:cNvSpPr txBox="1"/>
      </xdr:nvSpPr>
      <xdr:spPr>
        <a:xfrm>
          <a:off x="1238250" y="381000"/>
          <a:ext cx="7353301" cy="450000"/>
        </a:xfrm>
        <a:prstGeom prst="rect">
          <a:avLst/>
        </a:prstGeom>
        <a:solidFill>
          <a:srgbClr val="253237"/>
        </a:solidFill>
        <a:ln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fr-FR" sz="1600" b="1">
              <a:solidFill>
                <a:schemeClr val="bg1"/>
              </a:solidFill>
              <a:latin typeface="Univers" panose="020B0503020202020204" pitchFamily="34" charset="0"/>
            </a:rPr>
            <a:t>ÉTATS FISCAUX ASSURANCE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1847850</xdr:colOff>
      <xdr:row>7</xdr:row>
      <xdr:rowOff>0</xdr:rowOff>
    </xdr:from>
    <xdr:ext cx="7279108" cy="703528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FD4458E-EE23-4DA2-A79B-6B781E3A0B4E}"/>
            </a:ext>
          </a:extLst>
        </xdr:cNvPr>
        <xdr:cNvSpPr txBox="1"/>
      </xdr:nvSpPr>
      <xdr:spPr>
        <a:xfrm>
          <a:off x="4743450" y="1333500"/>
          <a:ext cx="7279108" cy="703528"/>
        </a:xfrm>
        <a:prstGeom prst="rect">
          <a:avLst/>
        </a:prstGeom>
        <a:solidFill>
          <a:srgbClr val="253237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bg1"/>
              </a:solidFill>
              <a:latin typeface="Univers" panose="020B0503020202020204" pitchFamily="34" charset="0"/>
            </a:rPr>
            <a:t>BILAN</a:t>
          </a:r>
          <a:r>
            <a:rPr lang="fr-FR" sz="1800" b="0">
              <a:solidFill>
                <a:schemeClr val="bg1"/>
              </a:solidFill>
              <a:latin typeface="Univers" panose="020B0503020202020204" pitchFamily="34" charset="0"/>
            </a:rPr>
            <a:t>    -  </a:t>
          </a:r>
          <a:r>
            <a:rPr lang="fr-FR" sz="1800" b="1">
              <a:solidFill>
                <a:schemeClr val="bg1"/>
              </a:solidFill>
              <a:latin typeface="Univers" panose="020B0503020202020204" pitchFamily="34" charset="0"/>
            </a:rPr>
            <a:t>ACTIF</a:t>
          </a:r>
        </a:p>
        <a:p>
          <a:pPr algn="ctr"/>
          <a:r>
            <a:rPr lang="fr-FR" sz="1800" b="0" baseline="0">
              <a:solidFill>
                <a:schemeClr val="bg1"/>
              </a:solidFill>
              <a:latin typeface="Univers" panose="020B0503020202020204" pitchFamily="34" charset="0"/>
            </a:rPr>
            <a:t>Etat préparatoire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1847850</xdr:colOff>
      <xdr:row>7</xdr:row>
      <xdr:rowOff>0</xdr:rowOff>
    </xdr:from>
    <xdr:ext cx="7279108" cy="703528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43A0DEE-C953-4E95-8613-9B6DF59F326A}"/>
            </a:ext>
          </a:extLst>
        </xdr:cNvPr>
        <xdr:cNvSpPr txBox="1"/>
      </xdr:nvSpPr>
      <xdr:spPr>
        <a:xfrm>
          <a:off x="4124325" y="1333500"/>
          <a:ext cx="7279108" cy="703528"/>
        </a:xfrm>
        <a:prstGeom prst="rect">
          <a:avLst/>
        </a:prstGeom>
        <a:solidFill>
          <a:srgbClr val="253237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bg1"/>
              </a:solidFill>
              <a:latin typeface="Univers" panose="020B0503020202020204" pitchFamily="34" charset="0"/>
            </a:rPr>
            <a:t>BILAN</a:t>
          </a:r>
          <a:r>
            <a:rPr lang="fr-FR" sz="1800" b="0">
              <a:solidFill>
                <a:schemeClr val="bg1"/>
              </a:solidFill>
              <a:latin typeface="Univers" panose="020B0503020202020204" pitchFamily="34" charset="0"/>
            </a:rPr>
            <a:t>    -  </a:t>
          </a:r>
          <a:r>
            <a:rPr lang="fr-FR" sz="1800" b="1">
              <a:solidFill>
                <a:schemeClr val="bg1"/>
              </a:solidFill>
              <a:latin typeface="Univers" panose="020B0503020202020204" pitchFamily="34" charset="0"/>
            </a:rPr>
            <a:t>PASSIF</a:t>
          </a:r>
        </a:p>
        <a:p>
          <a:pPr algn="ctr"/>
          <a:r>
            <a:rPr lang="fr-FR" sz="1800" b="0" baseline="0">
              <a:solidFill>
                <a:schemeClr val="bg1"/>
              </a:solidFill>
              <a:latin typeface="Univers" panose="020B0503020202020204" pitchFamily="34" charset="0"/>
            </a:rPr>
            <a:t>Etat préparatoire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3048000</xdr:colOff>
      <xdr:row>6</xdr:row>
      <xdr:rowOff>180975</xdr:rowOff>
    </xdr:from>
    <xdr:ext cx="7279108" cy="703528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798E5AF-1F26-40A7-9113-B13A33106038}"/>
            </a:ext>
          </a:extLst>
        </xdr:cNvPr>
        <xdr:cNvSpPr txBox="1"/>
      </xdr:nvSpPr>
      <xdr:spPr>
        <a:xfrm>
          <a:off x="3190875" y="371475"/>
          <a:ext cx="7279108" cy="703528"/>
        </a:xfrm>
        <a:prstGeom prst="rect">
          <a:avLst/>
        </a:prstGeom>
        <a:solidFill>
          <a:srgbClr val="253237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bg1"/>
              </a:solidFill>
              <a:latin typeface="Univers" panose="020B0503020202020204" pitchFamily="34" charset="0"/>
            </a:rPr>
            <a:t>COMPTE TECHNIQUE DE L'ASSURANCE</a:t>
          </a:r>
          <a:r>
            <a:rPr lang="fr-FR" sz="1800" b="1" baseline="0">
              <a:solidFill>
                <a:schemeClr val="bg1"/>
              </a:solidFill>
              <a:latin typeface="Univers" panose="020B0503020202020204" pitchFamily="34" charset="0"/>
            </a:rPr>
            <a:t> NON-VIE</a:t>
          </a:r>
          <a:endParaRPr lang="fr-FR" sz="1800" b="1">
            <a:solidFill>
              <a:schemeClr val="bg1"/>
            </a:solidFill>
            <a:latin typeface="Univers" panose="020B0503020202020204" pitchFamily="34" charset="0"/>
          </a:endParaRPr>
        </a:p>
        <a:p>
          <a:pPr algn="ctr"/>
          <a:r>
            <a:rPr lang="fr-FR" sz="1800" b="0" baseline="0">
              <a:solidFill>
                <a:schemeClr val="bg1"/>
              </a:solidFill>
              <a:latin typeface="Univers" panose="020B0503020202020204" pitchFamily="34" charset="0"/>
            </a:rPr>
            <a:t>Etat préparatoire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3048000</xdr:colOff>
      <xdr:row>6</xdr:row>
      <xdr:rowOff>180975</xdr:rowOff>
    </xdr:from>
    <xdr:ext cx="7279108" cy="703528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F16CBEB8-CD5A-4FF9-9FF8-78B482FBD845}"/>
            </a:ext>
          </a:extLst>
        </xdr:cNvPr>
        <xdr:cNvSpPr txBox="1"/>
      </xdr:nvSpPr>
      <xdr:spPr>
        <a:xfrm>
          <a:off x="6162675" y="1323975"/>
          <a:ext cx="7279108" cy="703528"/>
        </a:xfrm>
        <a:prstGeom prst="rect">
          <a:avLst/>
        </a:prstGeom>
        <a:solidFill>
          <a:srgbClr val="253237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bg1"/>
              </a:solidFill>
              <a:latin typeface="Univers" panose="020B0503020202020204" pitchFamily="34" charset="0"/>
            </a:rPr>
            <a:t>COMPTE TECHNIQUE DE L'ASSURANCE</a:t>
          </a:r>
          <a:r>
            <a:rPr lang="fr-FR" sz="1800" b="1" baseline="0">
              <a:solidFill>
                <a:schemeClr val="bg1"/>
              </a:solidFill>
              <a:latin typeface="Univers" panose="020B0503020202020204" pitchFamily="34" charset="0"/>
            </a:rPr>
            <a:t> VIE</a:t>
          </a:r>
          <a:endParaRPr lang="fr-FR" sz="1800" b="1">
            <a:solidFill>
              <a:schemeClr val="bg1"/>
            </a:solidFill>
            <a:latin typeface="Univers" panose="020B0503020202020204" pitchFamily="34" charset="0"/>
          </a:endParaRPr>
        </a:p>
        <a:p>
          <a:pPr algn="ctr"/>
          <a:r>
            <a:rPr lang="fr-FR" sz="1800" b="0" baseline="0">
              <a:solidFill>
                <a:schemeClr val="bg1"/>
              </a:solidFill>
              <a:latin typeface="Univers" panose="020B0503020202020204" pitchFamily="34" charset="0"/>
            </a:rPr>
            <a:t>Etat préparatoire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1847850</xdr:colOff>
      <xdr:row>7</xdr:row>
      <xdr:rowOff>0</xdr:rowOff>
    </xdr:from>
    <xdr:ext cx="7279108" cy="703528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5B9481C-1DEE-4354-8294-D99685EBE1FA}"/>
            </a:ext>
          </a:extLst>
        </xdr:cNvPr>
        <xdr:cNvSpPr txBox="1"/>
      </xdr:nvSpPr>
      <xdr:spPr>
        <a:xfrm>
          <a:off x="4124325" y="1333500"/>
          <a:ext cx="7279108" cy="703528"/>
        </a:xfrm>
        <a:prstGeom prst="rect">
          <a:avLst/>
        </a:prstGeom>
        <a:solidFill>
          <a:srgbClr val="253237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fr-FR" sz="1800" b="1">
              <a:solidFill>
                <a:schemeClr val="bg1"/>
              </a:solidFill>
              <a:latin typeface="Univers" panose="020B0503020202020204" pitchFamily="34" charset="0"/>
            </a:rPr>
            <a:t>COMPTE NON TECHNIQUE</a:t>
          </a:r>
        </a:p>
        <a:p>
          <a:pPr algn="ctr"/>
          <a:r>
            <a:rPr lang="fr-FR" sz="1800" b="0" baseline="0">
              <a:solidFill>
                <a:schemeClr val="bg1"/>
              </a:solidFill>
              <a:latin typeface="Univers" panose="020B0503020202020204" pitchFamily="34" charset="0"/>
            </a:rPr>
            <a:t>Etat préparatoire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04F1097-4736-4E64-B174-A5CE9F8CFC3A}" name="Tableau1" displayName="Tableau1" ref="A1:C2" totalsRowShown="0">
  <autoFilter ref="A1:C2" xr:uid="{704F1097-4736-4E64-B174-A5CE9F8CFC3A}"/>
  <tableColumns count="3">
    <tableColumn id="1" xr3:uid="{24F4FCD9-04AE-4FD4-8ABA-9E95E15AA8C2}" name="Version"/>
    <tableColumn id="2" xr3:uid="{FBF22DB0-7EBA-448A-807E-DB1EB666A7E6}" name="Date"/>
    <tableColumn id="3" xr3:uid="{4BBCBFA1-AD52-4AE0-A938-39EEF35921D3}" name="Description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7B6C2-767D-459E-82A6-458EF75CC5AD}">
  <dimension ref="A1:AM44"/>
  <sheetViews>
    <sheetView showGridLines="0" tabSelected="1" zoomScale="70" zoomScaleNormal="70" workbookViewId="0">
      <selection activeCell="H13" sqref="H13"/>
    </sheetView>
  </sheetViews>
  <sheetFormatPr baseColWidth="10" defaultColWidth="11.44140625" defaultRowHeight="14.4" x14ac:dyDescent="0.3"/>
  <cols>
    <col min="1" max="18" width="11.44140625" style="72"/>
    <col min="19" max="19" width="15.88671875" style="72" customWidth="1"/>
    <col min="20" max="16384" width="11.44140625" style="72"/>
  </cols>
  <sheetData>
    <row r="1" spans="1:39" ht="15" customHeight="1" x14ac:dyDescent="0.4">
      <c r="A1" s="81" t="s">
        <v>396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2"/>
      <c r="N1" s="78"/>
      <c r="O1" s="70"/>
      <c r="P1" s="82"/>
      <c r="Q1" s="82"/>
      <c r="R1" s="78"/>
      <c r="S1" s="70"/>
      <c r="T1" s="82"/>
      <c r="U1" s="82"/>
      <c r="V1" s="78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</row>
    <row r="2" spans="1:39" ht="25.2" x14ac:dyDescent="0.4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2"/>
      <c r="N2" s="79"/>
      <c r="O2" s="70"/>
      <c r="P2" s="82"/>
      <c r="Q2" s="82"/>
      <c r="R2" s="79"/>
      <c r="S2" s="70"/>
      <c r="T2" s="82"/>
      <c r="U2" s="82"/>
      <c r="V2" s="79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</row>
    <row r="3" spans="1:39" x14ac:dyDescent="0.3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</row>
    <row r="7" spans="1:39" ht="24.6" x14ac:dyDescent="0.55000000000000004">
      <c r="B7" s="73" t="s">
        <v>397</v>
      </c>
    </row>
    <row r="8" spans="1:39" ht="21" x14ac:dyDescent="0.35">
      <c r="B8" s="74"/>
    </row>
    <row r="9" spans="1:39" ht="21" x14ac:dyDescent="0.35">
      <c r="B9" s="74"/>
    </row>
    <row r="10" spans="1:39" ht="21" x14ac:dyDescent="0.35">
      <c r="B10" s="74"/>
    </row>
    <row r="11" spans="1:39" ht="21" x14ac:dyDescent="0.35">
      <c r="B11" s="74"/>
    </row>
    <row r="12" spans="1:39" ht="24.6" x14ac:dyDescent="0.55000000000000004">
      <c r="B12" s="73" t="s">
        <v>398</v>
      </c>
    </row>
    <row r="13" spans="1:39" ht="21" x14ac:dyDescent="0.35">
      <c r="B13" s="74"/>
    </row>
    <row r="14" spans="1:39" ht="21" x14ac:dyDescent="0.35">
      <c r="B14" s="74"/>
    </row>
    <row r="15" spans="1:39" ht="21" x14ac:dyDescent="0.35">
      <c r="B15" s="74"/>
    </row>
    <row r="16" spans="1:39" ht="21" x14ac:dyDescent="0.35">
      <c r="B16" s="74"/>
    </row>
    <row r="17" spans="1:39" ht="24.6" x14ac:dyDescent="0.55000000000000004">
      <c r="B17" s="73" t="s">
        <v>399</v>
      </c>
    </row>
    <row r="22" spans="1:39" ht="15" customHeight="1" x14ac:dyDescent="0.3">
      <c r="A22" s="80" t="s">
        <v>400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</row>
    <row r="23" spans="1:39" ht="15" customHeight="1" x14ac:dyDescent="0.3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</row>
    <row r="24" spans="1:39" ht="15" customHeight="1" x14ac:dyDescent="0.3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</row>
    <row r="25" spans="1:39" ht="15" customHeight="1" x14ac:dyDescent="0.3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</row>
    <row r="26" spans="1:39" ht="15" customHeight="1" x14ac:dyDescent="0.3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</row>
    <row r="27" spans="1:39" ht="15" customHeight="1" x14ac:dyDescent="0.3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</row>
    <row r="28" spans="1:39" ht="15" customHeight="1" x14ac:dyDescent="0.3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</row>
    <row r="29" spans="1:39" ht="7.5" customHeight="1" x14ac:dyDescent="0.3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</row>
    <row r="30" spans="1:39" ht="19.2" x14ac:dyDescent="0.45">
      <c r="A30" s="76" t="s">
        <v>401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</row>
    <row r="31" spans="1:39" x14ac:dyDescent="0.3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</row>
    <row r="32" spans="1:39" ht="19.2" x14ac:dyDescent="0.45">
      <c r="A32" s="76" t="s">
        <v>402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</row>
    <row r="33" spans="1:39" ht="19.2" x14ac:dyDescent="0.45">
      <c r="A33" s="76" t="s">
        <v>403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</row>
    <row r="34" spans="1:39" ht="19.2" x14ac:dyDescent="0.45">
      <c r="A34" s="76" t="s">
        <v>407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</row>
    <row r="35" spans="1:39" ht="19.2" x14ac:dyDescent="0.45">
      <c r="A35" s="76" t="s">
        <v>408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</row>
    <row r="36" spans="1:39" ht="19.2" x14ac:dyDescent="0.45">
      <c r="A36" s="76" t="s">
        <v>404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</row>
    <row r="37" spans="1:39" ht="15" customHeight="1" x14ac:dyDescent="0.45">
      <c r="A37" s="71"/>
      <c r="B37" s="77" t="s">
        <v>405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</row>
    <row r="38" spans="1:39" ht="19.2" x14ac:dyDescent="0.45">
      <c r="A38" s="71"/>
      <c r="B38" s="77" t="s">
        <v>406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1:39" x14ac:dyDescent="0.3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</row>
    <row r="40" spans="1:39" ht="19.2" x14ac:dyDescent="0.45">
      <c r="A40" s="76" t="s">
        <v>409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1:39" x14ac:dyDescent="0.3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</row>
    <row r="42" spans="1:39" x14ac:dyDescent="0.3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</row>
    <row r="43" spans="1:39" x14ac:dyDescent="0.3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</row>
    <row r="44" spans="1:39" x14ac:dyDescent="0.3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C93E-A49F-4B05-A348-036D426606D8}">
  <dimension ref="A1:C2"/>
  <sheetViews>
    <sheetView workbookViewId="0">
      <selection activeCell="C2" sqref="C2"/>
    </sheetView>
  </sheetViews>
  <sheetFormatPr baseColWidth="10" defaultRowHeight="14.4" x14ac:dyDescent="0.3"/>
  <cols>
    <col min="3" max="3" width="20.21875" bestFit="1" customWidth="1"/>
  </cols>
  <sheetData>
    <row r="1" spans="1:3" x14ac:dyDescent="0.3">
      <c r="A1" t="s">
        <v>411</v>
      </c>
      <c r="B1" t="s">
        <v>410</v>
      </c>
      <c r="C1" t="s">
        <v>412</v>
      </c>
    </row>
    <row r="2" spans="1:3" x14ac:dyDescent="0.3">
      <c r="A2">
        <v>1</v>
      </c>
      <c r="B2" s="137">
        <v>44573</v>
      </c>
      <c r="C2" t="s">
        <v>413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FEE49-E15D-4AB2-9DD4-AC4FE5FA7D0B}">
  <dimension ref="B10:E21"/>
  <sheetViews>
    <sheetView showGridLines="0" zoomScale="115" zoomScaleNormal="115" workbookViewId="0">
      <selection activeCell="A6" sqref="A6"/>
    </sheetView>
  </sheetViews>
  <sheetFormatPr baseColWidth="10" defaultRowHeight="14.4" x14ac:dyDescent="0.3"/>
  <cols>
    <col min="2" max="2" width="29.6640625" bestFit="1" customWidth="1"/>
    <col min="3" max="3" width="2.5546875" customWidth="1"/>
    <col min="4" max="5" width="30.33203125" customWidth="1"/>
  </cols>
  <sheetData>
    <row r="10" spans="2:5" ht="21" x14ac:dyDescent="0.3">
      <c r="B10" s="83" t="s">
        <v>221</v>
      </c>
      <c r="C10" s="84"/>
      <c r="D10" s="5" t="s">
        <v>222</v>
      </c>
      <c r="E10" s="6"/>
    </row>
    <row r="11" spans="2:5" ht="21" x14ac:dyDescent="0.3">
      <c r="B11" s="7" t="s">
        <v>223</v>
      </c>
      <c r="C11" s="8" t="str">
        <f>_xll.Assistant.XL.RIK_VO("INF06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1027,G=0,T=0,P=0,O=NF='Texte'_B='0'_U='0'_I='0'_FN='Calibri'_FS='10'_FC='#000000'_BC='#FFFFFF'_AH='1'_AV='1'_Br=[]_BrS='0'_BrC='#FFFFFF'_WpT='0':")</f>
        <v>Dossier - Code</v>
      </c>
      <c r="D11" s="9" t="s">
        <v>414</v>
      </c>
      <c r="E11" s="6"/>
    </row>
    <row r="12" spans="2:5" x14ac:dyDescent="0.3">
      <c r="B12" s="7" t="s">
        <v>224</v>
      </c>
      <c r="C12" s="8" t="str">
        <f>_xll.Assistant.XL.RIK_VO("INF06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1005,G=0,T=0,P=0,O=NF='Texte'_B='0'_U='0'_I='0'_FN='Calibri'_FS='10'_FC='#000000'_BC='#FFFFFF'_AH='1'_AV='1'_Br=[]_BrS='0'_BrC='#FFFFFF'_WpT='0':E"&amp;"=0,S=1006,G=0,T=0,P=0,O=NF='Texte'_B='0'_U='0'_I='0'_FN='Calibri'_FS='10'_FC='#000000'_BC='#FFFFFF'_AH='1'_AV='1'_Br=[]_BrS='0'_BrC='#FFFFFF'_WpT='0':@R=A,S=1027,V={0}:",$D$11)</f>
        <v>Société - Code</v>
      </c>
      <c r="D12" s="10" t="s">
        <v>415</v>
      </c>
      <c r="E12" s="11"/>
    </row>
    <row r="13" spans="2:5" x14ac:dyDescent="0.3">
      <c r="B13" s="12" t="s">
        <v>225</v>
      </c>
      <c r="C13" s="13" t="str">
        <f>_xll.Assistant.XL.RIK_VO("INF06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1010,G=0,T=0,P=0,O=NF='Texte'_B='0'_U='0'_I='0'_FN='Calibri'_FS='10'_FC='#000000'_BC='#FFFFFF'_AH='1'_AV='1'_Br=[]_BrS='0'_BrC='#FFFFFF'_WpT='0':E"&amp;"=0,S=1011,G=0,T=0,P=0,O=NF='Texte'_B='0'_U='0'_I='0'_FN='Calibri'_FS='10'_FC='#000000'_BC='#FFFFFF'_AH='1'_AV='1'_Br=[]_BrS='0'_BrC='#FFFFFF'_WpT='0':@R=A,S=1027,V={0}:",$D$11)</f>
        <v>Etablissement - Code</v>
      </c>
      <c r="D13" s="10" t="s">
        <v>226</v>
      </c>
      <c r="E13" s="11"/>
    </row>
    <row r="14" spans="2:5" x14ac:dyDescent="0.3">
      <c r="B14" s="12" t="s">
        <v>227</v>
      </c>
      <c r="C14" s="13" t="s">
        <v>227</v>
      </c>
      <c r="D14" s="14" t="s">
        <v>228</v>
      </c>
      <c r="E14" s="11"/>
    </row>
    <row r="15" spans="2:5" x14ac:dyDescent="0.3">
      <c r="B15" s="12" t="s">
        <v>229</v>
      </c>
      <c r="C15" s="13" t="str">
        <f>_xll.Assistant.XL.RIK_VO("INF06_2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02@E=0,S=2000,G=0,T=0,P=0,O=NF='Texte'_B='0'_U='0'_I='0'_FN='Calibri'_FS='10'_FC='#000000'_BC='#FFFFFF'_AH='1'_AV='1'_Br=[]_BrS='0'_BrC='#FFFFFF'_WpT='0':@"&amp;"R=A,S=1027,V={0}:",$D$11)</f>
        <v>Approche Comptable - Code</v>
      </c>
      <c r="D15" s="14" t="s">
        <v>108</v>
      </c>
      <c r="E15" s="11"/>
    </row>
    <row r="16" spans="2:5" ht="21" x14ac:dyDescent="0.3">
      <c r="B16" s="12" t="s">
        <v>230</v>
      </c>
      <c r="C16" s="13" t="s">
        <v>230</v>
      </c>
      <c r="D16" s="15" t="s">
        <v>4</v>
      </c>
      <c r="E16" s="6"/>
    </row>
    <row r="17" spans="2:5" ht="21" x14ac:dyDescent="0.3">
      <c r="B17" s="6"/>
      <c r="C17" s="16"/>
      <c r="D17" s="16"/>
      <c r="E17" s="6"/>
    </row>
    <row r="18" spans="2:5" ht="21" x14ac:dyDescent="0.3">
      <c r="B18" s="6"/>
      <c r="C18" s="11"/>
      <c r="D18" s="11"/>
      <c r="E18" s="6"/>
    </row>
    <row r="19" spans="2:5" ht="15.6" x14ac:dyDescent="0.3">
      <c r="B19" s="83" t="s">
        <v>221</v>
      </c>
      <c r="C19" s="84"/>
      <c r="D19" s="17" t="s">
        <v>231</v>
      </c>
      <c r="E19" s="18" t="s">
        <v>232</v>
      </c>
    </row>
    <row r="20" spans="2:5" x14ac:dyDescent="0.3">
      <c r="B20" s="85" t="s">
        <v>2</v>
      </c>
      <c r="C20" s="86"/>
      <c r="D20" s="19">
        <v>201201</v>
      </c>
      <c r="E20" s="20">
        <v>201212</v>
      </c>
    </row>
    <row r="21" spans="2:5" x14ac:dyDescent="0.3">
      <c r="B21" s="85" t="s">
        <v>3</v>
      </c>
      <c r="C21" s="86"/>
      <c r="D21" s="21">
        <v>201301</v>
      </c>
      <c r="E21" s="22">
        <v>201312</v>
      </c>
    </row>
  </sheetData>
  <mergeCells count="4">
    <mergeCell ref="B10:C10"/>
    <mergeCell ref="B19:C19"/>
    <mergeCell ref="B20:C20"/>
    <mergeCell ref="B21:C21"/>
  </mergeCells>
  <dataValidations count="2">
    <dataValidation type="list" allowBlank="1" showInputMessage="1" showErrorMessage="1" sqref="D15" xr:uid="{7195B9DA-76A0-4141-8FC4-35626B252958}">
      <formula1>"*,IAS,NAT"</formula1>
    </dataValidation>
    <dataValidation type="list" allowBlank="1" showInputMessage="1" showErrorMessage="1" sqref="D14" xr:uid="{25DB8C4C-0DCC-4B82-B167-3C6138184B85}">
      <formula1>"OUI,NON"</formula1>
    </dataValidation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CE202-6C4A-493D-83D5-AE1399A1EE1B}">
  <dimension ref="A1:K62"/>
  <sheetViews>
    <sheetView showGridLines="0" topLeftCell="C42" workbookViewId="0">
      <selection activeCell="B3" sqref="B3"/>
    </sheetView>
  </sheetViews>
  <sheetFormatPr baseColWidth="10" defaultRowHeight="14.4" outlineLevelRow="1" outlineLevelCol="1" x14ac:dyDescent="0.3"/>
  <cols>
    <col min="1" max="1" width="20.5546875" hidden="1" customWidth="1" outlineLevel="1"/>
    <col min="2" max="2" width="11.44140625" hidden="1" customWidth="1" outlineLevel="1"/>
    <col min="3" max="3" width="2.109375" customWidth="1" collapsed="1"/>
    <col min="4" max="4" width="49.88671875" customWidth="1"/>
    <col min="5" max="5" width="26.44140625" customWidth="1"/>
    <col min="6" max="6" width="15.33203125" customWidth="1"/>
    <col min="7" max="7" width="39" customWidth="1"/>
    <col min="8" max="8" width="4.88671875" customWidth="1"/>
    <col min="9" max="9" width="15.5546875" bestFit="1" customWidth="1"/>
    <col min="10" max="10" width="5.6640625" customWidth="1"/>
    <col min="11" max="11" width="13.88671875" bestFit="1" customWidth="1"/>
  </cols>
  <sheetData>
    <row r="1" spans="1:11" hidden="1" outlineLevel="1" x14ac:dyDescent="0.3">
      <c r="A1" t="s">
        <v>233</v>
      </c>
      <c r="B1" s="4" t="str">
        <f>Paramétrages!D11</f>
        <v>ST_900_SFI_INF</v>
      </c>
      <c r="H1" t="s">
        <v>263</v>
      </c>
      <c r="I1">
        <f>Paramétrages!D20</f>
        <v>201201</v>
      </c>
      <c r="K1">
        <f>Paramétrages!D21</f>
        <v>201301</v>
      </c>
    </row>
    <row r="2" spans="1:11" hidden="1" outlineLevel="1" x14ac:dyDescent="0.3">
      <c r="A2" t="s">
        <v>234</v>
      </c>
      <c r="B2" s="26" t="str">
        <f>Paramétrages!D15</f>
        <v>NAT</v>
      </c>
      <c r="H2" t="s">
        <v>264</v>
      </c>
      <c r="I2">
        <f>Paramétrages!E20</f>
        <v>201212</v>
      </c>
      <c r="K2">
        <f>Paramétrages!E21</f>
        <v>201312</v>
      </c>
    </row>
    <row r="3" spans="1:11" hidden="1" outlineLevel="1" x14ac:dyDescent="0.3">
      <c r="A3" t="s">
        <v>235</v>
      </c>
      <c r="B3" t="s">
        <v>180</v>
      </c>
    </row>
    <row r="4" spans="1:11" hidden="1" outlineLevel="1" x14ac:dyDescent="0.3">
      <c r="A4" t="s">
        <v>236</v>
      </c>
      <c r="B4" t="str">
        <f>IF(Paramétrages!D13&lt;&gt;"*","Par Etablissement","Par Société")</f>
        <v>Par Société</v>
      </c>
    </row>
    <row r="5" spans="1:11" hidden="1" outlineLevel="1" x14ac:dyDescent="0.3">
      <c r="A5" t="s">
        <v>237</v>
      </c>
      <c r="B5" t="str">
        <f>IF(UPPER(Paramétrages!D14)="OUI","Réel,Simulation","Réel")</f>
        <v>Réel,Simulation</v>
      </c>
    </row>
    <row r="6" spans="1:11" collapsed="1" x14ac:dyDescent="0.3"/>
    <row r="14" spans="1:11" x14ac:dyDescent="0.3">
      <c r="E14" s="23" t="s">
        <v>238</v>
      </c>
      <c r="F14" s="27" t="str">
        <f>Paramétrages!D12</f>
        <v>S1</v>
      </c>
    </row>
    <row r="15" spans="1:11" x14ac:dyDescent="0.3">
      <c r="E15" s="23" t="s">
        <v>239</v>
      </c>
      <c r="F15" s="28" t="str">
        <f>Paramétrages!D13</f>
        <v>*</v>
      </c>
      <c r="J15" s="27"/>
      <c r="K15" s="27"/>
    </row>
    <row r="16" spans="1:11" x14ac:dyDescent="0.3">
      <c r="E16" s="24" t="s">
        <v>240</v>
      </c>
      <c r="F16" s="28" t="str">
        <f>Paramétrages!D15</f>
        <v>NAT</v>
      </c>
      <c r="J16" s="27"/>
      <c r="K16" s="27"/>
    </row>
    <row r="17" spans="1:11" x14ac:dyDescent="0.3">
      <c r="E17" s="25" t="s">
        <v>241</v>
      </c>
      <c r="F17" t="str">
        <f>IF(UPPER(Paramétrages!D14)="OUI","Oui","Non")</f>
        <v>Oui</v>
      </c>
      <c r="J17" s="27"/>
      <c r="K17" s="27"/>
    </row>
    <row r="18" spans="1:11" x14ac:dyDescent="0.3">
      <c r="E18" s="25" t="s">
        <v>242</v>
      </c>
      <c r="F18" s="28" t="s">
        <v>4</v>
      </c>
    </row>
    <row r="19" spans="1:11" x14ac:dyDescent="0.3">
      <c r="J19" s="27"/>
      <c r="K19" s="27"/>
    </row>
    <row r="21" spans="1:11" ht="15" thickBot="1" x14ac:dyDescent="0.35"/>
    <row r="22" spans="1:11" x14ac:dyDescent="0.3">
      <c r="D22" s="107"/>
      <c r="E22" s="108"/>
      <c r="F22" s="108"/>
      <c r="G22" s="109"/>
      <c r="H22" s="116" t="s">
        <v>2</v>
      </c>
      <c r="I22" s="117"/>
      <c r="J22" s="116" t="s">
        <v>3</v>
      </c>
      <c r="K22" s="117"/>
    </row>
    <row r="23" spans="1:11" ht="15" thickBot="1" x14ac:dyDescent="0.35">
      <c r="D23" s="110"/>
      <c r="E23" s="111"/>
      <c r="F23" s="111"/>
      <c r="G23" s="112"/>
      <c r="H23" s="118"/>
      <c r="I23" s="119"/>
      <c r="J23" s="118"/>
      <c r="K23" s="119"/>
    </row>
    <row r="24" spans="1:11" ht="15" thickBot="1" x14ac:dyDescent="0.35">
      <c r="D24" s="113"/>
      <c r="E24" s="114"/>
      <c r="F24" s="114"/>
      <c r="G24" s="115"/>
      <c r="H24" s="105" t="s">
        <v>0</v>
      </c>
      <c r="I24" s="106"/>
      <c r="J24" s="105" t="s">
        <v>1</v>
      </c>
      <c r="K24" s="106"/>
    </row>
    <row r="25" spans="1:11" ht="15" thickBot="1" x14ac:dyDescent="0.35">
      <c r="A25" t="str">
        <f>H25</f>
        <v>A1</v>
      </c>
      <c r="D25" s="99" t="s">
        <v>113</v>
      </c>
      <c r="E25" s="100"/>
      <c r="F25" s="100"/>
      <c r="G25" s="101"/>
      <c r="H25" s="30" t="s">
        <v>243</v>
      </c>
      <c r="I25" s="53">
        <f>_xll.Assistant.XL.RIK_AC("INF06__;INF13@E=1,S=14,G=0,T=0,P=0:@R=A,S=16,V={0}:R=B,S=1,V={1}:R=C,S=19,V={2}:R=D,S=18,V={3}:R=E,S=3,V={4}:R=F,S=21,V={5}:R=G,S=22,V={6}:R=H,S=4,V={7}:R=I,S=23,V={8}:R=J,S=24,V={9}:",$B$1,$F$14,$F$15,$B$2,$B$3,$B$4,$B$5,$A25,I$1,I$2)</f>
        <v>0</v>
      </c>
      <c r="J25" s="30" t="s">
        <v>243</v>
      </c>
      <c r="K25" s="53">
        <f>_xll.Assistant.XL.RIK_AC("INF06__;INF13@E=1,S=14,G=0,T=0,P=0:@R=A,S=16,V={0}:R=B,S=1,V={1}:R=C,S=19,V={2}:R=D,S=18,V={3}:R=E,S=3,V={4}:R=F,S=21,V={5}:R=G,S=22,V={6}:R=H,S=4,V={7}:R=I,S=23,V={8}:R=J,S=24,V={9}:",$B$1,$F$14,$F$15,$B$2,$B$3,$B$4,$B$5,$A25,K$1,K$2)</f>
        <v>-810934.42</v>
      </c>
    </row>
    <row r="26" spans="1:11" ht="15" thickBot="1" x14ac:dyDescent="0.35">
      <c r="A26" t="str">
        <f>H26</f>
        <v>A2</v>
      </c>
      <c r="D26" s="96" t="s">
        <v>39</v>
      </c>
      <c r="E26" s="97"/>
      <c r="F26" s="97"/>
      <c r="G26" s="98"/>
      <c r="H26" s="31" t="s">
        <v>244</v>
      </c>
      <c r="I26" s="53">
        <f>_xll.Assistant.XL.RIK_AC("INF06__;INF13@E=1,S=14,G=0,T=0,P=0:@R=A,S=16,V={0}:R=B,S=1,V={1}:R=C,S=19,V={2}:R=D,S=18,V={3}:R=E,S=3,V={4}:R=F,S=21,V={5}:R=G,S=22,V={6}:R=H,S=4,V={7}:R=I,S=23,V={8}:R=J,S=24,V={9}:",$B$1,$F$14,$F$15,$B$2,$B$3,$B$4,$B$5,$A26,I$1,I$2)</f>
        <v>0</v>
      </c>
      <c r="J26" s="31" t="s">
        <v>244</v>
      </c>
      <c r="K26" s="53">
        <f>_xll.Assistant.XL.RIK_AC("INF06__;INF13@E=1,S=14,G=0,T=0,P=0:@R=A,S=16,V={0}:R=B,S=1,V={1}:R=C,S=19,V={2}:R=D,S=18,V={3}:R=E,S=3,V={4}:R=F,S=21,V={5}:R=G,S=22,V={6}:R=H,S=4,V={7}:R=I,S=23,V={8}:R=J,S=24,V={9}:",$B$1,$F$14,$F$15,$B$2,$B$3,$B$4,$B$5,$A26,K$1,K$2)</f>
        <v>0</v>
      </c>
    </row>
    <row r="27" spans="1:11" ht="15" thickBot="1" x14ac:dyDescent="0.35">
      <c r="D27" s="96" t="s">
        <v>170</v>
      </c>
      <c r="E27" s="97"/>
      <c r="F27" s="97"/>
      <c r="G27" s="98"/>
      <c r="H27" s="31" t="s">
        <v>110</v>
      </c>
      <c r="I27" s="53">
        <f>SUM(I28:I32)</f>
        <v>0</v>
      </c>
      <c r="J27" s="31" t="s">
        <v>110</v>
      </c>
      <c r="K27" s="53">
        <f>SUM(K28:K32)</f>
        <v>0</v>
      </c>
    </row>
    <row r="28" spans="1:11" x14ac:dyDescent="0.3">
      <c r="A28" t="str">
        <f t="shared" ref="A28:A43" si="0">H28</f>
        <v>A3a</v>
      </c>
      <c r="D28" s="93" t="s">
        <v>44</v>
      </c>
      <c r="E28" s="94"/>
      <c r="F28" s="94"/>
      <c r="G28" s="95"/>
      <c r="H28" s="31" t="s">
        <v>181</v>
      </c>
      <c r="I28" s="37">
        <f>_xll.Assistant.XL.RIK_AC("INF06__;INF13@E=1,S=14,G=0,T=0,P=0:@R=A,S=16,V={0}:R=B,S=1,V={1}:R=C,S=19,V={2}:R=D,S=18,V={3}:R=E,S=3,V={4}:R=F,S=21,V={5}:R=G,S=22,V={6}:R=H,S=4,V={7}:R=I,S=23,V={8}:R=J,S=24,V={9}:",$B$1,$F$14,$F$15,$B$2,$B$3,$B$4,$B$5,$A28,I$1,I$2)</f>
        <v>0</v>
      </c>
      <c r="J28" s="31" t="s">
        <v>181</v>
      </c>
      <c r="K28" s="37">
        <f>_xll.Assistant.XL.RIK_AC("INF06__;INF13@E=1,S=14,G=0,T=0,P=0:@R=A,S=16,V={0}:R=B,S=1,V={1}:R=C,S=19,V={2}:R=D,S=18,V={3}:R=E,S=3,V={4}:R=F,S=21,V={5}:R=G,S=22,V={6}:R=H,S=4,V={7}:R=I,S=23,V={8}:R=J,S=24,V={9}:",$B$1,$F$14,$F$15,$B$2,$B$3,$B$4,$B$5,$A28,K$1,K$2)</f>
        <v>0</v>
      </c>
    </row>
    <row r="29" spans="1:11" x14ac:dyDescent="0.3">
      <c r="A29" t="str">
        <f t="shared" si="0"/>
        <v>A3b</v>
      </c>
      <c r="D29" s="93" t="s">
        <v>45</v>
      </c>
      <c r="E29" s="94"/>
      <c r="F29" s="94"/>
      <c r="G29" s="95"/>
      <c r="H29" s="31" t="s">
        <v>182</v>
      </c>
      <c r="I29" s="37">
        <f>_xll.Assistant.XL.RIK_AC("INF06__;INF13@E=1,S=14,G=0,T=0,P=0:@R=A,S=16,V={0}:R=B,S=1,V={1}:R=C,S=19,V={2}:R=D,S=18,V={3}:R=E,S=3,V={4}:R=F,S=21,V={5}:R=G,S=22,V={6}:R=H,S=4,V={7}:R=I,S=23,V={8}:R=J,S=24,V={9}:",$B$1,$F$14,$F$15,$B$2,$B$3,$B$4,$B$5,$A29,I$1,I$2)</f>
        <v>0</v>
      </c>
      <c r="J29" s="31" t="s">
        <v>182</v>
      </c>
      <c r="K29" s="37">
        <f>_xll.Assistant.XL.RIK_AC("INF06__;INF13@E=1,S=14,G=0,T=0,P=0:@R=A,S=16,V={0}:R=B,S=1,V={1}:R=C,S=19,V={2}:R=D,S=18,V={3}:R=E,S=3,V={4}:R=F,S=21,V={5}:R=G,S=22,V={6}:R=H,S=4,V={7}:R=I,S=23,V={8}:R=J,S=24,V={9}:",$B$1,$F$14,$F$15,$B$2,$B$3,$B$4,$B$5,$A29,K$1,K$2)</f>
        <v>0</v>
      </c>
    </row>
    <row r="30" spans="1:11" x14ac:dyDescent="0.3">
      <c r="A30" t="str">
        <f t="shared" si="0"/>
        <v>A3c</v>
      </c>
      <c r="D30" s="93" t="s">
        <v>46</v>
      </c>
      <c r="E30" s="94"/>
      <c r="F30" s="94"/>
      <c r="G30" s="95"/>
      <c r="H30" s="31" t="s">
        <v>245</v>
      </c>
      <c r="I30" s="37">
        <f>_xll.Assistant.XL.RIK_AC("INF06__;INF13@E=1,S=14,G=0,T=0,P=0:@R=A,S=16,V={0}:R=B,S=1,V={1}:R=C,S=19,V={2}:R=D,S=18,V={3}:R=E,S=3,V={4}:R=F,S=21,V={5}:R=G,S=22,V={6}:R=H,S=4,V={7}:R=I,S=23,V={8}:R=J,S=24,V={9}:",$B$1,$F$14,$F$15,$B$2,$B$3,$B$4,$B$5,$A30,I$1,I$2)</f>
        <v>0</v>
      </c>
      <c r="J30" s="31" t="s">
        <v>245</v>
      </c>
      <c r="K30" s="37">
        <f>_xll.Assistant.XL.RIK_AC("INF06__;INF13@E=1,S=14,G=0,T=0,P=0:@R=A,S=16,V={0}:R=B,S=1,V={1}:R=C,S=19,V={2}:R=D,S=18,V={3}:R=E,S=3,V={4}:R=F,S=21,V={5}:R=G,S=22,V={6}:R=H,S=4,V={7}:R=I,S=23,V={8}:R=J,S=24,V={9}:",$B$1,$F$14,$F$15,$B$2,$B$3,$B$4,$B$5,$A30,K$1,K$2)</f>
        <v>0</v>
      </c>
    </row>
    <row r="31" spans="1:11" ht="15" thickBot="1" x14ac:dyDescent="0.35">
      <c r="A31" t="str">
        <f t="shared" si="0"/>
        <v>A3d</v>
      </c>
      <c r="D31" s="93" t="s">
        <v>47</v>
      </c>
      <c r="E31" s="94"/>
      <c r="F31" s="94"/>
      <c r="G31" s="95"/>
      <c r="H31" s="31" t="s">
        <v>246</v>
      </c>
      <c r="I31" s="37">
        <f>_xll.Assistant.XL.RIK_AC("INF06__;INF13@E=1,S=14,G=0,T=0,P=0:@R=A,S=16,V={0}:R=B,S=1,V={1}:R=C,S=19,V={2}:R=D,S=18,V={3}:R=E,S=3,V={4}:R=F,S=21,V={5}:R=G,S=22,V={6}:R=H,S=4,V={7}:R=I,S=23,V={8}:R=J,S=24,V={9}:",$B$1,$F$14,$F$15,$B$2,$B$3,$B$4,$B$5,$A31,I$1,I$2)</f>
        <v>0</v>
      </c>
      <c r="J31" s="31" t="s">
        <v>246</v>
      </c>
      <c r="K31" s="37">
        <f>_xll.Assistant.XL.RIK_AC("INF06__;INF13@E=1,S=14,G=0,T=0,P=0:@R=A,S=16,V={0}:R=B,S=1,V={1}:R=C,S=19,V={2}:R=D,S=18,V={3}:R=E,S=3,V={4}:R=F,S=21,V={5}:R=G,S=22,V={6}:R=H,S=4,V={7}:R=I,S=23,V={8}:R=J,S=24,V={9}:",$B$1,$F$14,$F$15,$B$2,$B$3,$B$4,$B$5,$A31,K$1,K$2)</f>
        <v>0</v>
      </c>
    </row>
    <row r="32" spans="1:11" ht="15" thickBot="1" x14ac:dyDescent="0.35">
      <c r="A32" t="str">
        <f t="shared" si="0"/>
        <v>A4</v>
      </c>
      <c r="D32" s="99" t="s">
        <v>171</v>
      </c>
      <c r="E32" s="100"/>
      <c r="F32" s="100"/>
      <c r="G32" s="101"/>
      <c r="H32" s="31" t="s">
        <v>247</v>
      </c>
      <c r="I32" s="53">
        <f>_xll.Assistant.XL.RIK_AC("INF06__;INF13@E=1,S=14,G=0,T=0,P=0:@R=A,S=16,V={0}:R=B,S=1,V={1}:R=C,S=19,V={2}:R=D,S=18,V={3}:R=E,S=3,V={4}:R=F,S=21,V={5}:R=G,S=22,V={6}:R=H,S=4,V={7}:R=I,S=23,V={8}:R=J,S=24,V={9}:",$B$1,$F$14,$F$15,$B$2,$B$3,$B$4,$B$5,$A32,I$1,I$2)</f>
        <v>0</v>
      </c>
      <c r="J32" s="31" t="s">
        <v>247</v>
      </c>
      <c r="K32" s="53">
        <f>_xll.Assistant.XL.RIK_AC("INF06__;INF13@E=1,S=14,G=0,T=0,P=0:@R=A,S=16,V={0}:R=B,S=1,V={1}:R=C,S=19,V={2}:R=D,S=18,V={3}:R=E,S=3,V={4}:R=F,S=21,V={5}:R=G,S=22,V={6}:R=H,S=4,V={7}:R=I,S=23,V={8}:R=J,S=24,V={9}:",$B$1,$F$14,$F$15,$B$2,$B$3,$B$4,$B$5,$A32,K$1,K$2)</f>
        <v>0</v>
      </c>
    </row>
    <row r="33" spans="1:11" ht="26.25" customHeight="1" thickBot="1" x14ac:dyDescent="0.35">
      <c r="D33" s="102" t="s">
        <v>262</v>
      </c>
      <c r="E33" s="103"/>
      <c r="F33" s="103"/>
      <c r="G33" s="104"/>
      <c r="H33" s="31" t="s">
        <v>111</v>
      </c>
      <c r="I33" s="53">
        <f>SUM(I34:I43)</f>
        <v>0</v>
      </c>
      <c r="J33" s="31" t="s">
        <v>111</v>
      </c>
      <c r="K33" s="53">
        <f>SUM(K34:K43)</f>
        <v>0</v>
      </c>
    </row>
    <row r="34" spans="1:11" x14ac:dyDescent="0.3">
      <c r="A34" t="str">
        <f t="shared" si="0"/>
        <v>A5a</v>
      </c>
      <c r="D34" s="93" t="s">
        <v>114</v>
      </c>
      <c r="E34" s="94"/>
      <c r="F34" s="94"/>
      <c r="G34" s="95"/>
      <c r="H34" s="31" t="s">
        <v>248</v>
      </c>
      <c r="I34" s="37">
        <f>_xll.Assistant.XL.RIK_AC("INF06__;INF13@E=1,S=14,G=0,T=0,P=0:@R=A,S=16,V={0}:R=B,S=1,V={1}:R=C,S=19,V={2}:R=D,S=18,V={3}:R=E,S=3,V={4}:R=F,S=21,V={5}:R=G,S=22,V={6}:R=H,S=4,V={7}:R=I,S=23,V={8}:R=J,S=24,V={9}:",$B$1,$F$14,$F$15,$B$2,$B$3,$B$4,$B$5,$A34,I$1,I$2)</f>
        <v>0</v>
      </c>
      <c r="J34" s="31" t="s">
        <v>248</v>
      </c>
      <c r="K34" s="37">
        <f>_xll.Assistant.XL.RIK_AC("INF06__;INF13@E=1,S=14,G=0,T=0,P=0:@R=A,S=16,V={0}:R=B,S=1,V={1}:R=C,S=19,V={2}:R=D,S=18,V={3}:R=E,S=3,V={4}:R=F,S=21,V={5}:R=G,S=22,V={6}:R=H,S=4,V={7}:R=I,S=23,V={8}:R=J,S=24,V={9}:",$B$1,$F$14,$F$15,$B$2,$B$3,$B$4,$B$5,$A34,K$1,K$2)</f>
        <v>0</v>
      </c>
    </row>
    <row r="35" spans="1:11" x14ac:dyDescent="0.3">
      <c r="A35" t="str">
        <f t="shared" si="0"/>
        <v>A5b</v>
      </c>
      <c r="D35" s="93" t="s">
        <v>48</v>
      </c>
      <c r="E35" s="94"/>
      <c r="F35" s="94"/>
      <c r="G35" s="95"/>
      <c r="H35" s="31" t="s">
        <v>249</v>
      </c>
      <c r="I35" s="37">
        <f>_xll.Assistant.XL.RIK_AC("INF06__;INF13@E=1,S=14,G=0,T=0,P=0:@R=A,S=16,V={0}:R=B,S=1,V={1}:R=C,S=19,V={2}:R=D,S=18,V={3}:R=E,S=3,V={4}:R=F,S=21,V={5}:R=G,S=22,V={6}:R=H,S=4,V={7}:R=I,S=23,V={8}:R=J,S=24,V={9}:",$B$1,$F$14,$F$15,$B$2,$B$3,$B$4,$B$5,$A35,I$1,I$2)</f>
        <v>0</v>
      </c>
      <c r="J35" s="31" t="s">
        <v>249</v>
      </c>
      <c r="K35" s="37">
        <f>_xll.Assistant.XL.RIK_AC("INF06__;INF13@E=1,S=14,G=0,T=0,P=0:@R=A,S=16,V={0}:R=B,S=1,V={1}:R=C,S=19,V={2}:R=D,S=18,V={3}:R=E,S=3,V={4}:R=F,S=21,V={5}:R=G,S=22,V={6}:R=H,S=4,V={7}:R=I,S=23,V={8}:R=J,S=24,V={9}:",$B$1,$F$14,$F$15,$B$2,$B$3,$B$4,$B$5,$A35,K$1,K$2)</f>
        <v>0</v>
      </c>
    </row>
    <row r="36" spans="1:11" x14ac:dyDescent="0.3">
      <c r="A36" t="str">
        <f t="shared" si="0"/>
        <v>A5c</v>
      </c>
      <c r="D36" s="93" t="s">
        <v>115</v>
      </c>
      <c r="E36" s="94"/>
      <c r="F36" s="94"/>
      <c r="G36" s="95"/>
      <c r="H36" s="31" t="s">
        <v>250</v>
      </c>
      <c r="I36" s="37">
        <f>_xll.Assistant.XL.RIK_AC("INF06__;INF13@E=1,S=14,G=0,T=0,P=0:@R=A,S=16,V={0}:R=B,S=1,V={1}:R=C,S=19,V={2}:R=D,S=18,V={3}:R=E,S=3,V={4}:R=F,S=21,V={5}:R=G,S=22,V={6}:R=H,S=4,V={7}:R=I,S=23,V={8}:R=J,S=24,V={9}:",$B$1,$F$14,$F$15,$B$2,$B$3,$B$4,$B$5,$A36,I$1,I$2)</f>
        <v>0</v>
      </c>
      <c r="J36" s="31" t="s">
        <v>250</v>
      </c>
      <c r="K36" s="37">
        <f>_xll.Assistant.XL.RIK_AC("INF06__;INF13@E=1,S=14,G=0,T=0,P=0:@R=A,S=16,V={0}:R=B,S=1,V={1}:R=C,S=19,V={2}:R=D,S=18,V={3}:R=E,S=3,V={4}:R=F,S=21,V={5}:R=G,S=22,V={6}:R=H,S=4,V={7}:R=I,S=23,V={8}:R=J,S=24,V={9}:",$B$1,$F$14,$F$15,$B$2,$B$3,$B$4,$B$5,$A36,K$1,K$2)</f>
        <v>0</v>
      </c>
    </row>
    <row r="37" spans="1:11" x14ac:dyDescent="0.3">
      <c r="A37" t="str">
        <f t="shared" si="0"/>
        <v>A5d</v>
      </c>
      <c r="D37" s="93" t="s">
        <v>116</v>
      </c>
      <c r="E37" s="94"/>
      <c r="F37" s="94"/>
      <c r="G37" s="95"/>
      <c r="H37" s="31" t="s">
        <v>251</v>
      </c>
      <c r="I37" s="37">
        <f>_xll.Assistant.XL.RIK_AC("INF06__;INF13@E=1,S=14,G=0,T=0,P=0:@R=A,S=16,V={0}:R=B,S=1,V={1}:R=C,S=19,V={2}:R=D,S=18,V={3}:R=E,S=3,V={4}:R=F,S=21,V={5}:R=G,S=22,V={6}:R=H,S=4,V={7}:R=I,S=23,V={8}:R=J,S=24,V={9}:",$B$1,$F$14,$F$15,$B$2,$B$3,$B$4,$B$5,$A37,I$1,I$2)</f>
        <v>0</v>
      </c>
      <c r="J37" s="31" t="s">
        <v>251</v>
      </c>
      <c r="K37" s="37">
        <f>_xll.Assistant.XL.RIK_AC("INF06__;INF13@E=1,S=14,G=0,T=0,P=0:@R=A,S=16,V={0}:R=B,S=1,V={1}:R=C,S=19,V={2}:R=D,S=18,V={3}:R=E,S=3,V={4}:R=F,S=21,V={5}:R=G,S=22,V={6}:R=H,S=4,V={7}:R=I,S=23,V={8}:R=J,S=24,V={9}:",$B$1,$F$14,$F$15,$B$2,$B$3,$B$4,$B$5,$A37,K$1,K$2)</f>
        <v>0</v>
      </c>
    </row>
    <row r="38" spans="1:11" x14ac:dyDescent="0.3">
      <c r="A38" t="str">
        <f t="shared" si="0"/>
        <v>A5e</v>
      </c>
      <c r="D38" s="93" t="s">
        <v>117</v>
      </c>
      <c r="E38" s="94"/>
      <c r="F38" s="94"/>
      <c r="G38" s="95"/>
      <c r="H38" s="31" t="s">
        <v>252</v>
      </c>
      <c r="I38" s="37">
        <f>_xll.Assistant.XL.RIK_AC("INF06__;INF13@E=1,S=14,G=0,T=0,P=0:@R=A,S=16,V={0}:R=B,S=1,V={1}:R=C,S=19,V={2}:R=D,S=18,V={3}:R=E,S=3,V={4}:R=F,S=21,V={5}:R=G,S=22,V={6}:R=H,S=4,V={7}:R=I,S=23,V={8}:R=J,S=24,V={9}:",$B$1,$F$14,$F$15,$B$2,$B$3,$B$4,$B$5,$A38,I$1,I$2)</f>
        <v>0</v>
      </c>
      <c r="J38" s="31" t="s">
        <v>252</v>
      </c>
      <c r="K38" s="37">
        <f>_xll.Assistant.XL.RIK_AC("INF06__;INF13@E=1,S=14,G=0,T=0,P=0:@R=A,S=16,V={0}:R=B,S=1,V={1}:R=C,S=19,V={2}:R=D,S=18,V={3}:R=E,S=3,V={4}:R=F,S=21,V={5}:R=G,S=22,V={6}:R=H,S=4,V={7}:R=I,S=23,V={8}:R=J,S=24,V={9}:",$B$1,$F$14,$F$15,$B$2,$B$3,$B$4,$B$5,$A38,K$1,K$2)</f>
        <v>0</v>
      </c>
    </row>
    <row r="39" spans="1:11" x14ac:dyDescent="0.3">
      <c r="A39" t="str">
        <f t="shared" si="0"/>
        <v>A5f</v>
      </c>
      <c r="D39" s="90" t="s">
        <v>118</v>
      </c>
      <c r="E39" s="91"/>
      <c r="F39" s="91"/>
      <c r="G39" s="92"/>
      <c r="H39" s="31" t="s">
        <v>253</v>
      </c>
      <c r="I39" s="37">
        <f>_xll.Assistant.XL.RIK_AC("INF06__;INF13@E=1,S=14,G=0,T=0,P=0:@R=A,S=16,V={0}:R=B,S=1,V={1}:R=C,S=19,V={2}:R=D,S=18,V={3}:R=E,S=3,V={4}:R=F,S=21,V={5}:R=G,S=22,V={6}:R=H,S=4,V={7}:R=I,S=23,V={8}:R=J,S=24,V={9}:",$B$1,$F$14,$F$15,$B$2,$B$3,$B$4,$B$5,$A39,I$1,I$2)</f>
        <v>0</v>
      </c>
      <c r="J39" s="31" t="s">
        <v>253</v>
      </c>
      <c r="K39" s="37">
        <f>_xll.Assistant.XL.RIK_AC("INF06__;INF13@E=1,S=14,G=0,T=0,P=0:@R=A,S=16,V={0}:R=B,S=1,V={1}:R=C,S=19,V={2}:R=D,S=18,V={3}:R=E,S=3,V={4}:R=F,S=21,V={5}:R=G,S=22,V={6}:R=H,S=4,V={7}:R=I,S=23,V={8}:R=J,S=24,V={9}:",$B$1,$F$14,$F$15,$B$2,$B$3,$B$4,$B$5,$A39,K$1,K$2)</f>
        <v>0</v>
      </c>
    </row>
    <row r="40" spans="1:11" x14ac:dyDescent="0.3">
      <c r="A40" t="str">
        <f t="shared" si="0"/>
        <v>A5g</v>
      </c>
      <c r="D40" s="90" t="s">
        <v>131</v>
      </c>
      <c r="E40" s="91"/>
      <c r="F40" s="91"/>
      <c r="G40" s="92"/>
      <c r="H40" s="31" t="s">
        <v>254</v>
      </c>
      <c r="I40" s="37">
        <f>_xll.Assistant.XL.RIK_AC("INF06__;INF13@E=1,S=14,G=0,T=0,P=0:@R=A,S=16,V={0}:R=B,S=1,V={1}:R=C,S=19,V={2}:R=D,S=18,V={3}:R=E,S=3,V={4}:R=F,S=21,V={5}:R=G,S=22,V={6}:R=H,S=4,V={7}:R=I,S=23,V={8}:R=J,S=24,V={9}:",$B$1,$F$14,$F$15,$B$2,$B$3,$B$4,$B$5,$A40,I$1,I$2)</f>
        <v>0</v>
      </c>
      <c r="J40" s="31" t="s">
        <v>254</v>
      </c>
      <c r="K40" s="37">
        <f>_xll.Assistant.XL.RIK_AC("INF06__;INF13@E=1,S=14,G=0,T=0,P=0:@R=A,S=16,V={0}:R=B,S=1,V={1}:R=C,S=19,V={2}:R=D,S=18,V={3}:R=E,S=3,V={4}:R=F,S=21,V={5}:R=G,S=22,V={6}:R=H,S=4,V={7}:R=I,S=23,V={8}:R=J,S=24,V={9}:",$B$1,$F$14,$F$15,$B$2,$B$3,$B$4,$B$5,$A40,K$1,K$2)</f>
        <v>0</v>
      </c>
    </row>
    <row r="41" spans="1:11" x14ac:dyDescent="0.3">
      <c r="A41" t="str">
        <f t="shared" si="0"/>
        <v>A5h</v>
      </c>
      <c r="D41" s="90" t="s">
        <v>49</v>
      </c>
      <c r="E41" s="91"/>
      <c r="F41" s="91"/>
      <c r="G41" s="92"/>
      <c r="H41" s="31" t="s">
        <v>255</v>
      </c>
      <c r="I41" s="37">
        <f>_xll.Assistant.XL.RIK_AC("INF06__;INF13@E=1,S=14,G=0,T=0,P=0:@R=A,S=16,V={0}:R=B,S=1,V={1}:R=C,S=19,V={2}:R=D,S=18,V={3}:R=E,S=3,V={4}:R=F,S=21,V={5}:R=G,S=22,V={6}:R=H,S=4,V={7}:R=I,S=23,V={8}:R=J,S=24,V={9}:",$B$1,$F$14,$F$15,$B$2,$B$3,$B$4,$B$5,$A41,I$1,I$2)</f>
        <v>0</v>
      </c>
      <c r="J41" s="31" t="s">
        <v>255</v>
      </c>
      <c r="K41" s="37">
        <f>_xll.Assistant.XL.RIK_AC("INF06__;INF13@E=1,S=14,G=0,T=0,P=0:@R=A,S=16,V={0}:R=B,S=1,V={1}:R=C,S=19,V={2}:R=D,S=18,V={3}:R=E,S=3,V={4}:R=F,S=21,V={5}:R=G,S=22,V={6}:R=H,S=4,V={7}:R=I,S=23,V={8}:R=J,S=24,V={9}:",$B$1,$F$14,$F$15,$B$2,$B$3,$B$4,$B$5,$A41,K$1,K$2)</f>
        <v>0</v>
      </c>
    </row>
    <row r="42" spans="1:11" x14ac:dyDescent="0.3">
      <c r="A42" t="str">
        <f t="shared" si="0"/>
        <v>A5i</v>
      </c>
      <c r="D42" s="90" t="s">
        <v>50</v>
      </c>
      <c r="E42" s="91"/>
      <c r="F42" s="91"/>
      <c r="G42" s="92"/>
      <c r="H42" s="31" t="s">
        <v>256</v>
      </c>
      <c r="I42" s="37">
        <f>_xll.Assistant.XL.RIK_AC("INF06__;INF13@E=1,S=14,G=0,T=0,P=0:@R=A,S=16,V={0}:R=B,S=1,V={1}:R=C,S=19,V={2}:R=D,S=18,V={3}:R=E,S=3,V={4}:R=F,S=21,V={5}:R=G,S=22,V={6}:R=H,S=4,V={7}:R=I,S=23,V={8}:R=J,S=24,V={9}:",$B$1,$F$14,$F$15,$B$2,$B$3,$B$4,$B$5,$A42,I$1,I$2)</f>
        <v>0</v>
      </c>
      <c r="J42" s="31" t="s">
        <v>256</v>
      </c>
      <c r="K42" s="37">
        <f>_xll.Assistant.XL.RIK_AC("INF06__;INF13@E=1,S=14,G=0,T=0,P=0:@R=A,S=16,V={0}:R=B,S=1,V={1}:R=C,S=19,V={2}:R=D,S=18,V={3}:R=E,S=3,V={4}:R=F,S=21,V={5}:R=G,S=22,V={6}:R=H,S=4,V={7}:R=I,S=23,V={8}:R=J,S=24,V={9}:",$B$1,$F$14,$F$15,$B$2,$B$3,$B$4,$B$5,$A42,K$1,K$2)</f>
        <v>0</v>
      </c>
    </row>
    <row r="43" spans="1:11" ht="15" thickBot="1" x14ac:dyDescent="0.35">
      <c r="A43" t="str">
        <f t="shared" si="0"/>
        <v>A5j</v>
      </c>
      <c r="D43" s="90" t="s">
        <v>119</v>
      </c>
      <c r="E43" s="91"/>
      <c r="F43" s="91"/>
      <c r="G43" s="92"/>
      <c r="H43" s="31" t="s">
        <v>257</v>
      </c>
      <c r="I43" s="37">
        <f>_xll.Assistant.XL.RIK_AC("INF06__;INF13@E=1,S=14,G=0,T=0,P=0:@R=A,S=16,V={0}:R=B,S=1,V={1}:R=C,S=19,V={2}:R=D,S=18,V={3}:R=E,S=3,V={4}:R=F,S=21,V={5}:R=G,S=22,V={6}:R=H,S=4,V={7}:R=I,S=23,V={8}:R=J,S=24,V={9}:",$B$1,$F$14,$F$15,$B$2,$B$3,$B$4,$B$5,$A43,I$1,I$2)</f>
        <v>0</v>
      </c>
      <c r="J43" s="31" t="s">
        <v>257</v>
      </c>
      <c r="K43" s="37">
        <f>_xll.Assistant.XL.RIK_AC("INF06__;INF13@E=1,S=14,G=0,T=0,P=0:@R=A,S=16,V={0}:R=B,S=1,V={1}:R=C,S=19,V={2}:R=D,S=18,V={3}:R=E,S=3,V={4}:R=F,S=21,V={5}:R=G,S=22,V={6}:R=H,S=4,V={7}:R=I,S=23,V={8}:R=J,S=24,V={9}:",$B$1,$F$14,$F$15,$B$2,$B$3,$B$4,$B$5,$A43,K$1,K$2)</f>
        <v>0</v>
      </c>
    </row>
    <row r="44" spans="1:11" ht="15" thickBot="1" x14ac:dyDescent="0.35">
      <c r="D44" s="87" t="s">
        <v>167</v>
      </c>
      <c r="E44" s="88"/>
      <c r="F44" s="88"/>
      <c r="G44" s="89"/>
      <c r="H44" s="31" t="s">
        <v>41</v>
      </c>
      <c r="I44" s="53">
        <f>I45+I48+I49+I53</f>
        <v>-1492955.5199999998</v>
      </c>
      <c r="J44" s="31" t="s">
        <v>41</v>
      </c>
      <c r="K44" s="53">
        <f>K45+K48+K49+K53</f>
        <v>-9122333.3699999992</v>
      </c>
    </row>
    <row r="45" spans="1:11" x14ac:dyDescent="0.3">
      <c r="D45" s="90" t="s">
        <v>120</v>
      </c>
      <c r="E45" s="91"/>
      <c r="F45" s="91"/>
      <c r="G45" s="92"/>
      <c r="H45" s="31" t="s">
        <v>60</v>
      </c>
      <c r="I45" s="37">
        <f>SUM(I46:I47)</f>
        <v>-6958007.96</v>
      </c>
      <c r="J45" s="31" t="s">
        <v>61</v>
      </c>
      <c r="K45" s="37">
        <f>SUM(K46:K47)</f>
        <v>-15249186.27</v>
      </c>
    </row>
    <row r="46" spans="1:11" x14ac:dyDescent="0.3">
      <c r="A46" t="str">
        <f t="shared" ref="A46:A48" si="1">H46</f>
        <v>A6aa</v>
      </c>
      <c r="D46" s="90" t="s">
        <v>121</v>
      </c>
      <c r="E46" s="91"/>
      <c r="F46" s="91"/>
      <c r="G46" s="92"/>
      <c r="H46" s="31" t="s">
        <v>183</v>
      </c>
      <c r="I46" s="37">
        <f>_xll.Assistant.XL.RIK_AC("INF06__;INF13@E=1,S=14,G=0,T=0,P=0:@R=A,S=16,V={0}:R=B,S=1,V={1}:R=C,S=19,V={2}:R=D,S=18,V={3}:R=E,S=3,V={4}:R=F,S=21,V={5}:R=G,S=22,V={6}:R=H,S=4,V={7}:R=I,S=23,V={8}:R=J,S=24,V={9}:",$B$1,$F$14,$F$15,$B$2,$B$3,$B$4,$B$5,$A46,I$1,I$2)</f>
        <v>-4805207.96</v>
      </c>
      <c r="J46" s="31" t="s">
        <v>183</v>
      </c>
      <c r="K46" s="37">
        <f>_xll.Assistant.XL.RIK_AC("INF06__;INF13@E=1,S=14,G=0,T=0,P=0:@R=A,S=16,V={0}:R=B,S=1,V={1}:R=C,S=19,V={2}:R=D,S=18,V={3}:R=E,S=3,V={4}:R=F,S=21,V={5}:R=G,S=22,V={6}:R=H,S=4,V={7}:R=I,S=23,V={8}:R=J,S=24,V={9}:",$B$1,$F$14,$F$15,$B$2,$B$3,$B$4,$B$5,$A46,K$1,K$2)</f>
        <v>-9552941.0600000005</v>
      </c>
    </row>
    <row r="47" spans="1:11" x14ac:dyDescent="0.3">
      <c r="A47" t="str">
        <f t="shared" si="1"/>
        <v>A6ab</v>
      </c>
      <c r="D47" s="90" t="s">
        <v>122</v>
      </c>
      <c r="E47" s="91"/>
      <c r="F47" s="91"/>
      <c r="G47" s="92"/>
      <c r="H47" s="31" t="s">
        <v>184</v>
      </c>
      <c r="I47" s="37">
        <f>_xll.Assistant.XL.RIK_AC("INF06__;INF13@E=1,S=14,G=0,T=0,P=0:@R=A,S=16,V={0}:R=B,S=1,V={1}:R=C,S=19,V={2}:R=D,S=18,V={3}:R=E,S=3,V={4}:R=F,S=21,V={5}:R=G,S=22,V={6}:R=H,S=4,V={7}:R=I,S=23,V={8}:R=J,S=24,V={9}:",$B$1,$F$14,$F$15,$B$2,$B$3,$B$4,$B$5,$A47,I$1,I$2)</f>
        <v>-2152800</v>
      </c>
      <c r="J47" s="31" t="s">
        <v>184</v>
      </c>
      <c r="K47" s="37">
        <f>_xll.Assistant.XL.RIK_AC("INF06__;INF13@E=1,S=14,G=0,T=0,P=0:@R=A,S=16,V={0}:R=B,S=1,V={1}:R=C,S=19,V={2}:R=D,S=18,V={3}:R=E,S=3,V={4}:R=F,S=21,V={5}:R=G,S=22,V={6}:R=H,S=4,V={7}:R=I,S=23,V={8}:R=J,S=24,V={9}:",$B$1,$F$14,$F$15,$B$2,$B$3,$B$4,$B$5,$A47,K$1,K$2)</f>
        <v>-5696245.21</v>
      </c>
    </row>
    <row r="48" spans="1:11" x14ac:dyDescent="0.3">
      <c r="A48" t="str">
        <f t="shared" si="1"/>
        <v>A6b</v>
      </c>
      <c r="D48" s="90" t="s">
        <v>51</v>
      </c>
      <c r="E48" s="91"/>
      <c r="F48" s="91"/>
      <c r="G48" s="92"/>
      <c r="H48" s="31" t="s">
        <v>185</v>
      </c>
      <c r="I48" s="37">
        <f>_xll.Assistant.XL.RIK_AC("INF06__;INF13@E=1,S=14,G=0,T=0,P=0:@R=A,S=16,V={0}:R=B,S=1,V={1}:R=C,S=19,V={2}:R=D,S=18,V={3}:R=E,S=3,V={4}:R=F,S=21,V={5}:R=G,S=22,V={6}:R=H,S=4,V={7}:R=I,S=23,V={8}:R=J,S=24,V={9}:",$B$1,$F$14,$F$15,$B$2,$B$3,$B$4,$B$5,$A48,I$1,I$2)</f>
        <v>4577820.2</v>
      </c>
      <c r="J48" s="31" t="s">
        <v>185</v>
      </c>
      <c r="K48" s="37">
        <f>_xll.Assistant.XL.RIK_AC("INF06__;INF13@E=1,S=14,G=0,T=0,P=0:@R=A,S=16,V={0}:R=B,S=1,V={1}:R=C,S=19,V={2}:R=D,S=18,V={3}:R=E,S=3,V={4}:R=F,S=21,V={5}:R=G,S=22,V={6}:R=H,S=4,V={7}:R=I,S=23,V={8}:R=J,S=24,V={9}:",$B$1,$F$14,$F$15,$B$2,$B$3,$B$4,$B$5,$A48,K$1,K$2)</f>
        <v>5935982.75</v>
      </c>
    </row>
    <row r="49" spans="1:11" x14ac:dyDescent="0.3">
      <c r="D49" s="90" t="s">
        <v>52</v>
      </c>
      <c r="E49" s="91"/>
      <c r="F49" s="91"/>
      <c r="G49" s="92"/>
      <c r="H49" s="31" t="s">
        <v>59</v>
      </c>
      <c r="I49" s="37">
        <f>SUM(I50:I52)</f>
        <v>887232.24</v>
      </c>
      <c r="J49" s="31" t="s">
        <v>59</v>
      </c>
      <c r="K49" s="37">
        <f>SUM(K50:K52)</f>
        <v>190870.15000000002</v>
      </c>
    </row>
    <row r="50" spans="1:11" x14ac:dyDescent="0.3">
      <c r="A50" t="str">
        <f t="shared" ref="A50:A61" si="2">H50</f>
        <v>A6ca</v>
      </c>
      <c r="D50" s="90" t="s">
        <v>53</v>
      </c>
      <c r="E50" s="91"/>
      <c r="F50" s="91"/>
      <c r="G50" s="92"/>
      <c r="H50" s="31" t="s">
        <v>186</v>
      </c>
      <c r="I50" s="37">
        <f>_xll.Assistant.XL.RIK_AC("INF06__;INF13@E=1,S=14,G=0,T=0,P=0:@R=A,S=16,V={0}:R=B,S=1,V={1}:R=C,S=19,V={2}:R=D,S=18,V={3}:R=E,S=3,V={4}:R=F,S=21,V={5}:R=G,S=22,V={6}:R=H,S=4,V={7}:R=I,S=23,V={8}:R=J,S=24,V={9}:",$B$1,$F$14,$F$15,$B$2,$B$3,$B$4,$B$5,$A50,I$1,I$2)</f>
        <v>1500</v>
      </c>
      <c r="J50" s="31" t="s">
        <v>186</v>
      </c>
      <c r="K50" s="37">
        <f>_xll.Assistant.XL.RIK_AC("INF06__;INF13@E=1,S=14,G=0,T=0,P=0:@R=A,S=16,V={0}:R=B,S=1,V={1}:R=C,S=19,V={2}:R=D,S=18,V={3}:R=E,S=3,V={4}:R=F,S=21,V={5}:R=G,S=22,V={6}:R=H,S=4,V={7}:R=I,S=23,V={8}:R=J,S=24,V={9}:",$B$1,$F$14,$F$15,$B$2,$B$3,$B$4,$B$5,$A50,K$1,K$2)</f>
        <v>-49224</v>
      </c>
    </row>
    <row r="51" spans="1:11" x14ac:dyDescent="0.3">
      <c r="A51" t="str">
        <f t="shared" si="2"/>
        <v>A6cb</v>
      </c>
      <c r="D51" s="90" t="s">
        <v>54</v>
      </c>
      <c r="E51" s="91"/>
      <c r="F51" s="91"/>
      <c r="G51" s="92"/>
      <c r="H51" s="31" t="s">
        <v>187</v>
      </c>
      <c r="I51" s="37">
        <f>_xll.Assistant.XL.RIK_AC("INF06__;INF13@E=1,S=14,G=0,T=0,P=0:@R=A,S=16,V={0}:R=B,S=1,V={1}:R=C,S=19,V={2}:R=D,S=18,V={3}:R=E,S=3,V={4}:R=F,S=21,V={5}:R=G,S=22,V={6}:R=H,S=4,V={7}:R=I,S=23,V={8}:R=J,S=24,V={9}:",$B$1,$F$14,$F$15,$B$2,$B$3,$B$4,$B$5,$A51,I$1,I$2)</f>
        <v>-33828.29</v>
      </c>
      <c r="J51" s="31" t="s">
        <v>187</v>
      </c>
      <c r="K51" s="37">
        <f>_xll.Assistant.XL.RIK_AC("INF06__;INF13@E=1,S=14,G=0,T=0,P=0:@R=A,S=16,V={0}:R=B,S=1,V={1}:R=C,S=19,V={2}:R=D,S=18,V={3}:R=E,S=3,V={4}:R=F,S=21,V={5}:R=G,S=22,V={6}:R=H,S=4,V={7}:R=I,S=23,V={8}:R=J,S=24,V={9}:",$B$1,$F$14,$F$15,$B$2,$B$3,$B$4,$B$5,$A51,K$1,K$2)</f>
        <v>1082058.58</v>
      </c>
    </row>
    <row r="52" spans="1:11" x14ac:dyDescent="0.3">
      <c r="A52" t="str">
        <f t="shared" si="2"/>
        <v>A6cc</v>
      </c>
      <c r="D52" s="90" t="s">
        <v>55</v>
      </c>
      <c r="E52" s="91"/>
      <c r="F52" s="91"/>
      <c r="G52" s="92"/>
      <c r="H52" s="31" t="s">
        <v>188</v>
      </c>
      <c r="I52" s="37">
        <f>_xll.Assistant.XL.RIK_AC("INF06__;INF13@E=1,S=14,G=0,T=0,P=0:@R=A,S=16,V={0}:R=B,S=1,V={1}:R=C,S=19,V={2}:R=D,S=18,V={3}:R=E,S=3,V={4}:R=F,S=21,V={5}:R=G,S=22,V={6}:R=H,S=4,V={7}:R=I,S=23,V={8}:R=J,S=24,V={9}:",$B$1,$F$14,$F$15,$B$2,$B$3,$B$4,$B$5,$A52,I$1,I$2)</f>
        <v>919560.53</v>
      </c>
      <c r="J52" s="31" t="s">
        <v>188</v>
      </c>
      <c r="K52" s="37">
        <f>_xll.Assistant.XL.RIK_AC("INF06__;INF13@E=1,S=14,G=0,T=0,P=0:@R=A,S=16,V={0}:R=B,S=1,V={1}:R=C,S=19,V={2}:R=D,S=18,V={3}:R=E,S=3,V={4}:R=F,S=21,V={5}:R=G,S=22,V={6}:R=H,S=4,V={7}:R=I,S=23,V={8}:R=J,S=24,V={9}:",$B$1,$F$14,$F$15,$B$2,$B$3,$B$4,$B$5,$A52,K$1,K$2)</f>
        <v>-841964.43</v>
      </c>
    </row>
    <row r="53" spans="1:11" ht="15" thickBot="1" x14ac:dyDescent="0.35">
      <c r="A53" t="str">
        <f t="shared" si="2"/>
        <v>A6d</v>
      </c>
      <c r="D53" s="90" t="s">
        <v>168</v>
      </c>
      <c r="E53" s="91"/>
      <c r="F53" s="91"/>
      <c r="G53" s="92"/>
      <c r="H53" s="31" t="s">
        <v>258</v>
      </c>
      <c r="I53" s="37">
        <f>_xll.Assistant.XL.RIK_AC("INF06__;INF13@E=1,S=14,G=0,T=0,P=0:@R=A,S=16,V={0}:R=B,S=1,V={1}:R=C,S=19,V={2}:R=D,S=18,V={3}:R=E,S=3,V={4}:R=F,S=21,V={5}:R=G,S=22,V={6}:R=H,S=4,V={7}:R=I,S=23,V={8}:R=J,S=24,V={9}:",$B$1,$F$14,$F$15,$B$2,$B$3,$B$4,$B$5,$A53,I$1,I$2)</f>
        <v>0</v>
      </c>
      <c r="J53" s="31" t="s">
        <v>258</v>
      </c>
      <c r="K53" s="37">
        <f>_xll.Assistant.XL.RIK_AC("INF06__;INF13@E=1,S=14,G=0,T=0,P=0:@R=A,S=16,V={0}:R=B,S=1,V={1}:R=C,S=19,V={2}:R=D,S=18,V={3}:R=E,S=3,V={4}:R=F,S=21,V={5}:R=G,S=22,V={6}:R=H,S=4,V={7}:R=I,S=23,V={8}:R=J,S=24,V={9}:",$B$1,$F$14,$F$15,$B$2,$B$3,$B$4,$B$5,$A53,K$1,K$2)</f>
        <v>0</v>
      </c>
    </row>
    <row r="54" spans="1:11" ht="15" thickBot="1" x14ac:dyDescent="0.35">
      <c r="D54" s="87" t="s">
        <v>173</v>
      </c>
      <c r="E54" s="88"/>
      <c r="F54" s="88"/>
      <c r="G54" s="89"/>
      <c r="H54" s="31" t="s">
        <v>42</v>
      </c>
      <c r="I54" s="53">
        <f>SUM(I55:I57)</f>
        <v>2747651.02</v>
      </c>
      <c r="J54" s="31" t="s">
        <v>42</v>
      </c>
      <c r="K54" s="53">
        <f>SUM(K55:K57)</f>
        <v>7830473.5199999996</v>
      </c>
    </row>
    <row r="55" spans="1:11" x14ac:dyDescent="0.3">
      <c r="A55" t="str">
        <f t="shared" si="2"/>
        <v>A7a</v>
      </c>
      <c r="D55" s="90" t="s">
        <v>56</v>
      </c>
      <c r="E55" s="91"/>
      <c r="F55" s="91"/>
      <c r="G55" s="92"/>
      <c r="H55" s="31" t="s">
        <v>189</v>
      </c>
      <c r="I55" s="37">
        <f>_xll.Assistant.XL.RIK_AC("INF06__;INF13@E=1,S=14,G=0,T=0,P=0:@R=A,S=16,V={0}:R=B,S=1,V={1}:R=C,S=19,V={2}:R=D,S=18,V={3}:R=E,S=3,V={4}:R=F,S=21,V={5}:R=G,S=22,V={6}:R=H,S=4,V={7}:R=I,S=23,V={8}:R=J,S=24,V={9}:",$B$1,$F$14,$F$15,$B$2,$B$3,$B$4,$B$5,$A55,I$1,I$2)</f>
        <v>2747651.02</v>
      </c>
      <c r="J55" s="31" t="s">
        <v>189</v>
      </c>
      <c r="K55" s="37">
        <f>_xll.Assistant.XL.RIK_AC("INF06__;INF13@E=1,S=14,G=0,T=0,P=0:@R=A,S=16,V={0}:R=B,S=1,V={1}:R=C,S=19,V={2}:R=D,S=18,V={3}:R=E,S=3,V={4}:R=F,S=21,V={5}:R=G,S=22,V={6}:R=H,S=4,V={7}:R=I,S=23,V={8}:R=J,S=24,V={9}:",$B$1,$F$14,$F$15,$B$2,$B$3,$B$4,$B$5,$A55,K$1,K$2)</f>
        <v>7830473.5199999996</v>
      </c>
    </row>
    <row r="56" spans="1:11" x14ac:dyDescent="0.3">
      <c r="A56" t="str">
        <f t="shared" si="2"/>
        <v>A7b</v>
      </c>
      <c r="D56" s="90" t="s">
        <v>123</v>
      </c>
      <c r="E56" s="91"/>
      <c r="F56" s="91"/>
      <c r="G56" s="92"/>
      <c r="H56" s="31" t="s">
        <v>259</v>
      </c>
      <c r="I56" s="37">
        <f>_xll.Assistant.XL.RIK_AC("INF06__;INF13@E=1,S=14,G=0,T=0,P=0:@R=A,S=16,V={0}:R=B,S=1,V={1}:R=C,S=19,V={2}:R=D,S=18,V={3}:R=E,S=3,V={4}:R=F,S=21,V={5}:R=G,S=22,V={6}:R=H,S=4,V={7}:R=I,S=23,V={8}:R=J,S=24,V={9}:",$B$1,$F$14,$F$15,$B$2,$B$3,$B$4,$B$5,$A56,I$1,I$2)</f>
        <v>0</v>
      </c>
      <c r="J56" s="31" t="s">
        <v>259</v>
      </c>
      <c r="K56" s="37">
        <f>_xll.Assistant.XL.RIK_AC("INF06__;INF13@E=1,S=14,G=0,T=0,P=0:@R=A,S=16,V={0}:R=B,S=1,V={1}:R=C,S=19,V={2}:R=D,S=18,V={3}:R=E,S=3,V={4}:R=F,S=21,V={5}:R=G,S=22,V={6}:R=H,S=4,V={7}:R=I,S=23,V={8}:R=J,S=24,V={9}:",$B$1,$F$14,$F$15,$B$2,$B$3,$B$4,$B$5,$A56,K$1,K$2)</f>
        <v>0</v>
      </c>
    </row>
    <row r="57" spans="1:11" ht="15" thickBot="1" x14ac:dyDescent="0.35">
      <c r="A57" t="str">
        <f t="shared" si="2"/>
        <v>A7c</v>
      </c>
      <c r="D57" s="90" t="s">
        <v>124</v>
      </c>
      <c r="E57" s="91"/>
      <c r="F57" s="91"/>
      <c r="G57" s="92"/>
      <c r="H57" s="31" t="s">
        <v>190</v>
      </c>
      <c r="I57" s="37">
        <f>_xll.Assistant.XL.RIK_AC("INF06__;INF13@E=1,S=14,G=0,T=0,P=0:@R=A,S=16,V={0}:R=B,S=1,V={1}:R=C,S=19,V={2}:R=D,S=18,V={3}:R=E,S=3,V={4}:R=F,S=21,V={5}:R=G,S=22,V={6}:R=H,S=4,V={7}:R=I,S=23,V={8}:R=J,S=24,V={9}:",$B$1,$F$14,$F$15,$B$2,$B$3,$B$4,$B$5,$A57,I$1,I$2)</f>
        <v>0</v>
      </c>
      <c r="J57" s="31" t="s">
        <v>190</v>
      </c>
      <c r="K57" s="37">
        <f>_xll.Assistant.XL.RIK_AC("INF06__;INF13@E=1,S=14,G=0,T=0,P=0:@R=A,S=16,V={0}:R=B,S=1,V={1}:R=C,S=19,V={2}:R=D,S=18,V={3}:R=E,S=3,V={4}:R=F,S=21,V={5}:R=G,S=22,V={6}:R=H,S=4,V={7}:R=I,S=23,V={8}:R=J,S=24,V={9}:",$B$1,$F$14,$F$15,$B$2,$B$3,$B$4,$B$5,$A57,K$1,K$2)</f>
        <v>0</v>
      </c>
    </row>
    <row r="58" spans="1:11" ht="15" thickBot="1" x14ac:dyDescent="0.35">
      <c r="D58" s="87" t="s">
        <v>172</v>
      </c>
      <c r="E58" s="88"/>
      <c r="F58" s="88"/>
      <c r="G58" s="89"/>
      <c r="H58" s="31" t="s">
        <v>43</v>
      </c>
      <c r="I58" s="53">
        <f>SUM(I59:I61)</f>
        <v>0</v>
      </c>
      <c r="J58" s="31" t="s">
        <v>43</v>
      </c>
      <c r="K58" s="53">
        <f>SUM(K59:K61)</f>
        <v>0</v>
      </c>
    </row>
    <row r="59" spans="1:11" x14ac:dyDescent="0.3">
      <c r="A59" t="str">
        <f t="shared" si="2"/>
        <v>A8a</v>
      </c>
      <c r="D59" s="90" t="s">
        <v>57</v>
      </c>
      <c r="E59" s="91"/>
      <c r="F59" s="91"/>
      <c r="G59" s="92"/>
      <c r="H59" s="31" t="s">
        <v>260</v>
      </c>
      <c r="I59" s="37">
        <f>_xll.Assistant.XL.RIK_AC("INF06__;INF13@E=1,S=14,G=0,T=0,P=0:@R=A,S=16,V={0}:R=B,S=1,V={1}:R=C,S=19,V={2}:R=D,S=18,V={3}:R=E,S=3,V={4}:R=F,S=21,V={5}:R=G,S=22,V={6}:R=H,S=4,V={7}:R=I,S=23,V={8}:R=J,S=24,V={9}:",$B$1,$F$14,$F$15,$B$2,$B$3,$B$4,$B$5,$A59,I$1,I$2)</f>
        <v>0</v>
      </c>
      <c r="J59" s="31" t="s">
        <v>260</v>
      </c>
      <c r="K59" s="37">
        <f>_xll.Assistant.XL.RIK_AC("INF06__;INF13@E=1,S=14,G=0,T=0,P=0:@R=A,S=16,V={0}:R=B,S=1,V={1}:R=C,S=19,V={2}:R=D,S=18,V={3}:R=E,S=3,V={4}:R=F,S=21,V={5}:R=G,S=22,V={6}:R=H,S=4,V={7}:R=I,S=23,V={8}:R=J,S=24,V={9}:",$B$1,$F$14,$F$15,$B$2,$B$3,$B$4,$B$5,$A59,K$1,K$2)</f>
        <v>0</v>
      </c>
    </row>
    <row r="60" spans="1:11" x14ac:dyDescent="0.3">
      <c r="A60" t="str">
        <f t="shared" si="2"/>
        <v>A8b</v>
      </c>
      <c r="D60" s="90" t="s">
        <v>125</v>
      </c>
      <c r="E60" s="91"/>
      <c r="F60" s="91"/>
      <c r="G60" s="92"/>
      <c r="H60" s="31" t="s">
        <v>261</v>
      </c>
      <c r="I60" s="37">
        <f>_xll.Assistant.XL.RIK_AC("INF06__;INF13@E=1,S=14,G=0,T=0,P=0:@R=A,S=16,V={0}:R=B,S=1,V={1}:R=C,S=19,V={2}:R=D,S=18,V={3}:R=E,S=3,V={4}:R=F,S=21,V={5}:R=G,S=22,V={6}:R=H,S=4,V={7}:R=I,S=23,V={8}:R=J,S=24,V={9}:",$B$1,$F$14,$F$15,$B$2,$B$3,$B$4,$B$5,$A60,I$1,I$2)</f>
        <v>0</v>
      </c>
      <c r="J60" s="31" t="s">
        <v>261</v>
      </c>
      <c r="K60" s="37">
        <f>_xll.Assistant.XL.RIK_AC("INF06__;INF13@E=1,S=14,G=0,T=0,P=0:@R=A,S=16,V={0}:R=B,S=1,V={1}:R=C,S=19,V={2}:R=D,S=18,V={3}:R=E,S=3,V={4}:R=F,S=21,V={5}:R=G,S=22,V={6}:R=H,S=4,V={7}:R=I,S=23,V={8}:R=J,S=24,V={9}:",$B$1,$F$14,$F$15,$B$2,$B$3,$B$4,$B$5,$A60,K$1,K$2)</f>
        <v>0</v>
      </c>
    </row>
    <row r="61" spans="1:11" ht="15" thickBot="1" x14ac:dyDescent="0.35">
      <c r="A61" t="str">
        <f t="shared" si="2"/>
        <v>A8c</v>
      </c>
      <c r="D61" s="90" t="s">
        <v>58</v>
      </c>
      <c r="E61" s="91"/>
      <c r="F61" s="91"/>
      <c r="G61" s="92"/>
      <c r="H61" s="31" t="s">
        <v>191</v>
      </c>
      <c r="I61" s="37">
        <f>_xll.Assistant.XL.RIK_AC("INF06__;INF13@E=1,S=14,G=0,T=0,P=0:@R=A,S=16,V={0}:R=B,S=1,V={1}:R=C,S=19,V={2}:R=D,S=18,V={3}:R=E,S=3,V={4}:R=F,S=21,V={5}:R=G,S=22,V={6}:R=H,S=4,V={7}:R=I,S=23,V={8}:R=J,S=24,V={9}:",$B$1,$F$14,$F$15,$B$2,$B$3,$B$4,$B$5,$A61,I$1,I$2)</f>
        <v>0</v>
      </c>
      <c r="J61" s="31" t="s">
        <v>191</v>
      </c>
      <c r="K61" s="37">
        <f>_xll.Assistant.XL.RIK_AC("INF06__;INF13@E=1,S=14,G=0,T=0,P=0:@R=A,S=16,V={0}:R=B,S=1,V={1}:R=C,S=19,V={2}:R=D,S=18,V={3}:R=E,S=3,V={4}:R=F,S=21,V={5}:R=G,S=22,V={6}:R=H,S=4,V={7}:R=I,S=23,V={8}:R=J,S=24,V={9}:",$B$1,$F$14,$F$15,$B$2,$B$3,$B$4,$B$5,$A61,K$1,K$2)</f>
        <v>0</v>
      </c>
    </row>
    <row r="62" spans="1:11" ht="15" thickBot="1" x14ac:dyDescent="0.35">
      <c r="D62" s="87" t="s">
        <v>169</v>
      </c>
      <c r="E62" s="88"/>
      <c r="F62" s="88"/>
      <c r="G62" s="89"/>
      <c r="H62" s="32"/>
      <c r="I62" s="53">
        <f>I25+I26+I27+I32+I33+I44+I54+I58</f>
        <v>1254695.5000000002</v>
      </c>
      <c r="J62" s="32"/>
      <c r="K62" s="53">
        <f>K25+K26+K27+K32+K33+K44+K54+K58</f>
        <v>-2102794.2699999996</v>
      </c>
    </row>
  </sheetData>
  <mergeCells count="43">
    <mergeCell ref="H24:I24"/>
    <mergeCell ref="J24:K24"/>
    <mergeCell ref="D25:G25"/>
    <mergeCell ref="D26:G26"/>
    <mergeCell ref="D22:G24"/>
    <mergeCell ref="H22:I23"/>
    <mergeCell ref="J22:K23"/>
    <mergeCell ref="D38:G38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50:G50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62:G62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FD250-E149-4E34-89D3-A90DF2DDABB6}">
  <dimension ref="A1:K67"/>
  <sheetViews>
    <sheetView showGridLines="0" topLeftCell="C9" workbookViewId="0">
      <selection activeCell="I63" sqref="I63"/>
    </sheetView>
  </sheetViews>
  <sheetFormatPr baseColWidth="10" defaultRowHeight="14.4" outlineLevelRow="1" outlineLevelCol="1" x14ac:dyDescent="0.3"/>
  <cols>
    <col min="1" max="1" width="20.5546875" hidden="1" customWidth="1" outlineLevel="1"/>
    <col min="2" max="2" width="11.44140625" hidden="1" customWidth="1" outlineLevel="1"/>
    <col min="3" max="3" width="2.109375" customWidth="1" collapsed="1"/>
    <col min="4" max="4" width="49.88671875" customWidth="1"/>
    <col min="5" max="5" width="26.44140625" customWidth="1"/>
    <col min="6" max="6" width="15.33203125" customWidth="1"/>
    <col min="7" max="7" width="39" customWidth="1"/>
    <col min="8" max="8" width="4.88671875" customWidth="1"/>
    <col min="9" max="9" width="14.33203125" bestFit="1" customWidth="1"/>
    <col min="10" max="10" width="5.6640625" customWidth="1"/>
    <col min="11" max="11" width="13.88671875" bestFit="1" customWidth="1"/>
  </cols>
  <sheetData>
    <row r="1" spans="1:11" hidden="1" outlineLevel="1" x14ac:dyDescent="0.3">
      <c r="A1" t="s">
        <v>233</v>
      </c>
      <c r="B1" s="4" t="str">
        <f>Paramétrages!D11</f>
        <v>ST_900_SFI_INF</v>
      </c>
      <c r="H1" t="s">
        <v>263</v>
      </c>
      <c r="I1">
        <f>Paramétrages!D20</f>
        <v>201201</v>
      </c>
      <c r="K1">
        <f>Paramétrages!D21</f>
        <v>201301</v>
      </c>
    </row>
    <row r="2" spans="1:11" hidden="1" outlineLevel="1" x14ac:dyDescent="0.3">
      <c r="A2" t="s">
        <v>234</v>
      </c>
      <c r="B2" s="26" t="str">
        <f>Paramétrages!D15</f>
        <v>NAT</v>
      </c>
      <c r="H2" t="s">
        <v>264</v>
      </c>
      <c r="I2">
        <f>Paramétrages!E20</f>
        <v>201212</v>
      </c>
      <c r="K2">
        <f>Paramétrages!E21</f>
        <v>201312</v>
      </c>
    </row>
    <row r="3" spans="1:11" hidden="1" outlineLevel="1" x14ac:dyDescent="0.3">
      <c r="A3" t="s">
        <v>235</v>
      </c>
      <c r="B3" s="4" t="s">
        <v>175</v>
      </c>
    </row>
    <row r="4" spans="1:11" hidden="1" outlineLevel="1" x14ac:dyDescent="0.3">
      <c r="A4" t="s">
        <v>236</v>
      </c>
      <c r="B4" t="str">
        <f>IF(Paramétrages!D13&lt;&gt;"*","Par Etablissement","Par Société")</f>
        <v>Par Société</v>
      </c>
    </row>
    <row r="5" spans="1:11" hidden="1" outlineLevel="1" x14ac:dyDescent="0.3">
      <c r="A5" t="s">
        <v>237</v>
      </c>
      <c r="B5" t="str">
        <f>IF(UPPER(Paramétrages!D14)="OUI","Réel,Simulation","Réel")</f>
        <v>Réel,Simulation</v>
      </c>
    </row>
    <row r="6" spans="1:11" collapsed="1" x14ac:dyDescent="0.3"/>
    <row r="14" spans="1:11" x14ac:dyDescent="0.3">
      <c r="E14" s="23" t="s">
        <v>238</v>
      </c>
      <c r="F14" s="27" t="str">
        <f>Paramétrages!D12</f>
        <v>S1</v>
      </c>
    </row>
    <row r="15" spans="1:11" x14ac:dyDescent="0.3">
      <c r="E15" s="23" t="s">
        <v>239</v>
      </c>
      <c r="F15" s="28" t="str">
        <f>Paramétrages!D13</f>
        <v>*</v>
      </c>
      <c r="J15" s="27"/>
      <c r="K15" s="27"/>
    </row>
    <row r="16" spans="1:11" x14ac:dyDescent="0.3">
      <c r="E16" s="24" t="s">
        <v>240</v>
      </c>
      <c r="F16" s="28" t="str">
        <f>Paramétrages!D15</f>
        <v>NAT</v>
      </c>
      <c r="J16" s="27"/>
      <c r="K16" s="27"/>
    </row>
    <row r="17" spans="1:11" x14ac:dyDescent="0.3">
      <c r="E17" s="25" t="s">
        <v>241</v>
      </c>
      <c r="F17" t="str">
        <f>IF(UPPER(Paramétrages!D14)="OUI","Oui","Non")</f>
        <v>Oui</v>
      </c>
      <c r="J17" s="27"/>
      <c r="K17" s="27"/>
    </row>
    <row r="18" spans="1:11" x14ac:dyDescent="0.3">
      <c r="E18" s="25" t="s">
        <v>242</v>
      </c>
      <c r="F18" s="28" t="s">
        <v>4</v>
      </c>
    </row>
    <row r="19" spans="1:11" x14ac:dyDescent="0.3">
      <c r="J19" s="27"/>
      <c r="K19" s="27"/>
    </row>
    <row r="21" spans="1:11" ht="15" thickBot="1" x14ac:dyDescent="0.35"/>
    <row r="22" spans="1:11" x14ac:dyDescent="0.3">
      <c r="D22" s="107"/>
      <c r="E22" s="108"/>
      <c r="F22" s="108"/>
      <c r="G22" s="109"/>
      <c r="H22" s="116" t="s">
        <v>2</v>
      </c>
      <c r="I22" s="117"/>
      <c r="J22" s="116" t="s">
        <v>3</v>
      </c>
      <c r="K22" s="117"/>
    </row>
    <row r="23" spans="1:11" ht="15" thickBot="1" x14ac:dyDescent="0.35">
      <c r="D23" s="110"/>
      <c r="E23" s="111"/>
      <c r="F23" s="111"/>
      <c r="G23" s="112"/>
      <c r="H23" s="118"/>
      <c r="I23" s="119"/>
      <c r="J23" s="118"/>
      <c r="K23" s="119"/>
    </row>
    <row r="24" spans="1:11" ht="15" thickBot="1" x14ac:dyDescent="0.35">
      <c r="D24" s="113"/>
      <c r="E24" s="114"/>
      <c r="F24" s="114"/>
      <c r="G24" s="115"/>
      <c r="H24" s="105" t="s">
        <v>0</v>
      </c>
      <c r="I24" s="106"/>
      <c r="J24" s="105" t="s">
        <v>1</v>
      </c>
      <c r="K24" s="106"/>
    </row>
    <row r="25" spans="1:11" ht="15" thickBot="1" x14ac:dyDescent="0.35">
      <c r="D25" s="87" t="s">
        <v>66</v>
      </c>
      <c r="E25" s="88"/>
      <c r="F25" s="88"/>
      <c r="G25" s="89"/>
      <c r="H25" s="31" t="s">
        <v>62</v>
      </c>
      <c r="I25" s="68">
        <f>I26+I32</f>
        <v>17636106.879999999</v>
      </c>
      <c r="J25" s="31" t="s">
        <v>62</v>
      </c>
      <c r="K25" s="68">
        <f>K26+K32</f>
        <v>16162846.149999999</v>
      </c>
    </row>
    <row r="26" spans="1:11" x14ac:dyDescent="0.3">
      <c r="D26" s="120" t="s">
        <v>67</v>
      </c>
      <c r="E26" s="121"/>
      <c r="F26" s="121"/>
      <c r="G26" s="122"/>
      <c r="H26" s="31" t="s">
        <v>63</v>
      </c>
      <c r="I26" s="38">
        <f>SUM(I27:I31)</f>
        <v>17636106.879999999</v>
      </c>
      <c r="J26" s="31" t="s">
        <v>63</v>
      </c>
      <c r="K26" s="38">
        <f>SUM(K27:K31)</f>
        <v>16162846.149999999</v>
      </c>
    </row>
    <row r="27" spans="1:11" x14ac:dyDescent="0.3">
      <c r="A27" t="str">
        <f t="shared" ref="A27:A62" si="0">H27</f>
        <v>B1a</v>
      </c>
      <c r="D27" s="120" t="s">
        <v>68</v>
      </c>
      <c r="E27" s="121"/>
      <c r="F27" s="121"/>
      <c r="G27" s="122"/>
      <c r="H27" s="31" t="s">
        <v>265</v>
      </c>
      <c r="I27" s="38">
        <f>_xll.Assistant.XL.RIK_AC("INF06__;INF13@E=1,S=14,G=0,T=0,P=0,C=*-1:@R=A,S=16,V={0}:R=B,S=1,V={1}:R=C,S=19,V={2}:R=D,S=18,V={3}:R=E,S=3,V={4}:R=F,S=21,V={5}:R=G,S=22,V={6}:R=H,S=4,V={7}:R=I,S=23,V={8}:R=J,S=24,V={9}:",$B$1,$F$14,$F$15,$B$2,$B$3,$B$4,$B$5,$A27,I$1,I$2)</f>
        <v>0</v>
      </c>
      <c r="J27" s="31" t="s">
        <v>265</v>
      </c>
      <c r="K27" s="38">
        <f>_xll.Assistant.XL.RIK_AC("INF06__;INF13@E=1,S=14,G=0,T=0,P=0,C=*-1:@R=A,S=16,V={0}:R=B,S=1,V={1}:R=C,S=19,V={2}:R=D,S=18,V={3}:R=E,S=3,V={4}:R=F,S=21,V={5}:R=G,S=22,V={6}:R=H,S=4,V={7}:R=I,S=23,V={8}:R=J,S=24,V={9}:",$B$1,$F$14,$F$15,$B$2,$B$3,$B$4,$B$5,$A27,K$1,K$2)</f>
        <v>0</v>
      </c>
    </row>
    <row r="28" spans="1:11" x14ac:dyDescent="0.3">
      <c r="A28" t="str">
        <f t="shared" si="0"/>
        <v>B1b</v>
      </c>
      <c r="D28" s="120" t="s">
        <v>69</v>
      </c>
      <c r="E28" s="121"/>
      <c r="F28" s="121"/>
      <c r="G28" s="122"/>
      <c r="H28" s="31" t="s">
        <v>266</v>
      </c>
      <c r="I28" s="38">
        <f>_xll.Assistant.XL.RIK_AC("INF06__;INF13@E=1,S=14,G=0,T=0,P=0,C=*-1:@R=A,S=16,V={0}:R=B,S=1,V={1}:R=C,S=19,V={2}:R=D,S=18,V={3}:R=E,S=3,V={4}:R=F,S=21,V={5}:R=G,S=22,V={6}:R=H,S=4,V={7}:R=I,S=23,V={8}:R=J,S=24,V={9}:",$B$1,$F$14,$F$15,$B$2,$B$3,$B$4,$B$5,$A28,I$1,I$2)</f>
        <v>0</v>
      </c>
      <c r="J28" s="31" t="s">
        <v>266</v>
      </c>
      <c r="K28" s="38">
        <f>_xll.Assistant.XL.RIK_AC("INF06__;INF13@E=1,S=14,G=0,T=0,P=0,C=*-1:@R=A,S=16,V={0}:R=B,S=1,V={1}:R=C,S=19,V={2}:R=D,S=18,V={3}:R=E,S=3,V={4}:R=F,S=21,V={5}:R=G,S=22,V={6}:R=H,S=4,V={7}:R=I,S=23,V={8}:R=J,S=24,V={9}:",$B$1,$F$14,$F$15,$B$2,$B$3,$B$4,$B$5,$A28,K$1,K$2)</f>
        <v>0</v>
      </c>
    </row>
    <row r="29" spans="1:11" x14ac:dyDescent="0.3">
      <c r="A29" t="str">
        <f t="shared" si="0"/>
        <v>B1c</v>
      </c>
      <c r="D29" s="120" t="s">
        <v>70</v>
      </c>
      <c r="E29" s="121"/>
      <c r="F29" s="121"/>
      <c r="G29" s="122"/>
      <c r="H29" s="31" t="s">
        <v>192</v>
      </c>
      <c r="I29" s="38">
        <f>_xll.Assistant.XL.RIK_AC("INF06__;INF13@E=1,S=14,G=0,T=0,P=0,C=*-1:@R=A,S=16,V={0}:R=B,S=1,V={1}:R=C,S=19,V={2}:R=D,S=18,V={3}:R=E,S=3,V={4}:R=F,S=21,V={5}:R=G,S=22,V={6}:R=H,S=4,V={7}:R=I,S=23,V={8}:R=J,S=24,V={9}:",$B$1,$F$14,$F$15,$B$2,$B$3,$B$4,$B$5,$A29,I$1,I$2)</f>
        <v>825124</v>
      </c>
      <c r="J29" s="31" t="s">
        <v>192</v>
      </c>
      <c r="K29" s="38">
        <f>_xll.Assistant.XL.RIK_AC("INF06__;INF13@E=1,S=14,G=0,T=0,P=0,C=*-1:@R=A,S=16,V={0}:R=B,S=1,V={1}:R=C,S=19,V={2}:R=D,S=18,V={3}:R=E,S=3,V={4}:R=F,S=21,V={5}:R=G,S=22,V={6}:R=H,S=4,V={7}:R=I,S=23,V={8}:R=J,S=24,V={9}:",$B$1,$F$14,$F$15,$B$2,$B$3,$B$4,$B$5,$A29,K$1,K$2)</f>
        <v>825124</v>
      </c>
    </row>
    <row r="30" spans="1:11" x14ac:dyDescent="0.3">
      <c r="A30" t="str">
        <f t="shared" si="0"/>
        <v>B1d</v>
      </c>
      <c r="D30" s="120" t="s">
        <v>71</v>
      </c>
      <c r="E30" s="121"/>
      <c r="F30" s="121"/>
      <c r="G30" s="122"/>
      <c r="H30" s="31" t="s">
        <v>267</v>
      </c>
      <c r="I30" s="38">
        <f>_xll.Assistant.XL.RIK_AC("INF06__;INF13@E=1,S=14,G=0,T=0,P=0,C=*-1:@R=A,S=16,V={0}:R=B,S=1,V={1}:R=C,S=19,V={2}:R=D,S=18,V={3}:R=E,S=3,V={4}:R=F,S=21,V={5}:R=G,S=22,V={6}:R=H,S=4,V={7}:R=I,S=23,V={8}:R=J,S=24,V={9}:",$B$1,$F$14,$F$15,$B$2,$B$3,$B$4,$B$5,$A30,I$1,I$2)</f>
        <v>11379019.1</v>
      </c>
      <c r="J30" s="31" t="s">
        <v>267</v>
      </c>
      <c r="K30" s="38">
        <f>_xll.Assistant.XL.RIK_AC("INF06__;INF13@E=1,S=14,G=0,T=0,P=0,C=*-1:@R=A,S=16,V={0}:R=B,S=1,V={1}:R=C,S=19,V={2}:R=D,S=18,V={3}:R=E,S=3,V={4}:R=F,S=21,V={5}:R=G,S=22,V={6}:R=H,S=4,V={7}:R=I,S=23,V={8}:R=J,S=24,V={9}:",$B$1,$F$14,$F$15,$B$2,$B$3,$B$4,$B$5,$A30,K$1,K$2)</f>
        <v>11379019.1</v>
      </c>
    </row>
    <row r="31" spans="1:11" x14ac:dyDescent="0.3">
      <c r="A31" t="str">
        <f t="shared" si="0"/>
        <v>B1e</v>
      </c>
      <c r="D31" s="120" t="s">
        <v>72</v>
      </c>
      <c r="E31" s="121"/>
      <c r="F31" s="121"/>
      <c r="G31" s="122"/>
      <c r="H31" s="31" t="s">
        <v>193</v>
      </c>
      <c r="I31" s="38">
        <f>_xll.Assistant.XL.RIK_AC("INF06__;INF13@E=1,S=14,G=0,T=0,P=0,C=*-1:@R=A,S=16,V={0}:R=B,S=1,V={1}:R=C,S=19,V={2}:R=D,S=18,V={3}:R=E,S=3,V={4}:R=F,S=21,V={5}:R=G,S=22,V={6}:R=H,S=4,V={7}:R=I,S=23,V={8}:R=J,S=24,V={9}:",$B$1,$F$14,$F$15,$B$2,$B$3,$B$4,$B$5,$A31,I$1,I$2)</f>
        <v>5431963.7800000003</v>
      </c>
      <c r="J31" s="31" t="s">
        <v>193</v>
      </c>
      <c r="K31" s="38">
        <f>_xll.Assistant.XL.RIK_AC("INF06__;INF13@E=1,S=14,G=0,T=0,P=0,C=*-1:@R=A,S=16,V={0}:R=B,S=1,V={1}:R=C,S=19,V={2}:R=D,S=18,V={3}:R=E,S=3,V={4}:R=F,S=21,V={5}:R=G,S=22,V={6}:R=H,S=4,V={7}:R=I,S=23,V={8}:R=J,S=24,V={9}:",$B$1,$F$14,$F$15,$B$2,$B$3,$B$4,$B$5,$A31,K$1,K$2)</f>
        <v>3958703.05</v>
      </c>
    </row>
    <row r="32" spans="1:11" x14ac:dyDescent="0.3">
      <c r="D32" s="120" t="s">
        <v>73</v>
      </c>
      <c r="E32" s="121"/>
      <c r="F32" s="121"/>
      <c r="G32" s="122"/>
      <c r="H32" s="31" t="s">
        <v>64</v>
      </c>
      <c r="I32" s="38">
        <f>I33+I34</f>
        <v>0</v>
      </c>
      <c r="J32" s="31" t="s">
        <v>64</v>
      </c>
      <c r="K32" s="38">
        <f>K33+K34</f>
        <v>0</v>
      </c>
    </row>
    <row r="33" spans="1:11" ht="26.25" customHeight="1" x14ac:dyDescent="0.3">
      <c r="A33" t="str">
        <f t="shared" si="0"/>
        <v>B1f</v>
      </c>
      <c r="D33" s="120" t="s">
        <v>74</v>
      </c>
      <c r="E33" s="121"/>
      <c r="F33" s="121"/>
      <c r="G33" s="122"/>
      <c r="H33" s="31" t="s">
        <v>268</v>
      </c>
      <c r="I33" s="38">
        <f>_xll.Assistant.XL.RIK_AC("INF06__;INF13@E=1,S=14,G=0,T=0,P=0,C=*-1:@R=A,S=16,V={0}:R=B,S=1,V={1}:R=C,S=19,V={2}:R=D,S=18,V={3}:R=E,S=3,V={4}:R=F,S=21,V={5}:R=G,S=22,V={6}:R=H,S=4,V={7}:R=I,S=23,V={8}:R=J,S=24,V={9}:",$B$1,$F$14,$F$15,$B$2,$B$3,$B$4,$B$5,$A33,I$1,I$2)</f>
        <v>0</v>
      </c>
      <c r="J33" s="31" t="s">
        <v>268</v>
      </c>
      <c r="K33" s="38">
        <f>_xll.Assistant.XL.RIK_AC("INF06__;INF13@E=1,S=14,G=0,T=0,P=0,C=*-1:@R=A,S=16,V={0}:R=B,S=1,V={1}:R=C,S=19,V={2}:R=D,S=18,V={3}:R=E,S=3,V={4}:R=F,S=21,V={5}:R=G,S=22,V={6}:R=H,S=4,V={7}:R=I,S=23,V={8}:R=J,S=24,V={9}:",$B$1,$F$14,$F$15,$B$2,$B$3,$B$4,$B$5,$A33,K$1,K$2)</f>
        <v>0</v>
      </c>
    </row>
    <row r="34" spans="1:11" ht="15" thickBot="1" x14ac:dyDescent="0.35">
      <c r="A34" t="str">
        <f t="shared" si="0"/>
        <v>B1g</v>
      </c>
      <c r="D34" s="120" t="s">
        <v>75</v>
      </c>
      <c r="E34" s="121"/>
      <c r="F34" s="121"/>
      <c r="G34" s="122"/>
      <c r="H34" s="31" t="s">
        <v>269</v>
      </c>
      <c r="I34" s="38">
        <f>_xll.Assistant.XL.RIK_AC("INF06__;INF13@E=1,S=14,G=0,T=0,P=0,C=*-1:@R=A,S=16,V={0}:R=B,S=1,V={1}:R=C,S=19,V={2}:R=D,S=18,V={3}:R=E,S=3,V={4}:R=F,S=21,V={5}:R=G,S=22,V={6}:R=H,S=4,V={7}:R=I,S=23,V={8}:R=J,S=24,V={9}:",$B$1,$F$14,$F$15,$B$2,$B$3,$B$4,$B$5,$A34,I$1,I$2)</f>
        <v>0</v>
      </c>
      <c r="J34" s="31" t="s">
        <v>269</v>
      </c>
      <c r="K34" s="38">
        <f>_xll.Assistant.XL.RIK_AC("INF06__;INF13@E=1,S=14,G=0,T=0,P=0,C=*-1:@R=A,S=16,V={0}:R=B,S=1,V={1}:R=C,S=19,V={2}:R=D,S=18,V={3}:R=E,S=3,V={4}:R=F,S=21,V={5}:R=G,S=22,V={6}:R=H,S=4,V={7}:R=I,S=23,V={8}:R=J,S=24,V={9}:",$B$1,$F$14,$F$15,$B$2,$B$3,$B$4,$B$5,$A34,K$1,K$2)</f>
        <v>0</v>
      </c>
    </row>
    <row r="35" spans="1:11" ht="15" thickBot="1" x14ac:dyDescent="0.35">
      <c r="A35" t="str">
        <f t="shared" si="0"/>
        <v>B2</v>
      </c>
      <c r="D35" s="87" t="s">
        <v>76</v>
      </c>
      <c r="E35" s="88"/>
      <c r="F35" s="88"/>
      <c r="G35" s="89"/>
      <c r="H35" s="31" t="s">
        <v>270</v>
      </c>
      <c r="I35" s="68">
        <f>_xll.Assistant.XL.RIK_AC("INF06__;INF13@E=1,S=14,G=0,T=0,P=0,C=*-1:@R=A,S=16,V={0}:R=B,S=1,V={1}:R=C,S=19,V={2}:R=D,S=18,V={3}:R=E,S=3,V={4}:R=F,S=21,V={5}:R=G,S=22,V={6}:R=H,S=4,V={7}:R=I,S=23,V={8}:R=J,S=24,V={9}:",$B$1,$F$14,$F$15,$B$2,$B$3,$B$4,$B$5,$A35,I$1,I$2)</f>
        <v>0</v>
      </c>
      <c r="J35" s="31" t="s">
        <v>270</v>
      </c>
      <c r="K35" s="68">
        <f>_xll.Assistant.XL.RIK_AC("INF06__;INF13@E=1,S=14,G=0,T=0,P=0,C=*-1:@R=A,S=16,V={0}:R=B,S=1,V={1}:R=C,S=19,V={2}:R=D,S=18,V={3}:R=E,S=3,V={4}:R=F,S=21,V={5}:R=G,S=22,V={6}:R=H,S=4,V={7}:R=I,S=23,V={8}:R=J,S=24,V={9}:",$B$1,$F$14,$F$15,$B$2,$B$3,$B$4,$B$5,$A35,K$1,K$2)</f>
        <v>0</v>
      </c>
    </row>
    <row r="36" spans="1:11" ht="15" thickBot="1" x14ac:dyDescent="0.35">
      <c r="D36" s="126" t="s">
        <v>77</v>
      </c>
      <c r="E36" s="127"/>
      <c r="F36" s="127"/>
      <c r="G36" s="128"/>
      <c r="H36" s="31" t="s">
        <v>65</v>
      </c>
      <c r="I36" s="68">
        <f>I37+I38+I39+I40+I41+I42+I43+I46+I47</f>
        <v>-3874134.5</v>
      </c>
      <c r="J36" s="31" t="s">
        <v>65</v>
      </c>
      <c r="K36" s="68">
        <f>K37+K38+K39+K40+K41+K42+K43+K46+K47</f>
        <v>-3411651.5</v>
      </c>
    </row>
    <row r="37" spans="1:11" x14ac:dyDescent="0.3">
      <c r="A37" t="str">
        <f t="shared" si="0"/>
        <v>B3a</v>
      </c>
      <c r="D37" s="120" t="s">
        <v>126</v>
      </c>
      <c r="E37" s="121"/>
      <c r="F37" s="121"/>
      <c r="G37" s="122"/>
      <c r="H37" s="31" t="s">
        <v>271</v>
      </c>
      <c r="I37" s="38">
        <f>_xll.Assistant.XL.RIK_AC("INF06__;INF13@E=1,S=14,G=0,T=0,P=0,C=*-1:@R=A,S=16,V={0}:R=B,S=1,V={1}:R=C,S=19,V={2}:R=D,S=18,V={3}:R=E,S=3,V={4}:R=F,S=21,V={5}:R=G,S=22,V={6}:R=H,S=4,V={7}:R=I,S=23,V={8}:R=J,S=24,V={9}:",$B$1,$F$14,$F$15,$B$2,$B$3,$B$4,$B$5,$A37,I$1,I$2)</f>
        <v>-3874134.5</v>
      </c>
      <c r="J37" s="31" t="s">
        <v>271</v>
      </c>
      <c r="K37" s="38">
        <f>_xll.Assistant.XL.RIK_AC("INF06__;INF13@E=1,S=14,G=0,T=0,P=0,C=*-1:@R=A,S=16,V={0}:R=B,S=1,V={1}:R=C,S=19,V={2}:R=D,S=18,V={3}:R=E,S=3,V={4}:R=F,S=21,V={5}:R=G,S=22,V={6}:R=H,S=4,V={7}:R=I,S=23,V={8}:R=J,S=24,V={9}:",$B$1,$F$14,$F$15,$B$2,$B$3,$B$4,$B$5,$A37,K$1,K$2)</f>
        <v>-3411651.5</v>
      </c>
    </row>
    <row r="38" spans="1:11" x14ac:dyDescent="0.3">
      <c r="A38" t="str">
        <f t="shared" si="0"/>
        <v>B3b</v>
      </c>
      <c r="D38" s="120" t="s">
        <v>78</v>
      </c>
      <c r="E38" s="121"/>
      <c r="F38" s="121"/>
      <c r="G38" s="122"/>
      <c r="H38" s="31" t="s">
        <v>272</v>
      </c>
      <c r="I38" s="38">
        <f>_xll.Assistant.XL.RIK_AC("INF06__;INF13@E=1,S=14,G=0,T=0,P=0,C=*-1:@R=A,S=16,V={0}:R=B,S=1,V={1}:R=C,S=19,V={2}:R=D,S=18,V={3}:R=E,S=3,V={4}:R=F,S=21,V={5}:R=G,S=22,V={6}:R=H,S=4,V={7}:R=I,S=23,V={8}:R=J,S=24,V={9}:",$B$1,$F$14,$F$15,$B$2,$B$3,$B$4,$B$5,$A38,I$1,I$2)</f>
        <v>0</v>
      </c>
      <c r="J38" s="31" t="s">
        <v>272</v>
      </c>
      <c r="K38" s="38">
        <f>_xll.Assistant.XL.RIK_AC("INF06__;INF13@E=1,S=14,G=0,T=0,P=0,C=*-1:@R=A,S=16,V={0}:R=B,S=1,V={1}:R=C,S=19,V={2}:R=D,S=18,V={3}:R=E,S=3,V={4}:R=F,S=21,V={5}:R=G,S=22,V={6}:R=H,S=4,V={7}:R=I,S=23,V={8}:R=J,S=24,V={9}:",$B$1,$F$14,$F$15,$B$2,$B$3,$B$4,$B$5,$A38,K$1,K$2)</f>
        <v>0</v>
      </c>
    </row>
    <row r="39" spans="1:11" x14ac:dyDescent="0.3">
      <c r="A39" t="str">
        <f t="shared" si="0"/>
        <v>B3c</v>
      </c>
      <c r="D39" s="120" t="s">
        <v>128</v>
      </c>
      <c r="E39" s="121"/>
      <c r="F39" s="121"/>
      <c r="G39" s="122"/>
      <c r="H39" s="31" t="s">
        <v>273</v>
      </c>
      <c r="I39" s="38">
        <f>_xll.Assistant.XL.RIK_AC("INF06__;INF13@E=1,S=14,G=0,T=0,P=0,C=*-1:@R=A,S=16,V={0}:R=B,S=1,V={1}:R=C,S=19,V={2}:R=D,S=18,V={3}:R=E,S=3,V={4}:R=F,S=21,V={5}:R=G,S=22,V={6}:R=H,S=4,V={7}:R=I,S=23,V={8}:R=J,S=24,V={9}:",$B$1,$F$14,$F$15,$B$2,$B$3,$B$4,$B$5,$A39,I$1,I$2)</f>
        <v>0</v>
      </c>
      <c r="J39" s="31" t="s">
        <v>273</v>
      </c>
      <c r="K39" s="38">
        <f>_xll.Assistant.XL.RIK_AC("INF06__;INF13@E=1,S=14,G=0,T=0,P=0,C=*-1:@R=A,S=16,V={0}:R=B,S=1,V={1}:R=C,S=19,V={2}:R=D,S=18,V={3}:R=E,S=3,V={4}:R=F,S=21,V={5}:R=G,S=22,V={6}:R=H,S=4,V={7}:R=I,S=23,V={8}:R=J,S=24,V={9}:",$B$1,$F$14,$F$15,$B$2,$B$3,$B$4,$B$5,$A39,K$1,K$2)</f>
        <v>0</v>
      </c>
    </row>
    <row r="40" spans="1:11" x14ac:dyDescent="0.3">
      <c r="A40" t="str">
        <f t="shared" si="0"/>
        <v>B3d</v>
      </c>
      <c r="D40" s="120" t="s">
        <v>127</v>
      </c>
      <c r="E40" s="121"/>
      <c r="F40" s="121"/>
      <c r="G40" s="122"/>
      <c r="H40" s="31" t="s">
        <v>274</v>
      </c>
      <c r="I40" s="38">
        <f>_xll.Assistant.XL.RIK_AC("INF06__;INF13@E=1,S=14,G=0,T=0,P=0,C=*-1:@R=A,S=16,V={0}:R=B,S=1,V={1}:R=C,S=19,V={2}:R=D,S=18,V={3}:R=E,S=3,V={4}:R=F,S=21,V={5}:R=G,S=22,V={6}:R=H,S=4,V={7}:R=I,S=23,V={8}:R=J,S=24,V={9}:",$B$1,$F$14,$F$15,$B$2,$B$3,$B$4,$B$5,$A40,I$1,I$2)</f>
        <v>0</v>
      </c>
      <c r="J40" s="31" t="s">
        <v>274</v>
      </c>
      <c r="K40" s="38">
        <f>_xll.Assistant.XL.RIK_AC("INF06__;INF13@E=1,S=14,G=0,T=0,P=0,C=*-1:@R=A,S=16,V={0}:R=B,S=1,V={1}:R=C,S=19,V={2}:R=D,S=18,V={3}:R=E,S=3,V={4}:R=F,S=21,V={5}:R=G,S=22,V={6}:R=H,S=4,V={7}:R=I,S=23,V={8}:R=J,S=24,V={9}:",$B$1,$F$14,$F$15,$B$2,$B$3,$B$4,$B$5,$A40,K$1,K$2)</f>
        <v>0</v>
      </c>
    </row>
    <row r="41" spans="1:11" x14ac:dyDescent="0.3">
      <c r="A41" t="str">
        <f t="shared" si="0"/>
        <v>B3e</v>
      </c>
      <c r="D41" s="120" t="s">
        <v>129</v>
      </c>
      <c r="E41" s="121"/>
      <c r="F41" s="121"/>
      <c r="G41" s="122"/>
      <c r="H41" s="31" t="s">
        <v>275</v>
      </c>
      <c r="I41" s="38">
        <f>_xll.Assistant.XL.RIK_AC("INF06__;INF13@E=1,S=14,G=0,T=0,P=0,C=*-1:@R=A,S=16,V={0}:R=B,S=1,V={1}:R=C,S=19,V={2}:R=D,S=18,V={3}:R=E,S=3,V={4}:R=F,S=21,V={5}:R=G,S=22,V={6}:R=H,S=4,V={7}:R=I,S=23,V={8}:R=J,S=24,V={9}:",$B$1,$F$14,$F$15,$B$2,$B$3,$B$4,$B$5,$A41,I$1,I$2)</f>
        <v>0</v>
      </c>
      <c r="J41" s="31" t="s">
        <v>275</v>
      </c>
      <c r="K41" s="38">
        <f>_xll.Assistant.XL.RIK_AC("INF06__;INF13@E=1,S=14,G=0,T=0,P=0,C=*-1:@R=A,S=16,V={0}:R=B,S=1,V={1}:R=C,S=19,V={2}:R=D,S=18,V={3}:R=E,S=3,V={4}:R=F,S=21,V={5}:R=G,S=22,V={6}:R=H,S=4,V={7}:R=I,S=23,V={8}:R=J,S=24,V={9}:",$B$1,$F$14,$F$15,$B$2,$B$3,$B$4,$B$5,$A41,K$1,K$2)</f>
        <v>0</v>
      </c>
    </row>
    <row r="42" spans="1:11" x14ac:dyDescent="0.3">
      <c r="A42" t="str">
        <f t="shared" si="0"/>
        <v>B3f</v>
      </c>
      <c r="D42" s="120" t="s">
        <v>130</v>
      </c>
      <c r="E42" s="121"/>
      <c r="F42" s="121"/>
      <c r="G42" s="122"/>
      <c r="H42" s="31" t="s">
        <v>276</v>
      </c>
      <c r="I42" s="38">
        <f>_xll.Assistant.XL.RIK_AC("INF06__;INF13@E=1,S=14,G=0,T=0,P=0,C=*-1:@R=A,S=16,V={0}:R=B,S=1,V={1}:R=C,S=19,V={2}:R=D,S=18,V={3}:R=E,S=3,V={4}:R=F,S=21,V={5}:R=G,S=22,V={6}:R=H,S=4,V={7}:R=I,S=23,V={8}:R=J,S=24,V={9}:",$B$1,$F$14,$F$15,$B$2,$B$3,$B$4,$B$5,$A42,I$1,I$2)</f>
        <v>0</v>
      </c>
      <c r="J42" s="31" t="s">
        <v>276</v>
      </c>
      <c r="K42" s="38">
        <f>_xll.Assistant.XL.RIK_AC("INF06__;INF13@E=1,S=14,G=0,T=0,P=0,C=*-1:@R=A,S=16,V={0}:R=B,S=1,V={1}:R=C,S=19,V={2}:R=D,S=18,V={3}:R=E,S=3,V={4}:R=F,S=21,V={5}:R=G,S=22,V={6}:R=H,S=4,V={7}:R=I,S=23,V={8}:R=J,S=24,V={9}:",$B$1,$F$14,$F$15,$B$2,$B$3,$B$4,$B$5,$A42,K$1,K$2)</f>
        <v>0</v>
      </c>
    </row>
    <row r="43" spans="1:11" x14ac:dyDescent="0.3">
      <c r="D43" s="120" t="s">
        <v>131</v>
      </c>
      <c r="E43" s="121"/>
      <c r="F43" s="121"/>
      <c r="G43" s="122"/>
      <c r="H43" s="31" t="s">
        <v>277</v>
      </c>
      <c r="I43" s="38">
        <f>I44+I45</f>
        <v>0</v>
      </c>
      <c r="J43" s="31" t="s">
        <v>277</v>
      </c>
      <c r="K43" s="38">
        <f>K44+K45</f>
        <v>0</v>
      </c>
    </row>
    <row r="44" spans="1:11" x14ac:dyDescent="0.3">
      <c r="A44" t="str">
        <f t="shared" si="0"/>
        <v>B3g1</v>
      </c>
      <c r="D44" s="120" t="s">
        <v>132</v>
      </c>
      <c r="E44" s="121"/>
      <c r="F44" s="121"/>
      <c r="G44" s="122"/>
      <c r="H44" s="31" t="s">
        <v>278</v>
      </c>
      <c r="I44" s="38">
        <f>_xll.Assistant.XL.RIK_AC("INF06__;INF13@E=1,S=14,G=0,T=0,P=0,C=*-1:@R=A,S=16,V={0}:R=B,S=1,V={1}:R=C,S=19,V={2}:R=D,S=18,V={3}:R=E,S=3,V={4}:R=F,S=21,V={5}:R=G,S=22,V={6}:R=H,S=4,V={7}:R=I,S=23,V={8}:R=J,S=24,V={9}:",$B$1,$F$14,$F$15,$B$2,$B$3,$B$4,$B$5,$A44,I$1,I$2)</f>
        <v>0</v>
      </c>
      <c r="J44" s="31" t="s">
        <v>278</v>
      </c>
      <c r="K44" s="38">
        <f>_xll.Assistant.XL.RIK_AC("INF06__;INF13@E=1,S=14,G=0,T=0,P=0,C=*-1:@R=A,S=16,V={0}:R=B,S=1,V={1}:R=C,S=19,V={2}:R=D,S=18,V={3}:R=E,S=3,V={4}:R=F,S=21,V={5}:R=G,S=22,V={6}:R=H,S=4,V={7}:R=I,S=23,V={8}:R=J,S=24,V={9}:",$B$1,$F$14,$F$15,$B$2,$B$3,$B$4,$B$5,$A44,K$1,K$2)</f>
        <v>0</v>
      </c>
    </row>
    <row r="45" spans="1:11" x14ac:dyDescent="0.3">
      <c r="A45" t="str">
        <f t="shared" si="0"/>
        <v>B3g2</v>
      </c>
      <c r="D45" s="120" t="s">
        <v>133</v>
      </c>
      <c r="E45" s="121"/>
      <c r="F45" s="121"/>
      <c r="G45" s="122"/>
      <c r="H45" s="31" t="s">
        <v>279</v>
      </c>
      <c r="I45" s="38">
        <f>_xll.Assistant.XL.RIK_AC("INF06__;INF13@E=1,S=14,G=0,T=0,P=0,C=*-1:@R=A,S=16,V={0}:R=B,S=1,V={1}:R=C,S=19,V={2}:R=D,S=18,V={3}:R=E,S=3,V={4}:R=F,S=21,V={5}:R=G,S=22,V={6}:R=H,S=4,V={7}:R=I,S=23,V={8}:R=J,S=24,V={9}:",$B$1,$F$14,$F$15,$B$2,$B$3,$B$4,$B$5,$A45,I$1,I$2)</f>
        <v>0</v>
      </c>
      <c r="J45" s="31" t="s">
        <v>279</v>
      </c>
      <c r="K45" s="38">
        <f>_xll.Assistant.XL.RIK_AC("INF06__;INF13@E=1,S=14,G=0,T=0,P=0,C=*-1:@R=A,S=16,V={0}:R=B,S=1,V={1}:R=C,S=19,V={2}:R=D,S=18,V={3}:R=E,S=3,V={4}:R=F,S=21,V={5}:R=G,S=22,V={6}:R=H,S=4,V={7}:R=I,S=23,V={8}:R=J,S=24,V={9}:",$B$1,$F$14,$F$15,$B$2,$B$3,$B$4,$B$5,$A45,K$1,K$2)</f>
        <v>0</v>
      </c>
    </row>
    <row r="46" spans="1:11" x14ac:dyDescent="0.3">
      <c r="A46" t="str">
        <f t="shared" si="0"/>
        <v>B3h</v>
      </c>
      <c r="D46" s="120" t="s">
        <v>49</v>
      </c>
      <c r="E46" s="121"/>
      <c r="F46" s="121"/>
      <c r="G46" s="122"/>
      <c r="H46" s="31" t="s">
        <v>280</v>
      </c>
      <c r="I46" s="38">
        <f>_xll.Assistant.XL.RIK_AC("INF06__;INF13@E=1,S=14,G=0,T=0,P=0,C=*-1:@R=A,S=16,V={0}:R=B,S=1,V={1}:R=C,S=19,V={2}:R=D,S=18,V={3}:R=E,S=3,V={4}:R=F,S=21,V={5}:R=G,S=22,V={6}:R=H,S=4,V={7}:R=I,S=23,V={8}:R=J,S=24,V={9}:",$B$1,$F$14,$F$15,$B$2,$B$3,$B$4,$B$5,$A46,I$1,I$2)</f>
        <v>0</v>
      </c>
      <c r="J46" s="31" t="s">
        <v>280</v>
      </c>
      <c r="K46" s="38">
        <f>_xll.Assistant.XL.RIK_AC("INF06__;INF13@E=1,S=14,G=0,T=0,P=0,C=*-1:@R=A,S=16,V={0}:R=B,S=1,V={1}:R=C,S=19,V={2}:R=D,S=18,V={3}:R=E,S=3,V={4}:R=F,S=21,V={5}:R=G,S=22,V={6}:R=H,S=4,V={7}:R=I,S=23,V={8}:R=J,S=24,V={9}:",$B$1,$F$14,$F$15,$B$2,$B$3,$B$4,$B$5,$A46,K$1,K$2)</f>
        <v>0</v>
      </c>
    </row>
    <row r="47" spans="1:11" ht="15" thickBot="1" x14ac:dyDescent="0.35">
      <c r="A47" t="str">
        <f t="shared" si="0"/>
        <v>B3i</v>
      </c>
      <c r="D47" s="120" t="s">
        <v>79</v>
      </c>
      <c r="E47" s="121"/>
      <c r="F47" s="121"/>
      <c r="G47" s="122"/>
      <c r="H47" s="31" t="s">
        <v>281</v>
      </c>
      <c r="I47" s="38">
        <f>_xll.Assistant.XL.RIK_AC("INF06__;INF13@E=1,S=14,G=0,T=0,P=0,C=*-1:@R=A,S=16,V={0}:R=B,S=1,V={1}:R=C,S=19,V={2}:R=D,S=18,V={3}:R=E,S=3,V={4}:R=F,S=21,V={5}:R=G,S=22,V={6}:R=H,S=4,V={7}:R=I,S=23,V={8}:R=J,S=24,V={9}:",$B$1,$F$14,$F$15,$B$2,$B$3,$B$4,$B$5,$A47,I$1,I$2)</f>
        <v>0</v>
      </c>
      <c r="J47" s="31" t="s">
        <v>281</v>
      </c>
      <c r="K47" s="38">
        <f>_xll.Assistant.XL.RIK_AC("INF06__;INF13@E=1,S=14,G=0,T=0,P=0,C=*-1:@R=A,S=16,V={0}:R=B,S=1,V={1}:R=C,S=19,V={2}:R=D,S=18,V={3}:R=E,S=3,V={4}:R=F,S=21,V={5}:R=G,S=22,V={6}:R=H,S=4,V={7}:R=I,S=23,V={8}:R=J,S=24,V={9}:",$B$1,$F$14,$F$15,$B$2,$B$3,$B$4,$B$5,$A47,K$1,K$2)</f>
        <v>0</v>
      </c>
    </row>
    <row r="48" spans="1:11" ht="15" thickBot="1" x14ac:dyDescent="0.35">
      <c r="A48" t="str">
        <f t="shared" si="0"/>
        <v>B4</v>
      </c>
      <c r="D48" s="123" t="s">
        <v>134</v>
      </c>
      <c r="E48" s="124"/>
      <c r="F48" s="124"/>
      <c r="G48" s="125"/>
      <c r="H48" s="31" t="s">
        <v>282</v>
      </c>
      <c r="I48" s="68">
        <f>_xll.Assistant.XL.RIK_AC("INF06__;INF13@E=1,S=14,G=0,T=0,P=0,C=*-1:@R=A,S=16,V={0}:R=B,S=1,V={1}:R=C,S=19,V={2}:R=D,S=18,V={3}:R=E,S=3,V={4}:R=F,S=21,V={5}:R=G,S=22,V={6}:R=H,S=4,V={7}:R=I,S=23,V={8}:R=J,S=24,V={9}:",$B$1,$F$14,$F$15,$B$2,$B$3,$B$4,$B$5,$A48,I$1,I$2)</f>
        <v>0</v>
      </c>
      <c r="J48" s="31" t="s">
        <v>282</v>
      </c>
      <c r="K48" s="68">
        <f>_xll.Assistant.XL.RIK_AC("INF06__;INF13@E=1,S=14,G=0,T=0,P=0,C=*-1:@R=A,S=16,V={0}:R=B,S=1,V={1}:R=C,S=19,V={2}:R=D,S=18,V={3}:R=E,S=3,V={4}:R=F,S=21,V={5}:R=G,S=22,V={6}:R=H,S=4,V={7}:R=I,S=23,V={8}:R=J,S=24,V={9}:",$B$1,$F$14,$F$15,$B$2,$B$3,$B$4,$B$5,$A48,K$1,K$2)</f>
        <v>0</v>
      </c>
    </row>
    <row r="49" spans="1:11" ht="15" thickBot="1" x14ac:dyDescent="0.35">
      <c r="A49" t="str">
        <f t="shared" si="0"/>
        <v>B5</v>
      </c>
      <c r="D49" s="87" t="s">
        <v>135</v>
      </c>
      <c r="E49" s="88"/>
      <c r="F49" s="88"/>
      <c r="G49" s="89"/>
      <c r="H49" s="31" t="s">
        <v>194</v>
      </c>
      <c r="I49" s="68">
        <f>_xll.Assistant.XL.RIK_AC("INF06__;INF13@E=1,S=14,G=0,T=0,P=0,C=*-1:@R=A,S=16,V={0}:R=B,S=1,V={1}:R=C,S=19,V={2}:R=D,S=18,V={3}:R=E,S=3,V={4}:R=F,S=21,V={5}:R=G,S=22,V={6}:R=H,S=4,V={7}:R=I,S=23,V={8}:R=J,S=24,V={9}:",$B$1,$F$14,$F$15,$B$2,$B$3,$B$4,$B$5,$A49,I$1,I$2)</f>
        <v>0</v>
      </c>
      <c r="J49" s="31" t="s">
        <v>194</v>
      </c>
      <c r="K49" s="68">
        <f>_xll.Assistant.XL.RIK_AC("INF06__;INF13@E=1,S=14,G=0,T=0,P=0,C=*-1:@R=A,S=16,V={0}:R=B,S=1,V={1}:R=C,S=19,V={2}:R=D,S=18,V={3}:R=E,S=3,V={4}:R=F,S=21,V={5}:R=G,S=22,V={6}:R=H,S=4,V={7}:R=I,S=23,V={8}:R=J,S=24,V={9}:",$B$1,$F$14,$F$15,$B$2,$B$3,$B$4,$B$5,$A49,K$1,K$2)</f>
        <v>0</v>
      </c>
    </row>
    <row r="50" spans="1:11" ht="15" thickBot="1" x14ac:dyDescent="0.35">
      <c r="A50" t="str">
        <f t="shared" si="0"/>
        <v>B6</v>
      </c>
      <c r="D50" s="126" t="s">
        <v>80</v>
      </c>
      <c r="E50" s="127"/>
      <c r="F50" s="127"/>
      <c r="G50" s="128"/>
      <c r="H50" s="31" t="s">
        <v>283</v>
      </c>
      <c r="I50" s="68">
        <f>_xll.Assistant.XL.RIK_AC("INF06__;INF13@E=1,S=14,G=0,T=0,P=0,C=*-1:@R=A,S=16,V={0}:R=B,S=1,V={1}:R=C,S=19,V={2}:R=D,S=18,V={3}:R=E,S=3,V={4}:R=F,S=21,V={5}:R=G,S=22,V={6}:R=H,S=4,V={7}:R=I,S=23,V={8}:R=J,S=24,V={9}:",$B$1,$F$14,$F$15,$B$2,$B$3,$B$4,$B$5,$A50,I$1,I$2)</f>
        <v>450000</v>
      </c>
      <c r="J50" s="31" t="s">
        <v>283</v>
      </c>
      <c r="K50" s="68">
        <f>_xll.Assistant.XL.RIK_AC("INF06__;INF13@E=1,S=14,G=0,T=0,P=0,C=*-1:@R=A,S=16,V={0}:R=B,S=1,V={1}:R=C,S=19,V={2}:R=D,S=18,V={3}:R=E,S=3,V={4}:R=F,S=21,V={5}:R=G,S=22,V={6}:R=H,S=4,V={7}:R=I,S=23,V={8}:R=J,S=24,V={9}:",$B$1,$F$14,$F$15,$B$2,$B$3,$B$4,$B$5,$A50,K$1,K$2)</f>
        <v>450000</v>
      </c>
    </row>
    <row r="51" spans="1:11" ht="15" thickBot="1" x14ac:dyDescent="0.35">
      <c r="D51" s="126" t="s">
        <v>163</v>
      </c>
      <c r="E51" s="127"/>
      <c r="F51" s="127"/>
      <c r="G51" s="128"/>
      <c r="H51" s="31" t="s">
        <v>109</v>
      </c>
      <c r="I51" s="68">
        <f>SUM(I52:I56)</f>
        <v>0</v>
      </c>
      <c r="J51" s="31" t="s">
        <v>109</v>
      </c>
      <c r="K51" s="68">
        <f>SUM(K52:K56)</f>
        <v>0</v>
      </c>
    </row>
    <row r="52" spans="1:11" x14ac:dyDescent="0.3">
      <c r="A52" t="str">
        <f t="shared" si="0"/>
        <v>B7a</v>
      </c>
      <c r="D52" s="120" t="s">
        <v>136</v>
      </c>
      <c r="E52" s="121"/>
      <c r="F52" s="121"/>
      <c r="G52" s="122"/>
      <c r="H52" s="31" t="s">
        <v>195</v>
      </c>
      <c r="I52" s="38">
        <f>_xll.Assistant.XL.RIK_AC("INF06__;INF13@E=1,S=14,G=0,T=0,P=0,C=*-1:@R=A,S=16,V={0}:R=B,S=1,V={1}:R=C,S=19,V={2}:R=D,S=18,V={3}:R=E,S=3,V={4}:R=F,S=21,V={5}:R=G,S=22,V={6}:R=H,S=4,V={7}:R=I,S=23,V={8}:R=J,S=24,V={9}:",$B$1,$F$14,$F$15,$B$2,$B$3,$B$4,$B$5,$A52,I$1,I$2)</f>
        <v>0</v>
      </c>
      <c r="J52" s="31" t="s">
        <v>195</v>
      </c>
      <c r="K52" s="38">
        <f>_xll.Assistant.XL.RIK_AC("INF06__;INF13@E=1,S=14,G=0,T=0,P=0,C=*-1:@R=A,S=16,V={0}:R=B,S=1,V={1}:R=C,S=19,V={2}:R=D,S=18,V={3}:R=E,S=3,V={4}:R=F,S=21,V={5}:R=G,S=22,V={6}:R=H,S=4,V={7}:R=I,S=23,V={8}:R=J,S=24,V={9}:",$B$1,$F$14,$F$15,$B$2,$B$3,$B$4,$B$5,$A52,K$1,K$2)</f>
        <v>0</v>
      </c>
    </row>
    <row r="53" spans="1:11" x14ac:dyDescent="0.3">
      <c r="A53" t="str">
        <f t="shared" si="0"/>
        <v>B7b</v>
      </c>
      <c r="D53" s="120" t="s">
        <v>81</v>
      </c>
      <c r="E53" s="121"/>
      <c r="F53" s="121"/>
      <c r="G53" s="122"/>
      <c r="H53" s="31" t="s">
        <v>196</v>
      </c>
      <c r="I53" s="38">
        <f>_xll.Assistant.XL.RIK_AC("INF06__;INF13@E=1,S=14,G=0,T=0,P=0,C=*-1:@R=A,S=16,V={0}:R=B,S=1,V={1}:R=C,S=19,V={2}:R=D,S=18,V={3}:R=E,S=3,V={4}:R=F,S=21,V={5}:R=G,S=22,V={6}:R=H,S=4,V={7}:R=I,S=23,V={8}:R=J,S=24,V={9}:",$B$1,$F$14,$F$15,$B$2,$B$3,$B$4,$B$5,$A53,I$1,I$2)</f>
        <v>0</v>
      </c>
      <c r="J53" s="31" t="s">
        <v>196</v>
      </c>
      <c r="K53" s="38">
        <f>_xll.Assistant.XL.RIK_AC("INF06__;INF13@E=1,S=14,G=0,T=0,P=0,C=*-1:@R=A,S=16,V={0}:R=B,S=1,V={1}:R=C,S=19,V={2}:R=D,S=18,V={3}:R=E,S=3,V={4}:R=F,S=21,V={5}:R=G,S=22,V={6}:R=H,S=4,V={7}:R=I,S=23,V={8}:R=J,S=24,V={9}:",$B$1,$F$14,$F$15,$B$2,$B$3,$B$4,$B$5,$A53,K$1,K$2)</f>
        <v>0</v>
      </c>
    </row>
    <row r="54" spans="1:11" x14ac:dyDescent="0.3">
      <c r="A54" t="str">
        <f t="shared" si="0"/>
        <v>B7c</v>
      </c>
      <c r="D54" s="120" t="s">
        <v>137</v>
      </c>
      <c r="E54" s="121"/>
      <c r="F54" s="121"/>
      <c r="G54" s="122"/>
      <c r="H54" s="31" t="s">
        <v>284</v>
      </c>
      <c r="I54" s="38">
        <f>_xll.Assistant.XL.RIK_AC("INF06__;INF13@E=1,S=14,G=0,T=0,P=0,C=*-1:@R=A,S=16,V={0}:R=B,S=1,V={1}:R=C,S=19,V={2}:R=D,S=18,V={3}:R=E,S=3,V={4}:R=F,S=21,V={5}:R=G,S=22,V={6}:R=H,S=4,V={7}:R=I,S=23,V={8}:R=J,S=24,V={9}:",$B$1,$F$14,$F$15,$B$2,$B$3,$B$4,$B$5,$A54,I$1,I$2)</f>
        <v>0</v>
      </c>
      <c r="J54" s="31" t="s">
        <v>284</v>
      </c>
      <c r="K54" s="38">
        <f>_xll.Assistant.XL.RIK_AC("INF06__;INF13@E=1,S=14,G=0,T=0,P=0,C=*-1:@R=A,S=16,V={0}:R=B,S=1,V={1}:R=C,S=19,V={2}:R=D,S=18,V={3}:R=E,S=3,V={4}:R=F,S=21,V={5}:R=G,S=22,V={6}:R=H,S=4,V={7}:R=I,S=23,V={8}:R=J,S=24,V={9}:",$B$1,$F$14,$F$15,$B$2,$B$3,$B$4,$B$5,$A54,K$1,K$2)</f>
        <v>0</v>
      </c>
    </row>
    <row r="55" spans="1:11" x14ac:dyDescent="0.3">
      <c r="A55" t="str">
        <f t="shared" si="0"/>
        <v>B7d</v>
      </c>
      <c r="D55" s="120" t="s">
        <v>82</v>
      </c>
      <c r="E55" s="121"/>
      <c r="F55" s="121"/>
      <c r="G55" s="122"/>
      <c r="H55" s="31" t="s">
        <v>197</v>
      </c>
      <c r="I55" s="38">
        <f>_xll.Assistant.XL.RIK_AC("INF06__;INF13@E=1,S=14,G=0,T=0,P=0,C=*-1:@R=A,S=16,V={0}:R=B,S=1,V={1}:R=C,S=19,V={2}:R=D,S=18,V={3}:R=E,S=3,V={4}:R=F,S=21,V={5}:R=G,S=22,V={6}:R=H,S=4,V={7}:R=I,S=23,V={8}:R=J,S=24,V={9}:",$B$1,$F$14,$F$15,$B$2,$B$3,$B$4,$B$5,$A55,I$1,I$2)</f>
        <v>0</v>
      </c>
      <c r="J55" s="31" t="s">
        <v>197</v>
      </c>
      <c r="K55" s="38">
        <f>_xll.Assistant.XL.RIK_AC("INF06__;INF13@E=1,S=14,G=0,T=0,P=0,C=*-1:@R=A,S=16,V={0}:R=B,S=1,V={1}:R=C,S=19,V={2}:R=D,S=18,V={3}:R=E,S=3,V={4}:R=F,S=21,V={5}:R=G,S=22,V={6}:R=H,S=4,V={7}:R=I,S=23,V={8}:R=J,S=24,V={9}:",$B$1,$F$14,$F$15,$B$2,$B$3,$B$4,$B$5,$A55,K$1,K$2)</f>
        <v>0</v>
      </c>
    </row>
    <row r="56" spans="1:11" x14ac:dyDescent="0.3">
      <c r="D56" s="120" t="s">
        <v>164</v>
      </c>
      <c r="E56" s="121"/>
      <c r="F56" s="121"/>
      <c r="G56" s="122"/>
      <c r="H56" s="31" t="s">
        <v>165</v>
      </c>
      <c r="I56" s="38">
        <f>SUM(I57:I61)</f>
        <v>0</v>
      </c>
      <c r="J56" s="31" t="s">
        <v>165</v>
      </c>
      <c r="K56" s="38">
        <f>SUM(K57:K61)</f>
        <v>0</v>
      </c>
    </row>
    <row r="57" spans="1:11" x14ac:dyDescent="0.3">
      <c r="A57" t="str">
        <f t="shared" si="0"/>
        <v>B7ea</v>
      </c>
      <c r="D57" s="120" t="s">
        <v>138</v>
      </c>
      <c r="E57" s="121"/>
      <c r="F57" s="121"/>
      <c r="G57" s="122"/>
      <c r="H57" s="31" t="s">
        <v>285</v>
      </c>
      <c r="I57" s="38">
        <f>_xll.Assistant.XL.RIK_AC("INF06__;INF13@E=1,S=14,G=0,T=0,P=0,C=*-1:@R=A,S=16,V={0}:R=B,S=1,V={1}:R=C,S=19,V={2}:R=D,S=18,V={3}:R=E,S=3,V={4}:R=F,S=21,V={5}:R=G,S=22,V={6}:R=H,S=4,V={7}:R=I,S=23,V={8}:R=J,S=24,V={9}:",$B$1,$F$14,$F$15,$B$2,$B$3,$B$4,$B$5,$A57,I$1,I$2)</f>
        <v>0</v>
      </c>
      <c r="J57" s="31" t="s">
        <v>285</v>
      </c>
      <c r="K57" s="38">
        <f>_xll.Assistant.XL.RIK_AC("INF06__;INF13@E=1,S=14,G=0,T=0,P=0,C=*-1:@R=A,S=16,V={0}:R=B,S=1,V={1}:R=C,S=19,V={2}:R=D,S=18,V={3}:R=E,S=3,V={4}:R=F,S=21,V={5}:R=G,S=22,V={6}:R=H,S=4,V={7}:R=I,S=23,V={8}:R=J,S=24,V={9}:",$B$1,$F$14,$F$15,$B$2,$B$3,$B$4,$B$5,$A57,K$1,K$2)</f>
        <v>0</v>
      </c>
    </row>
    <row r="58" spans="1:11" x14ac:dyDescent="0.3">
      <c r="A58" t="str">
        <f t="shared" si="0"/>
        <v>B7eb</v>
      </c>
      <c r="D58" s="120" t="s">
        <v>83</v>
      </c>
      <c r="E58" s="121"/>
      <c r="F58" s="121"/>
      <c r="G58" s="122"/>
      <c r="H58" s="31" t="s">
        <v>198</v>
      </c>
      <c r="I58" s="38">
        <f>_xll.Assistant.XL.RIK_AC("INF06__;INF13@E=1,S=14,G=0,T=0,P=0,C=*-1:@R=A,S=16,V={0}:R=B,S=1,V={1}:R=C,S=19,V={2}:R=D,S=18,V={3}:R=E,S=3,V={4}:R=F,S=21,V={5}:R=G,S=22,V={6}:R=H,S=4,V={7}:R=I,S=23,V={8}:R=J,S=24,V={9}:",$B$1,$F$14,$F$15,$B$2,$B$3,$B$4,$B$5,$A58,I$1,I$2)</f>
        <v>0</v>
      </c>
      <c r="J58" s="31" t="s">
        <v>198</v>
      </c>
      <c r="K58" s="38">
        <f>_xll.Assistant.XL.RIK_AC("INF06__;INF13@E=1,S=14,G=0,T=0,P=0,C=*-1:@R=A,S=16,V={0}:R=B,S=1,V={1}:R=C,S=19,V={2}:R=D,S=18,V={3}:R=E,S=3,V={4}:R=F,S=21,V={5}:R=G,S=22,V={6}:R=H,S=4,V={7}:R=I,S=23,V={8}:R=J,S=24,V={9}:",$B$1,$F$14,$F$15,$B$2,$B$3,$B$4,$B$5,$A58,K$1,K$2)</f>
        <v>0</v>
      </c>
    </row>
    <row r="59" spans="1:11" x14ac:dyDescent="0.3">
      <c r="A59" t="str">
        <f t="shared" si="0"/>
        <v>B7ec</v>
      </c>
      <c r="D59" s="120" t="s">
        <v>84</v>
      </c>
      <c r="E59" s="121"/>
      <c r="F59" s="121"/>
      <c r="G59" s="122"/>
      <c r="H59" s="31" t="s">
        <v>199</v>
      </c>
      <c r="I59" s="38">
        <f>_xll.Assistant.XL.RIK_AC("INF06__;INF13@E=1,S=14,G=0,T=0,P=0,C=*-1:@R=A,S=16,V={0}:R=B,S=1,V={1}:R=C,S=19,V={2}:R=D,S=18,V={3}:R=E,S=3,V={4}:R=F,S=21,V={5}:R=G,S=22,V={6}:R=H,S=4,V={7}:R=I,S=23,V={8}:R=J,S=24,V={9}:",$B$1,$F$14,$F$15,$B$2,$B$3,$B$4,$B$5,$A59,I$1,I$2)</f>
        <v>0</v>
      </c>
      <c r="J59" s="31" t="s">
        <v>199</v>
      </c>
      <c r="K59" s="38">
        <f>_xll.Assistant.XL.RIK_AC("INF06__;INF13@E=1,S=14,G=0,T=0,P=0,C=*-1:@R=A,S=16,V={0}:R=B,S=1,V={1}:R=C,S=19,V={2}:R=D,S=18,V={3}:R=E,S=3,V={4}:R=F,S=21,V={5}:R=G,S=22,V={6}:R=H,S=4,V={7}:R=I,S=23,V={8}:R=J,S=24,V={9}:",$B$1,$F$14,$F$15,$B$2,$B$3,$B$4,$B$5,$A59,K$1,K$2)</f>
        <v>0</v>
      </c>
    </row>
    <row r="60" spans="1:11" x14ac:dyDescent="0.3">
      <c r="A60" t="str">
        <f t="shared" si="0"/>
        <v>B7ed</v>
      </c>
      <c r="D60" s="120" t="s">
        <v>85</v>
      </c>
      <c r="E60" s="121"/>
      <c r="F60" s="121"/>
      <c r="G60" s="122"/>
      <c r="H60" s="31" t="s">
        <v>200</v>
      </c>
      <c r="I60" s="38">
        <f>_xll.Assistant.XL.RIK_AC("INF06__;INF13@E=1,S=14,G=0,T=0,P=0,C=*-1:@R=A,S=16,V={0}:R=B,S=1,V={1}:R=C,S=19,V={2}:R=D,S=18,V={3}:R=E,S=3,V={4}:R=F,S=21,V={5}:R=G,S=22,V={6}:R=H,S=4,V={7}:R=I,S=23,V={8}:R=J,S=24,V={9}:",$B$1,$F$14,$F$15,$B$2,$B$3,$B$4,$B$5,$A60,I$1,I$2)</f>
        <v>0</v>
      </c>
      <c r="J60" s="31" t="s">
        <v>200</v>
      </c>
      <c r="K60" s="38">
        <f>_xll.Assistant.XL.RIK_AC("INF06__;INF13@E=1,S=14,G=0,T=0,P=0,C=*-1:@R=A,S=16,V={0}:R=B,S=1,V={1}:R=C,S=19,V={2}:R=D,S=18,V={3}:R=E,S=3,V={4}:R=F,S=21,V={5}:R=G,S=22,V={6}:R=H,S=4,V={7}:R=I,S=23,V={8}:R=J,S=24,V={9}:",$B$1,$F$14,$F$15,$B$2,$B$3,$B$4,$B$5,$A60,K$1,K$2)</f>
        <v>0</v>
      </c>
    </row>
    <row r="61" spans="1:11" ht="15" thickBot="1" x14ac:dyDescent="0.35">
      <c r="A61" t="str">
        <f t="shared" si="0"/>
        <v>B7ee</v>
      </c>
      <c r="D61" s="120" t="s">
        <v>139</v>
      </c>
      <c r="E61" s="121"/>
      <c r="F61" s="121"/>
      <c r="G61" s="122"/>
      <c r="H61" s="31" t="s">
        <v>201</v>
      </c>
      <c r="I61" s="38">
        <f>_xll.Assistant.XL.RIK_AC("INF06__;INF13@E=1,S=14,G=0,T=0,P=0,C=*-1:@R=A,S=16,V={0}:R=B,S=1,V={1}:R=C,S=19,V={2}:R=D,S=18,V={3}:R=E,S=3,V={4}:R=F,S=21,V={5}:R=G,S=22,V={6}:R=H,S=4,V={7}:R=I,S=23,V={8}:R=J,S=24,V={9}:",$B$1,$F$14,$F$15,$B$2,$B$3,$B$4,$B$5,$A61,I$1,I$2)</f>
        <v>0</v>
      </c>
      <c r="J61" s="31" t="s">
        <v>201</v>
      </c>
      <c r="K61" s="38">
        <f>_xll.Assistant.XL.RIK_AC("INF06__;INF13@E=1,S=14,G=0,T=0,P=0,C=*-1:@R=A,S=16,V={0}:R=B,S=1,V={1}:R=C,S=19,V={2}:R=D,S=18,V={3}:R=E,S=3,V={4}:R=F,S=21,V={5}:R=G,S=22,V={6}:R=H,S=4,V={7}:R=I,S=23,V={8}:R=J,S=24,V={9}:",$B$1,$F$14,$F$15,$B$2,$B$3,$B$4,$B$5,$A61,K$1,K$2)</f>
        <v>0</v>
      </c>
    </row>
    <row r="62" spans="1:11" ht="15" thickBot="1" x14ac:dyDescent="0.35">
      <c r="A62" t="str">
        <f t="shared" si="0"/>
        <v>B8</v>
      </c>
      <c r="D62" s="87" t="s">
        <v>86</v>
      </c>
      <c r="E62" s="88"/>
      <c r="F62" s="88"/>
      <c r="G62" s="89"/>
      <c r="H62" s="32" t="s">
        <v>202</v>
      </c>
      <c r="I62" s="68">
        <f>_xll.Assistant.XL.RIK_AC("INF06__;INF13@E=1,S=14,G=0,T=0,P=0,C=*-1:@R=A,S=16,V={0}:R=B,S=1,V={1}:R=C,S=19,V={2}:R=D,S=18,V={3}:R=E,S=3,V={4}:R=F,S=21,V={5}:R=G,S=22,V={6}:R=H,S=4,V={7}:R=I,S=23,V={8}:R=J,S=24,V={9}:",$B$1,$F$14,$F$15,$B$2,$B$3,$B$4,$B$5,$A62,I$1,I$2)</f>
        <v>0</v>
      </c>
      <c r="J62" s="32" t="s">
        <v>202</v>
      </c>
      <c r="K62" s="68">
        <f>_xll.Assistant.XL.RIK_AC("INF06__;INF13@E=1,S=14,G=0,T=0,P=0,C=*-1:@R=A,S=16,V={0}:R=B,S=1,V={1}:R=C,S=19,V={2}:R=D,S=18,V={3}:R=E,S=3,V={4}:R=F,S=21,V={5}:R=G,S=22,V={6}:R=H,S=4,V={7}:R=I,S=23,V={8}:R=J,S=24,V={9}:",$B$1,$F$14,$F$15,$B$2,$B$3,$B$4,$B$5,$A62,K$1,K$2)</f>
        <v>0</v>
      </c>
    </row>
    <row r="63" spans="1:11" ht="15" thickBot="1" x14ac:dyDescent="0.35">
      <c r="D63" s="87" t="s">
        <v>166</v>
      </c>
      <c r="E63" s="88"/>
      <c r="F63" s="88"/>
      <c r="G63" s="89"/>
      <c r="H63" s="32"/>
      <c r="I63" s="39">
        <f>I25+I35+I36+I48+I49+I50+I51+I62</f>
        <v>14211972.379999999</v>
      </c>
      <c r="J63" s="32"/>
      <c r="K63" s="69">
        <f>K25+K35+K36+K48+K49+K50+K51+K62</f>
        <v>13201194.649999999</v>
      </c>
    </row>
    <row r="65" spans="9:9" x14ac:dyDescent="0.3">
      <c r="I65" s="35"/>
    </row>
    <row r="67" spans="9:9" x14ac:dyDescent="0.3">
      <c r="I67" s="35"/>
    </row>
  </sheetData>
  <mergeCells count="44">
    <mergeCell ref="D31:G31"/>
    <mergeCell ref="D22:G24"/>
    <mergeCell ref="H22:I23"/>
    <mergeCell ref="J22:K23"/>
    <mergeCell ref="H24:I24"/>
    <mergeCell ref="J24:K24"/>
    <mergeCell ref="D25:G25"/>
    <mergeCell ref="D26:G26"/>
    <mergeCell ref="D27:G27"/>
    <mergeCell ref="D28:G28"/>
    <mergeCell ref="D29:G29"/>
    <mergeCell ref="D30:G30"/>
    <mergeCell ref="D43:G43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55:G55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62:G62"/>
    <mergeCell ref="D63:G63"/>
    <mergeCell ref="D56:G56"/>
    <mergeCell ref="D57:G57"/>
    <mergeCell ref="D58:G58"/>
    <mergeCell ref="D59:G59"/>
    <mergeCell ref="D60:G60"/>
    <mergeCell ref="D61:G6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958E-27E3-4A1A-ABD2-65788AA9EA58}">
  <dimension ref="A1:O65"/>
  <sheetViews>
    <sheetView showGridLines="0" topLeftCell="E6" workbookViewId="0">
      <selection activeCell="F12" sqref="F12"/>
    </sheetView>
  </sheetViews>
  <sheetFormatPr baseColWidth="10" defaultRowHeight="14.4" outlineLevelRow="1" outlineLevelCol="1" x14ac:dyDescent="0.3"/>
  <cols>
    <col min="1" max="4" width="11.109375" hidden="1" customWidth="1" outlineLevel="1"/>
    <col min="5" max="5" width="2.109375" customWidth="1" collapsed="1"/>
    <col min="6" max="6" width="80.6640625" bestFit="1" customWidth="1"/>
    <col min="7" max="7" width="26.44140625" customWidth="1"/>
    <col min="8" max="8" width="22.33203125" customWidth="1"/>
    <col min="9" max="9" width="6.33203125" style="29" customWidth="1"/>
    <col min="10" max="10" width="23.5546875" bestFit="1" customWidth="1"/>
    <col min="11" max="11" width="6.33203125" style="29" customWidth="1"/>
    <col min="12" max="12" width="21.6640625" customWidth="1"/>
    <col min="13" max="13" width="6.33203125" style="29" customWidth="1"/>
    <col min="14" max="14" width="21" bestFit="1" customWidth="1"/>
    <col min="15" max="15" width="6.33203125" style="29" customWidth="1"/>
  </cols>
  <sheetData>
    <row r="1" spans="1:14" hidden="1" outlineLevel="1" x14ac:dyDescent="0.3">
      <c r="A1" t="s">
        <v>233</v>
      </c>
      <c r="B1" s="4" t="str">
        <f>Paramétrages!D11</f>
        <v>ST_900_SFI_INF</v>
      </c>
      <c r="F1" s="1" t="s">
        <v>263</v>
      </c>
      <c r="G1">
        <f>Paramétrages!D20</f>
        <v>201201</v>
      </c>
      <c r="I1"/>
      <c r="N1">
        <f>Paramétrages!D21</f>
        <v>201301</v>
      </c>
    </row>
    <row r="2" spans="1:14" hidden="1" outlineLevel="1" x14ac:dyDescent="0.3">
      <c r="A2" t="s">
        <v>234</v>
      </c>
      <c r="B2" s="26" t="str">
        <f>Paramétrages!D15</f>
        <v>NAT</v>
      </c>
      <c r="F2" s="1" t="s">
        <v>264</v>
      </c>
      <c r="G2">
        <f>Paramétrages!E20</f>
        <v>201212</v>
      </c>
      <c r="I2"/>
      <c r="N2">
        <f>Paramétrages!E21</f>
        <v>201312</v>
      </c>
    </row>
    <row r="3" spans="1:14" hidden="1" outlineLevel="1" x14ac:dyDescent="0.3">
      <c r="A3" t="s">
        <v>235</v>
      </c>
      <c r="B3" s="4" t="s">
        <v>177</v>
      </c>
      <c r="G3" t="str">
        <f>G1&amp;".."&amp;G2</f>
        <v>201201..201212</v>
      </c>
      <c r="I3"/>
      <c r="N3" t="str">
        <f>N1&amp;".."&amp;N2</f>
        <v>201301..201312</v>
      </c>
    </row>
    <row r="4" spans="1:14" hidden="1" outlineLevel="1" x14ac:dyDescent="0.3">
      <c r="A4" t="s">
        <v>236</v>
      </c>
      <c r="B4" t="str">
        <f>IF(Paramétrages!D13&lt;&gt;"*","Par Etablissement","Par Société")</f>
        <v>Par Société</v>
      </c>
      <c r="I4"/>
    </row>
    <row r="5" spans="1:14" hidden="1" outlineLevel="1" x14ac:dyDescent="0.3">
      <c r="A5" t="s">
        <v>237</v>
      </c>
      <c r="B5" t="str">
        <f>IF(UPPER(Paramétrages!D14)="OUI","Réel,Simulation","Réel")</f>
        <v>Réel,Simulation</v>
      </c>
    </row>
    <row r="6" spans="1:14" collapsed="1" x14ac:dyDescent="0.3"/>
    <row r="14" spans="1:14" x14ac:dyDescent="0.3">
      <c r="G14" s="23" t="s">
        <v>238</v>
      </c>
      <c r="H14" s="27" t="str">
        <f>Paramétrages!D12</f>
        <v>S1</v>
      </c>
    </row>
    <row r="15" spans="1:14" x14ac:dyDescent="0.3">
      <c r="G15" s="23" t="s">
        <v>239</v>
      </c>
      <c r="H15" s="28" t="str">
        <f>Paramétrages!D13</f>
        <v>*</v>
      </c>
      <c r="L15" s="27"/>
      <c r="M15" s="46"/>
    </row>
    <row r="16" spans="1:14" x14ac:dyDescent="0.3">
      <c r="G16" s="24" t="s">
        <v>240</v>
      </c>
      <c r="H16" s="28" t="str">
        <f>Paramétrages!D15</f>
        <v>NAT</v>
      </c>
      <c r="L16" s="27"/>
      <c r="M16" s="46"/>
    </row>
    <row r="17" spans="1:15" x14ac:dyDescent="0.3">
      <c r="G17" s="25" t="s">
        <v>241</v>
      </c>
      <c r="H17" t="str">
        <f>IF(UPPER(Paramétrages!D14)="OUI","Oui","Non")</f>
        <v>Oui</v>
      </c>
      <c r="L17" s="27"/>
      <c r="M17" s="46"/>
    </row>
    <row r="18" spans="1:15" x14ac:dyDescent="0.3">
      <c r="G18" s="25" t="s">
        <v>242</v>
      </c>
      <c r="H18" s="28" t="s">
        <v>4</v>
      </c>
    </row>
    <row r="19" spans="1:15" x14ac:dyDescent="0.3">
      <c r="L19" s="27"/>
      <c r="M19" s="46"/>
    </row>
    <row r="21" spans="1:15" ht="15" thickBot="1" x14ac:dyDescent="0.35"/>
    <row r="22" spans="1:15" x14ac:dyDescent="0.3">
      <c r="G22" s="131" t="s">
        <v>5</v>
      </c>
      <c r="H22" s="133" t="s">
        <v>8</v>
      </c>
      <c r="I22" s="134"/>
      <c r="J22" s="133" t="s">
        <v>6</v>
      </c>
      <c r="K22" s="134"/>
      <c r="L22" s="133" t="s">
        <v>9</v>
      </c>
      <c r="M22" s="134"/>
      <c r="N22" s="133" t="s">
        <v>7</v>
      </c>
      <c r="O22" s="134"/>
    </row>
    <row r="23" spans="1:15" ht="15" thickBot="1" x14ac:dyDescent="0.35">
      <c r="G23" s="132"/>
      <c r="H23" s="135"/>
      <c r="I23" s="136"/>
      <c r="J23" s="135"/>
      <c r="K23" s="136"/>
      <c r="L23" s="135"/>
      <c r="M23" s="136"/>
      <c r="N23" s="135"/>
      <c r="O23" s="136"/>
    </row>
    <row r="24" spans="1:15" ht="15" thickBot="1" x14ac:dyDescent="0.35">
      <c r="G24" s="33" t="s">
        <v>19</v>
      </c>
      <c r="H24" s="110" t="s">
        <v>20</v>
      </c>
      <c r="I24" s="112"/>
      <c r="J24" s="110" t="s">
        <v>36</v>
      </c>
      <c r="K24" s="112"/>
      <c r="L24" s="110" t="s">
        <v>37</v>
      </c>
      <c r="M24" s="112"/>
      <c r="N24" s="129"/>
      <c r="O24" s="130"/>
    </row>
    <row r="25" spans="1:15" ht="15" thickBot="1" x14ac:dyDescent="0.35">
      <c r="F25" s="52" t="s">
        <v>140</v>
      </c>
      <c r="G25" s="53">
        <f>G26-G27</f>
        <v>2805000</v>
      </c>
      <c r="H25" s="54">
        <f>H26-H27</f>
        <v>0</v>
      </c>
      <c r="I25" s="55"/>
      <c r="J25" s="54">
        <f>J26-J27</f>
        <v>0</v>
      </c>
      <c r="K25" s="55"/>
      <c r="L25" s="54">
        <f>G25-H25-J25</f>
        <v>2805000</v>
      </c>
      <c r="M25" s="56"/>
      <c r="N25" s="66">
        <f>N26-N27</f>
        <v>1260000</v>
      </c>
      <c r="O25" s="65"/>
    </row>
    <row r="26" spans="1:15" x14ac:dyDescent="0.3">
      <c r="A26" t="s">
        <v>208</v>
      </c>
      <c r="B26" t="s">
        <v>289</v>
      </c>
      <c r="C26" t="s">
        <v>290</v>
      </c>
      <c r="D26" t="str">
        <f>A26&amp;","&amp;B26&amp;","&amp;C26</f>
        <v>D1aA,D1aB,D1aC</v>
      </c>
      <c r="F26" s="57" t="s">
        <v>141</v>
      </c>
      <c r="G26" s="34">
        <f>_xll.Assistant.XL.RIK_AC("INF06__;INF02@E=1,S=1021,G=0,T=0,P=0,C=*-1:@R=A,S=1027,V={0}:R=B,S=1005,V={1}:R=C,S=1010,V={2}:R=D,S=2000,V={3}:R=E,S=1009,V={4}:R=F,S=2|1011,V={5}:R=G,S=2|1012,V={6}:",$B$1,$H$14,$H$15,$B$2,$G$3,$B$3,$A26)</f>
        <v>2805000</v>
      </c>
      <c r="H26" s="49">
        <f>_xll.Assistant.XL.RIK_AC("INF06__;INF02@E=1,S=1021,G=0,T=0,P=0,C=*-1:@R=A,S=1027,V={0}:R=B,S=1005,V={1}:R=C,S=1010,V={2}:R=D,S=2000,V={3}:R=E,S=1009,V={4}:R=F,S=2|1011,V={5}:R=G,S=2|1012,V={6}:",$B$1,$H$14,$H$15,$B$2,$G$3,$B$3,$B26)</f>
        <v>0</v>
      </c>
      <c r="I26" s="43" t="s">
        <v>20</v>
      </c>
      <c r="J26" s="49">
        <f>_xll.Assistant.XL.RIK_AC("INF06__;INF02@E=1,S=1021,G=0,T=0,P=0,C=*-1:@R=A,S=1027,V={0}:R=B,S=1005,V={1}:R=C,S=1010,V={2}:R=D,S=2000,V={3}:R=E,S=1009,V={4}:R=F,S=2|1011,V={5}:R=G,S=2|1012,V={6}:",$B$1,$H$14,$H$15,$B$2,$G$3,$B$3,$C26)</f>
        <v>0</v>
      </c>
      <c r="K26" s="43" t="s">
        <v>36</v>
      </c>
      <c r="L26" s="49">
        <f t="shared" ref="L26:L41" si="0">G26-H26-J26</f>
        <v>2805000</v>
      </c>
      <c r="M26" s="2" t="s">
        <v>287</v>
      </c>
      <c r="N26" s="61">
        <f>_xll.Assistant.XL.RIK_AC("INF06__;INF02@E=1,S=1021,G=0,T=0,P=0,C=*-1:@R=A,S=1027,V={0}:R=B,S=1005,V={1}:R=C,S=1010,V={2}:R=D,S=2000,V={3}:R=E,S=1009,V={4}:R=F,S=2|1011,V={5}:R=G,S=2|1012,V={6}:",$B$1,$H$14,$H$15,$B$2,$N$3,$B$3,$D26)</f>
        <v>1260000</v>
      </c>
      <c r="O26" s="42" t="s">
        <v>288</v>
      </c>
    </row>
    <row r="27" spans="1:15" ht="15" thickBot="1" x14ac:dyDescent="0.35">
      <c r="A27" t="s">
        <v>291</v>
      </c>
      <c r="B27" t="s">
        <v>292</v>
      </c>
      <c r="C27" t="s">
        <v>293</v>
      </c>
      <c r="D27" t="str">
        <f t="shared" ref="D27:D40" si="1">A27&amp;","&amp;B27&amp;","&amp;C27</f>
        <v>D1bA,D1bB,D1bC</v>
      </c>
      <c r="F27" s="57" t="s">
        <v>142</v>
      </c>
      <c r="G27" s="34">
        <f>_xll.Assistant.XL.RIK_AC("INF06__;INF02@E=1,S=1021,G=0,T=0,P=0,C=*-1:@R=A,S=1027,V={0}:R=B,S=1005,V={1}:R=C,S=1010,V={2}:R=D,S=2000,V={3}:R=E,S=1009,V={4}:R=F,S=2|1011,V={5}:R=G,S=2|1012,V={6}:",$B$1,$H$14,$H$15,$B$2,$G$3,$B$3,$A27)</f>
        <v>0</v>
      </c>
      <c r="H27" s="49">
        <f>_xll.Assistant.XL.RIK_AC("INF06__;INF02@E=1,S=1021,G=0,T=0,P=0,C=*-1:@R=A,S=1027,V={0}:R=B,S=1005,V={1}:R=C,S=1010,V={2}:R=D,S=2000,V={3}:R=E,S=1009,V={4}:R=F,S=2|1011,V={5}:R=G,S=2|1012,V={6}:",$B$1,$H$14,$H$15,$B$2,$G$3,$B$3,$B27)</f>
        <v>0</v>
      </c>
      <c r="I27" s="43" t="s">
        <v>20</v>
      </c>
      <c r="J27" s="49">
        <f>_xll.Assistant.XL.RIK_AC("INF06__;INF02@E=1,S=1021,G=0,T=0,P=0,C=*-1:@R=A,S=1027,V={0}:R=B,S=1005,V={1}:R=C,S=1010,V={2}:R=D,S=2000,V={3}:R=E,S=1009,V={4}:R=F,S=2|1011,V={5}:R=G,S=2|1012,V={6}:",$B$1,$H$14,$H$15,$B$2,$G$3,$B$3,$C27)</f>
        <v>0</v>
      </c>
      <c r="K27" s="43" t="s">
        <v>36</v>
      </c>
      <c r="L27" s="49">
        <f t="shared" si="0"/>
        <v>0</v>
      </c>
      <c r="M27" s="2" t="s">
        <v>287</v>
      </c>
      <c r="N27" s="49">
        <f>_xll.Assistant.XL.RIK_AC("INF06__;INF02@E=1,S=1021,G=0,T=0,P=0,C=*-1:@R=A,S=1027,V={0}:R=B,S=1005,V={1}:R=C,S=1010,V={2}:R=D,S=2000,V={3}:R=E,S=1009,V={4}:R=F,S=2|1011,V={5}:R=G,S=2|1012,V={6}:",$B$1,$H$14,$H$15,$B$2,$N$3,$B$3,$D27)</f>
        <v>0</v>
      </c>
      <c r="O27" s="43" t="s">
        <v>288</v>
      </c>
    </row>
    <row r="28" spans="1:15" ht="15" thickBot="1" x14ac:dyDescent="0.35">
      <c r="A28" t="s">
        <v>294</v>
      </c>
      <c r="B28" t="s">
        <v>295</v>
      </c>
      <c r="C28" t="s">
        <v>296</v>
      </c>
      <c r="D28" t="str">
        <f t="shared" si="1"/>
        <v>D2A,D2B,D2C</v>
      </c>
      <c r="F28" s="58" t="s">
        <v>10</v>
      </c>
      <c r="G28" s="40">
        <f>_xll.Assistant.XL.RIK_AC("INF06__;INF02@E=1,S=1021,G=0,T=0,P=0,C=*-1:@R=A,S=1027,V={0}:R=B,S=1005,V={1}:R=C,S=1010,V={2}:R=D,S=2000,V={3}:R=E,S=1009,V={4}:R=F,S=2|1011,V={5}:R=G,S=2|1012,V={6}:",$B$1,$H$14,$H$15,$B$2,$G$3,$B$3,$A28)</f>
        <v>0</v>
      </c>
      <c r="H28" s="59">
        <f>_xll.Assistant.XL.RIK_AC("INF06__;INF02@E=1,S=1021,G=0,T=0,P=0,C=*-1:@R=A,S=1027,V={0}:R=B,S=1005,V={1}:R=C,S=1010,V={2}:R=D,S=2000,V={3}:R=E,S=1009,V={4}:R=F,S=2|1011,V={5}:R=G,S=2|1012,V={6}:",$B$1,$H$14,$H$15,$B$2,$G$3,$B$3,$B28)</f>
        <v>0</v>
      </c>
      <c r="I28" s="60" t="s">
        <v>20</v>
      </c>
      <c r="J28" s="59">
        <f>_xll.Assistant.XL.RIK_AC("INF06__;INF02@E=1,S=1021,G=0,T=0,P=0,C=*-1:@R=A,S=1027,V={0}:R=B,S=1005,V={1}:R=C,S=1010,V={2}:R=D,S=2000,V={3}:R=E,S=1009,V={4}:R=F,S=2|1011,V={5}:R=G,S=2|1012,V={6}:",$B$1,$H$14,$H$15,$B$2,$G$3,$B$3,$C28)</f>
        <v>0</v>
      </c>
      <c r="K28" s="60" t="s">
        <v>36</v>
      </c>
      <c r="L28" s="59">
        <f t="shared" si="0"/>
        <v>0</v>
      </c>
      <c r="M28" s="62" t="s">
        <v>287</v>
      </c>
      <c r="N28" s="54">
        <f>_xll.Assistant.XL.RIK_AC("INF06__;INF02@E=1,S=1021,G=0,T=0,P=0,C=*-1:@R=A,S=1027,V={0}:R=B,S=1005,V={1}:R=C,S=1010,V={2}:R=D,S=2000,V={3}:R=E,S=1009,V={4}:R=F,S=2|1011,V={5}:R=G,S=2|1012,V={6}:",$B$1,$H$14,$H$15,$B$2,$N$3,$B$3,$D28)</f>
        <v>0</v>
      </c>
      <c r="O28" s="55" t="s">
        <v>288</v>
      </c>
    </row>
    <row r="29" spans="1:15" ht="15" thickBot="1" x14ac:dyDescent="0.35">
      <c r="A29" t="s">
        <v>209</v>
      </c>
      <c r="B29" t="s">
        <v>297</v>
      </c>
      <c r="C29" t="s">
        <v>298</v>
      </c>
      <c r="D29" t="str">
        <f t="shared" si="1"/>
        <v>D3A,D3B,D3C</v>
      </c>
      <c r="F29" s="52" t="s">
        <v>11</v>
      </c>
      <c r="G29" s="53">
        <f>_xll.Assistant.XL.RIK_AC("INF06__;INF02@E=1,S=1021,G=0,T=0,P=0,C=*-1:@R=A,S=1027,V={0}:R=B,S=1005,V={1}:R=C,S=1010,V={2}:R=D,S=2000,V={3}:R=E,S=1009,V={4}:R=F,S=2|1011,V={5}:R=G,S=2|1012,V={6}:",$B$1,$H$14,$H$15,$B$2,$G$3,$B$3,$A29)</f>
        <v>0</v>
      </c>
      <c r="H29" s="54">
        <f>_xll.Assistant.XL.RIK_AC("INF06__;INF02@E=1,S=1021,G=0,T=0,P=0,C=*-1:@R=A,S=1027,V={0}:R=B,S=1005,V={1}:R=C,S=1010,V={2}:R=D,S=2000,V={3}:R=E,S=1009,V={4}:R=F,S=2|1011,V={5}:R=G,S=2|1012,V={6}:",$B$1,$H$14,$H$15,$B$2,$G$3,$B$3,$B29)</f>
        <v>0</v>
      </c>
      <c r="I29" s="55" t="s">
        <v>20</v>
      </c>
      <c r="J29" s="54">
        <f>_xll.Assistant.XL.RIK_AC("INF06__;INF02@E=1,S=1021,G=0,T=0,P=0,C=*-1:@R=A,S=1027,V={0}:R=B,S=1005,V={1}:R=C,S=1010,V={2}:R=D,S=2000,V={3}:R=E,S=1009,V={4}:R=F,S=2|1011,V={5}:R=G,S=2|1012,V={6}:",$B$1,$H$14,$H$15,$B$2,$G$3,$B$3,$C29)</f>
        <v>0</v>
      </c>
      <c r="K29" s="55" t="s">
        <v>36</v>
      </c>
      <c r="L29" s="54">
        <f t="shared" si="0"/>
        <v>0</v>
      </c>
      <c r="M29" s="63" t="s">
        <v>287</v>
      </c>
      <c r="N29" s="47">
        <f>_xll.Assistant.XL.RIK_AC("INF06__;INF02@E=1,S=1021,G=0,T=0,P=0,C=*-1:@R=A,S=1027,V={0}:R=B,S=1005,V={1}:R=C,S=1010,V={2}:R=D,S=2000,V={3}:R=E,S=1009,V={4}:R=F,S=2|1011,V={5}:R=G,S=2|1012,V={6}:",$B$1,$H$14,$H$15,$B$2,$N$3,$B$3,$D29)</f>
        <v>0</v>
      </c>
      <c r="O29" s="48" t="s">
        <v>288</v>
      </c>
    </row>
    <row r="30" spans="1:15" ht="15" thickBot="1" x14ac:dyDescent="0.35">
      <c r="F30" s="44" t="s">
        <v>143</v>
      </c>
      <c r="G30" s="41">
        <f>G31+G32</f>
        <v>3581223</v>
      </c>
      <c r="H30" s="50">
        <f>H31+H32</f>
        <v>0</v>
      </c>
      <c r="I30" s="51"/>
      <c r="J30" s="50">
        <f>J31+J32</f>
        <v>0</v>
      </c>
      <c r="K30" s="51"/>
      <c r="L30" s="50">
        <f t="shared" si="0"/>
        <v>3581223</v>
      </c>
      <c r="M30" s="64"/>
      <c r="N30" s="54">
        <f>N31+N32</f>
        <v>-5244966</v>
      </c>
      <c r="O30" s="55"/>
    </row>
    <row r="31" spans="1:15" x14ac:dyDescent="0.3">
      <c r="A31" t="s">
        <v>299</v>
      </c>
      <c r="B31" t="s">
        <v>300</v>
      </c>
      <c r="C31" t="s">
        <v>301</v>
      </c>
      <c r="D31" t="str">
        <f t="shared" si="1"/>
        <v>D4aA,D4aB,D4aC</v>
      </c>
      <c r="F31" s="57" t="s">
        <v>12</v>
      </c>
      <c r="G31" s="34">
        <f>_xll.Assistant.XL.RIK_AC("INF06__;INF02@E=1,S=1021,G=0,T=0,P=0:@R=A,S=1027,V={0}:R=B,S=1005,V={1}:R=C,S=1010,V={2}:R=D,S=2000,V={3}:R=E,S=1009,V={4}:R=F,S=2|1011,V={5}:R=G,S=2|1012,V={6}:",$B$1,$H$14,$H$15,$B$2,$G$3,$B$3,$A31)</f>
        <v>-363777</v>
      </c>
      <c r="H31" s="49">
        <f>_xll.Assistant.XL.RIK_AC("INF06__;INF02@E=1,S=1021,G=0,T=0,P=0,C=*-1:@R=A,S=1027,V={0}:R=B,S=1005,V={1}:R=C,S=1010,V={2}:R=D,S=2000,V={3}:R=E,S=1009,V={4}:R=F,S=2|1011,V={5}:R=G,S=2|1012,V={6}:",$B$1,$H$14,$H$15,$B$2,$G$3,$B$3,$B31)</f>
        <v>0</v>
      </c>
      <c r="I31" s="43" t="s">
        <v>20</v>
      </c>
      <c r="J31" s="49">
        <f>_xll.Assistant.XL.RIK_AC("INF06__;INF02@E=1,S=1021,G=0,T=0,P=0,C=*-1:@R=A,S=1027,V={0}:R=B,S=1005,V={1}:R=C,S=1010,V={2}:R=D,S=2000,V={3}:R=E,S=1009,V={4}:R=F,S=2|1011,V={5}:R=G,S=2|1012,V={6}:",$B$1,$H$14,$H$15,$B$2,$G$3,$B$3,$C31)</f>
        <v>0</v>
      </c>
      <c r="K31" s="43" t="s">
        <v>36</v>
      </c>
      <c r="L31" s="49">
        <f t="shared" si="0"/>
        <v>-363777</v>
      </c>
      <c r="M31" s="2" t="s">
        <v>287</v>
      </c>
      <c r="N31" s="49">
        <f>_xll.Assistant.XL.RIK_AC("INF06__;INF02@E=1,S=1021,G=0,T=0,P=0,C=*-1:@R=A,S=1027,V={0}:R=B,S=1005,V={1}:R=C,S=1010,V={2}:R=D,S=2000,V={3}:R=E,S=1009,V={4}:R=F,S=2|1011,V={5}:R=G,S=2|1012,V={6}:",$B$1,$H$14,$H$15,$B$2,$N$3,$B$3,$D31)</f>
        <v>-924966</v>
      </c>
      <c r="O31" s="43" t="s">
        <v>288</v>
      </c>
    </row>
    <row r="32" spans="1:15" ht="15" thickBot="1" x14ac:dyDescent="0.35">
      <c r="A32" t="s">
        <v>210</v>
      </c>
      <c r="B32" t="s">
        <v>302</v>
      </c>
      <c r="C32" t="s">
        <v>303</v>
      </c>
      <c r="D32" t="str">
        <f t="shared" si="1"/>
        <v>D4bA,D4bB,D4bC</v>
      </c>
      <c r="F32" s="57" t="s">
        <v>144</v>
      </c>
      <c r="G32" s="34">
        <f>_xll.Assistant.XL.RIK_AC("INF06__;INF02@E=1,S=1021,G=0,T=0,P=0:@R=A,S=1027,V={0}:R=B,S=1005,V={1}:R=C,S=1010,V={2}:R=D,S=2000,V={3}:R=E,S=1009,V={4}:R=F,S=2|1011,V={5}:R=G,S=2|1012,V={6}:",$B$1,$H$14,$H$15,$B$2,$G$3,$B$3,$A32)</f>
        <v>3945000</v>
      </c>
      <c r="H32" s="49">
        <f>_xll.Assistant.XL.RIK_AC("INF06__;INF02@E=1,S=1021,G=0,T=0,P=0,C=*-1:@R=A,S=1027,V={0}:R=B,S=1005,V={1}:R=C,S=1010,V={2}:R=D,S=2000,V={3}:R=E,S=1009,V={4}:R=F,S=2|1011,V={5}:R=G,S=2|1012,V={6}:",$B$1,$H$14,$H$15,$B$2,$G$3,$B$3,$B32)</f>
        <v>0</v>
      </c>
      <c r="I32" s="43" t="s">
        <v>20</v>
      </c>
      <c r="J32" s="49">
        <f>_xll.Assistant.XL.RIK_AC("INF06__;INF02@E=1,S=1021,G=0,T=0,P=0,C=*-1:@R=A,S=1027,V={0}:R=B,S=1005,V={1}:R=C,S=1010,V={2}:R=D,S=2000,V={3}:R=E,S=1009,V={4}:R=F,S=2|1011,V={5}:R=G,S=2|1012,V={6}:",$B$1,$H$14,$H$15,$B$2,$G$3,$B$3,$C32)</f>
        <v>0</v>
      </c>
      <c r="K32" s="43" t="s">
        <v>36</v>
      </c>
      <c r="L32" s="49">
        <f t="shared" si="0"/>
        <v>3945000</v>
      </c>
      <c r="M32" s="2" t="s">
        <v>287</v>
      </c>
      <c r="N32" s="49">
        <f>_xll.Assistant.XL.RIK_AC("INF06__;INF02@E=1,S=1021,G=0,T=0,P=0,C=*-1:@R=A,S=1027,V={0}:R=B,S=1005,V={1}:R=C,S=1010,V={2}:R=D,S=2000,V={3}:R=E,S=1009,V={4}:R=F,S=2|1011,V={5}:R=G,S=2|1012,V={6}:",$B$1,$H$14,$H$15,$B$2,$N$3,$B$3,$D32)</f>
        <v>-4320000</v>
      </c>
      <c r="O32" s="43" t="s">
        <v>288</v>
      </c>
    </row>
    <row r="33" spans="1:15" ht="15" thickBot="1" x14ac:dyDescent="0.35">
      <c r="A33" t="s">
        <v>304</v>
      </c>
      <c r="B33" t="s">
        <v>305</v>
      </c>
      <c r="C33" t="s">
        <v>306</v>
      </c>
      <c r="D33" t="str">
        <f t="shared" si="1"/>
        <v>D5A,D5B,D5C</v>
      </c>
      <c r="F33" s="58" t="s">
        <v>13</v>
      </c>
      <c r="G33" s="40">
        <f>_xll.Assistant.XL.RIK_AC("INF06__;INF02@E=1,S=1021,G=0,T=0,P=0:@R=A,S=1027,V={0}:R=B,S=1005,V={1}:R=C,S=1010,V={2}:R=D,S=2000,V={3}:R=E,S=1009,V={4}:R=F,S=2|1011,V={5}:R=G,S=2|1012,V={6}:",$B$1,$H$14,$H$15,$B$2,$G$3,$B$3,$A33)</f>
        <v>0</v>
      </c>
      <c r="H33" s="59">
        <f>_xll.Assistant.XL.RIK_AC("INF06__;INF02@E=1,S=1021,G=0,T=0,P=0,C=*-1:@R=A,S=1027,V={0}:R=B,S=1005,V={1}:R=C,S=1010,V={2}:R=D,S=2000,V={3}:R=E,S=1009,V={4}:R=F,S=2|1011,V={5}:R=G,S=2|1012,V={6}:",$B$1,$H$14,$H$15,$B$2,$G$3,$B$3,$B33)</f>
        <v>0</v>
      </c>
      <c r="I33" s="60" t="s">
        <v>20</v>
      </c>
      <c r="J33" s="59">
        <f>_xll.Assistant.XL.RIK_AC("INF06__;INF02@E=1,S=1021,G=0,T=0,P=0,C=*-1:@R=A,S=1027,V={0}:R=B,S=1005,V={1}:R=C,S=1010,V={2}:R=D,S=2000,V={3}:R=E,S=1009,V={4}:R=F,S=2|1011,V={5}:R=G,S=2|1012,V={6}:",$B$1,$H$14,$H$15,$B$2,$G$3,$B$3,$C33)</f>
        <v>0</v>
      </c>
      <c r="K33" s="60" t="s">
        <v>36</v>
      </c>
      <c r="L33" s="59">
        <f t="shared" si="0"/>
        <v>0</v>
      </c>
      <c r="M33" s="62" t="s">
        <v>287</v>
      </c>
      <c r="N33" s="59">
        <f>_xll.Assistant.XL.RIK_AC("INF06__;INF02@E=1,S=1021,G=0,T=0,P=0,C=*-1:@R=A,S=1027,V={0}:R=B,S=1005,V={1}:R=C,S=1010,V={2}:R=D,S=2000,V={3}:R=E,S=1009,V={4}:R=F,S=2|1011,V={5}:R=G,S=2|1012,V={6}:",$B$1,$H$14,$H$15,$B$2,$N$3,$B$3,$D33)</f>
        <v>0</v>
      </c>
      <c r="O33" s="60" t="s">
        <v>288</v>
      </c>
    </row>
    <row r="34" spans="1:15" ht="15" thickBot="1" x14ac:dyDescent="0.35">
      <c r="A34" t="s">
        <v>211</v>
      </c>
      <c r="B34" t="s">
        <v>307</v>
      </c>
      <c r="C34" t="s">
        <v>308</v>
      </c>
      <c r="D34" t="str">
        <f t="shared" si="1"/>
        <v>D6A,D6B,D6C</v>
      </c>
      <c r="F34" s="52" t="s">
        <v>14</v>
      </c>
      <c r="G34" s="53">
        <f>_xll.Assistant.XL.RIK_AC("INF06__;INF02@E=1,S=1021,G=0,T=0,P=0:@R=A,S=1027,V={0}:R=B,S=1005,V={1}:R=C,S=1010,V={2}:R=D,S=2000,V={3}:R=E,S=1009,V={4}:R=F,S=2|1011,V={5}:R=G,S=2|1012,V={6}:",$B$1,$H$14,$H$15,$B$2,$G$3,$B$3,$A34)</f>
        <v>0</v>
      </c>
      <c r="H34" s="54">
        <f>_xll.Assistant.XL.RIK_AC("INF06__;INF02@E=1,S=1021,G=0,T=0,P=0,C=*-1:@R=A,S=1027,V={0}:R=B,S=1005,V={1}:R=C,S=1010,V={2}:R=D,S=2000,V={3}:R=E,S=1009,V={4}:R=F,S=2|1011,V={5}:R=G,S=2|1012,V={6}:",$B$1,$H$14,$H$15,$B$2,$G$3,$B$3,$B34)</f>
        <v>0</v>
      </c>
      <c r="I34" s="55" t="s">
        <v>20</v>
      </c>
      <c r="J34" s="54">
        <f>_xll.Assistant.XL.RIK_AC("INF06__;INF02@E=1,S=1021,G=0,T=0,P=0,C=*-1:@R=A,S=1027,V={0}:R=B,S=1005,V={1}:R=C,S=1010,V={2}:R=D,S=2000,V={3}:R=E,S=1009,V={4}:R=F,S=2|1011,V={5}:R=G,S=2|1012,V={6}:",$B$1,$H$14,$H$15,$B$2,$G$3,$B$3,$C34)</f>
        <v>0</v>
      </c>
      <c r="K34" s="55" t="s">
        <v>36</v>
      </c>
      <c r="L34" s="54">
        <f t="shared" si="0"/>
        <v>0</v>
      </c>
      <c r="M34" s="63" t="s">
        <v>287</v>
      </c>
      <c r="N34" s="54">
        <f>_xll.Assistant.XL.RIK_AC("INF06__;INF02@E=1,S=1021,G=0,T=0,P=0,C=*-1:@R=A,S=1027,V={0}:R=B,S=1005,V={1}:R=C,S=1010,V={2}:R=D,S=2000,V={3}:R=E,S=1009,V={4}:R=F,S=2|1011,V={5}:R=G,S=2|1012,V={6}:",$B$1,$H$14,$H$15,$B$2,$N$3,$B$3,$D34)</f>
        <v>0</v>
      </c>
      <c r="O34" s="55" t="s">
        <v>288</v>
      </c>
    </row>
    <row r="35" spans="1:15" ht="15" thickBot="1" x14ac:dyDescent="0.35">
      <c r="F35" s="44" t="s">
        <v>15</v>
      </c>
      <c r="G35" s="41">
        <f>G36+G37+G38</f>
        <v>0</v>
      </c>
      <c r="H35" s="50">
        <f>H36+H37+H38</f>
        <v>0</v>
      </c>
      <c r="I35" s="51"/>
      <c r="J35" s="50">
        <f>J36+J37+J38</f>
        <v>0</v>
      </c>
      <c r="K35" s="51"/>
      <c r="L35" s="50">
        <f t="shared" si="0"/>
        <v>0</v>
      </c>
      <c r="M35" s="64"/>
      <c r="N35" s="50">
        <f>N36+N37+N38</f>
        <v>0</v>
      </c>
      <c r="O35" s="51"/>
    </row>
    <row r="36" spans="1:15" x14ac:dyDescent="0.3">
      <c r="A36" t="s">
        <v>309</v>
      </c>
      <c r="B36" t="s">
        <v>310</v>
      </c>
      <c r="C36" t="s">
        <v>311</v>
      </c>
      <c r="D36" t="str">
        <f t="shared" si="1"/>
        <v>D7aA,D7aB,D7aC</v>
      </c>
      <c r="F36" s="57" t="s">
        <v>16</v>
      </c>
      <c r="G36" s="34">
        <f>_xll.Assistant.XL.RIK_AC("INF06__;INF02@E=1,S=1021,G=0,T=0,P=0:@R=A,S=1027,V={0}:R=B,S=1005,V={1}:R=C,S=1010,V={2}:R=D,S=2000,V={3}:R=E,S=1009,V={4}:R=F,S=2|1011,V={5}:R=G,S=2|1012,V={6}:",$B$1,$H$14,$H$15,$B$2,$G$3,$B$3,$A36)</f>
        <v>0</v>
      </c>
      <c r="H36" s="49">
        <f>_xll.Assistant.XL.RIK_AC("INF06__;INF02@E=1,S=1021,G=0,T=0,P=0,C=*-1:@R=A,S=1027,V={0}:R=B,S=1005,V={1}:R=C,S=1010,V={2}:R=D,S=2000,V={3}:R=E,S=1009,V={4}:R=F,S=2|1011,V={5}:R=G,S=2|1012,V={6}:",$B$1,$H$14,$H$15,$B$2,$G$3,$B$3,$B36)</f>
        <v>0</v>
      </c>
      <c r="I36" s="43" t="s">
        <v>20</v>
      </c>
      <c r="J36" s="49">
        <f>_xll.Assistant.XL.RIK_AC("INF06__;INF02@E=1,S=1021,G=0,T=0,P=0,C=*-1:@R=A,S=1027,V={0}:R=B,S=1005,V={1}:R=C,S=1010,V={2}:R=D,S=2000,V={3}:R=E,S=1009,V={4}:R=F,S=2|1011,V={5}:R=G,S=2|1012,V={6}:",$B$1,$H$14,$H$15,$B$2,$G$3,$B$3,$C36)</f>
        <v>0</v>
      </c>
      <c r="K36" s="43" t="s">
        <v>36</v>
      </c>
      <c r="L36" s="49">
        <f t="shared" si="0"/>
        <v>0</v>
      </c>
      <c r="M36" s="2" t="s">
        <v>287</v>
      </c>
      <c r="N36" s="49">
        <f>_xll.Assistant.XL.RIK_AC("INF06__;INF02@E=1,S=1021,G=0,T=0,P=0,C=*-1:@R=A,S=1027,V={0}:R=B,S=1005,V={1}:R=C,S=1010,V={2}:R=D,S=2000,V={3}:R=E,S=1009,V={4}:R=F,S=2|1011,V={5}:R=G,S=2|1012,V={6}:",$B$1,$H$14,$H$15,$B$2,$N$3,$B$3,$D36)</f>
        <v>0</v>
      </c>
      <c r="O36" s="43" t="s">
        <v>288</v>
      </c>
    </row>
    <row r="37" spans="1:15" x14ac:dyDescent="0.3">
      <c r="A37" t="s">
        <v>312</v>
      </c>
      <c r="B37" t="s">
        <v>313</v>
      </c>
      <c r="C37" t="s">
        <v>314</v>
      </c>
      <c r="D37" t="str">
        <f t="shared" si="1"/>
        <v>D7bA,D7bB,D7bC</v>
      </c>
      <c r="F37" s="57" t="s">
        <v>17</v>
      </c>
      <c r="G37" s="34">
        <f>_xll.Assistant.XL.RIK_AC("INF06__;INF02@E=1,S=1021,G=0,T=0,P=0:@R=A,S=1027,V={0}:R=B,S=1005,V={1}:R=C,S=1010,V={2}:R=D,S=2000,V={3}:R=E,S=1009,V={4}:R=F,S=2|1011,V={5}:R=G,S=2|1012,V={6}:",$B$1,$H$14,$H$15,$B$2,$G$3,$B$3,$A37)</f>
        <v>0</v>
      </c>
      <c r="H37" s="49">
        <f>_xll.Assistant.XL.RIK_AC("INF06__;INF02@E=1,S=1021,G=0,T=0,P=0,C=*-1:@R=A,S=1027,V={0}:R=B,S=1005,V={1}:R=C,S=1010,V={2}:R=D,S=2000,V={3}:R=E,S=1009,V={4}:R=F,S=2|1011,V={5}:R=G,S=2|1012,V={6}:",$B$1,$H$14,$H$15,$B$2,$G$3,$B$3,$B37)</f>
        <v>0</v>
      </c>
      <c r="I37" s="43" t="s">
        <v>20</v>
      </c>
      <c r="J37" s="49">
        <f>_xll.Assistant.XL.RIK_AC("INF06__;INF02@E=1,S=1021,G=0,T=0,P=0,C=*-1:@R=A,S=1027,V={0}:R=B,S=1005,V={1}:R=C,S=1010,V={2}:R=D,S=2000,V={3}:R=E,S=1009,V={4}:R=F,S=2|1011,V={5}:R=G,S=2|1012,V={6}:",$B$1,$H$14,$H$15,$B$2,$G$3,$B$3,$C37)</f>
        <v>0</v>
      </c>
      <c r="K37" s="43" t="s">
        <v>36</v>
      </c>
      <c r="L37" s="49">
        <f t="shared" si="0"/>
        <v>0</v>
      </c>
      <c r="M37" s="2" t="s">
        <v>287</v>
      </c>
      <c r="N37" s="49">
        <f>_xll.Assistant.XL.RIK_AC("INF06__;INF02@E=1,S=1021,G=0,T=0,P=0,C=*-1:@R=A,S=1027,V={0}:R=B,S=1005,V={1}:R=C,S=1010,V={2}:R=D,S=2000,V={3}:R=E,S=1009,V={4}:R=F,S=2|1011,V={5}:R=G,S=2|1012,V={6}:",$B$1,$H$14,$H$15,$B$2,$N$3,$B$3,$D37)</f>
        <v>0</v>
      </c>
      <c r="O37" s="43" t="s">
        <v>288</v>
      </c>
    </row>
    <row r="38" spans="1:15" ht="15" thickBot="1" x14ac:dyDescent="0.35">
      <c r="A38" t="s">
        <v>315</v>
      </c>
      <c r="B38" t="s">
        <v>316</v>
      </c>
      <c r="C38" t="s">
        <v>317</v>
      </c>
      <c r="D38" t="str">
        <f t="shared" si="1"/>
        <v>D7cA,D7cB,D7cC</v>
      </c>
      <c r="F38" s="57" t="s">
        <v>145</v>
      </c>
      <c r="G38" s="34">
        <f>_xll.Assistant.XL.RIK_AC("INF06__;INF02@E=1,S=1021,G=0,T=0,P=0:@R=A,S=1027,V={0}:R=B,S=1005,V={1}:R=C,S=1010,V={2}:R=D,S=2000,V={3}:R=E,S=1009,V={4}:R=F,S=2|1011,V={5}:R=G,S=2|1012,V={6}:",$B$1,$H$14,$H$15,$B$2,$G$3,$B$3,$A38)</f>
        <v>0</v>
      </c>
      <c r="H38" s="49">
        <f>_xll.Assistant.XL.RIK_AC("INF06__;INF02@E=1,S=1021,G=0,T=0,P=0,C=*-1:@R=A,S=1027,V={0}:R=B,S=1005,V={1}:R=C,S=1010,V={2}:R=D,S=2000,V={3}:R=E,S=1009,V={4}:R=F,S=2|1011,V={5}:R=G,S=2|1012,V={6}:",$B$1,$H$14,$H$15,$B$2,$G$3,$B$3,$B38)</f>
        <v>0</v>
      </c>
      <c r="I38" s="43" t="s">
        <v>20</v>
      </c>
      <c r="J38" s="49">
        <f>_xll.Assistant.XL.RIK_AC("INF06__;INF02@E=1,S=1021,G=0,T=0,P=0,C=*-1:@R=A,S=1027,V={0}:R=B,S=1005,V={1}:R=C,S=1010,V={2}:R=D,S=2000,V={3}:R=E,S=1009,V={4}:R=F,S=2|1011,V={5}:R=G,S=2|1012,V={6}:",$B$1,$H$14,$H$15,$B$2,$G$3,$B$3,$C38)</f>
        <v>0</v>
      </c>
      <c r="K38" s="43" t="s">
        <v>36</v>
      </c>
      <c r="L38" s="49">
        <f t="shared" si="0"/>
        <v>0</v>
      </c>
      <c r="M38" s="2" t="s">
        <v>287</v>
      </c>
      <c r="N38" s="49">
        <f>_xll.Assistant.XL.RIK_AC("INF06__;INF02@E=1,S=1021,G=0,T=0,P=0,C=*-1:@R=A,S=1027,V={0}:R=B,S=1005,V={1}:R=C,S=1010,V={2}:R=D,S=2000,V={3}:R=E,S=1009,V={4}:R=F,S=2|1011,V={5}:R=G,S=2|1012,V={6}:",$B$1,$H$14,$H$15,$B$2,$N$3,$B$3,$D38)</f>
        <v>0</v>
      </c>
      <c r="O38" s="43" t="s">
        <v>288</v>
      </c>
    </row>
    <row r="39" spans="1:15" ht="15" thickBot="1" x14ac:dyDescent="0.35">
      <c r="A39" t="s">
        <v>212</v>
      </c>
      <c r="B39" t="s">
        <v>318</v>
      </c>
      <c r="C39" t="s">
        <v>319</v>
      </c>
      <c r="D39" t="str">
        <f t="shared" si="1"/>
        <v>D8A,D8B,D8C</v>
      </c>
      <c r="F39" s="58" t="s">
        <v>18</v>
      </c>
      <c r="G39" s="40">
        <f>_xll.Assistant.XL.RIK_AC("INF06__;INF02@E=1,S=1021,G=0,T=0,P=0:@R=A,S=1027,V={0}:R=B,S=1005,V={1}:R=C,S=1010,V={2}:R=D,S=2000,V={3}:R=E,S=1009,V={4}:R=F,S=2|1011,V={5}:R=G,S=2|1012,V={6}:",$B$1,$H$14,$H$15,$B$2,$G$3,$B$3,$A39)</f>
        <v>100800</v>
      </c>
      <c r="H39" s="59">
        <f>_xll.Assistant.XL.RIK_AC("INF06__;INF02@E=1,S=1021,G=0,T=0,P=0,C=*-1:@R=A,S=1027,V={0}:R=B,S=1005,V={1}:R=C,S=1010,V={2}:R=D,S=2000,V={3}:R=E,S=1009,V={4}:R=F,S=2|1011,V={5}:R=G,S=2|1012,V={6}:",$B$1,$H$14,$H$15,$B$2,$G$3,$B$3,$B39)</f>
        <v>0</v>
      </c>
      <c r="I39" s="60" t="s">
        <v>20</v>
      </c>
      <c r="J39" s="59">
        <f>_xll.Assistant.XL.RIK_AC("INF06__;INF02@E=1,S=1021,G=0,T=0,P=0,C=*-1:@R=A,S=1027,V={0}:R=B,S=1005,V={1}:R=C,S=1010,V={2}:R=D,S=2000,V={3}:R=E,S=1009,V={4}:R=F,S=2|1011,V={5}:R=G,S=2|1012,V={6}:",$B$1,$H$14,$H$15,$B$2,$G$3,$B$3,$C39)</f>
        <v>0</v>
      </c>
      <c r="K39" s="60" t="s">
        <v>36</v>
      </c>
      <c r="L39" s="59">
        <f t="shared" si="0"/>
        <v>100800</v>
      </c>
      <c r="M39" s="62" t="s">
        <v>287</v>
      </c>
      <c r="N39" s="54">
        <f>_xll.Assistant.XL.RIK_AC("INF06__;INF02@E=1,S=1021,G=0,T=0,P=0,C=*-1:@R=A,S=1027,V={0}:R=B,S=1005,V={1}:R=C,S=1010,V={2}:R=D,S=2000,V={3}:R=E,S=1009,V={4}:R=F,S=2|1011,V={5}:R=G,S=2|1012,V={6}:",$B$1,$H$14,$H$15,$B$2,$N$3,$B$3,$D39)</f>
        <v>-10080</v>
      </c>
      <c r="O39" s="55" t="s">
        <v>288</v>
      </c>
    </row>
    <row r="40" spans="1:15" ht="15" thickBot="1" x14ac:dyDescent="0.35">
      <c r="A40" t="s">
        <v>320</v>
      </c>
      <c r="B40" t="s">
        <v>321</v>
      </c>
      <c r="C40" t="s">
        <v>322</v>
      </c>
      <c r="D40" t="str">
        <f t="shared" si="1"/>
        <v>D9A,D9B,D9C</v>
      </c>
      <c r="F40" s="52" t="s">
        <v>146</v>
      </c>
      <c r="G40" s="53">
        <f>_xll.Assistant.XL.RIK_AC("INF06__;INF02@E=1,S=1021,G=0,T=0,P=0:@R=A,S=1027,V={0}:R=B,S=1005,V={1}:R=C,S=1010,V={2}:R=D,S=2000,V={3}:R=E,S=1009,V={4}:R=F,S=2|1011,V={5}:R=G,S=2|1012,V={6}:",$B$1,$H$14,$H$15,$B$2,$G$3,$B$3,$A40)</f>
        <v>0</v>
      </c>
      <c r="H40" s="54">
        <f>_xll.Assistant.XL.RIK_AC("INF06__;INF02@E=1,S=1021,G=0,T=0,P=0,C=*-1:@R=A,S=1027,V={0}:R=B,S=1005,V={1}:R=C,S=1010,V={2}:R=D,S=2000,V={3}:R=E,S=1009,V={4}:R=F,S=2|1011,V={5}:R=G,S=2|1012,V={6}:",$B$1,$H$14,$H$15,$B$2,$G$3,$B$3,$B40)</f>
        <v>0</v>
      </c>
      <c r="I40" s="55" t="s">
        <v>20</v>
      </c>
      <c r="J40" s="54">
        <f>_xll.Assistant.XL.RIK_AC("INF06__;INF02@E=1,S=1021,G=0,T=0,P=0,C=*-1:@R=A,S=1027,V={0}:R=B,S=1005,V={1}:R=C,S=1010,V={2}:R=D,S=2000,V={3}:R=E,S=1009,V={4}:R=F,S=2|1011,V={5}:R=G,S=2|1012,V={6}:",$B$1,$H$14,$H$15,$B$2,$G$3,$B$3,$C40)</f>
        <v>0</v>
      </c>
      <c r="K40" s="55" t="s">
        <v>36</v>
      </c>
      <c r="L40" s="54">
        <f t="shared" si="0"/>
        <v>0</v>
      </c>
      <c r="M40" s="63" t="s">
        <v>287</v>
      </c>
      <c r="N40" s="50">
        <f>_xll.Assistant.XL.RIK_AC("INF06__;INF02@E=1,S=1021,G=0,T=0,P=0,C=*-1:@R=A,S=1027,V={0}:R=B,S=1005,V={1}:R=C,S=1010,V={2}:R=D,S=2000,V={3}:R=E,S=1009,V={4}:R=F,S=2|1011,V={5}:R=G,S=2|1012,V={6}:",$B$1,$H$14,$H$15,$B$2,$N$3,$B$3,$D40)</f>
        <v>0</v>
      </c>
      <c r="O40" s="51" t="s">
        <v>288</v>
      </c>
    </row>
    <row r="41" spans="1:15" ht="15" thickBot="1" x14ac:dyDescent="0.35">
      <c r="F41" s="44" t="s">
        <v>147</v>
      </c>
      <c r="G41" s="41">
        <f>G25+G28+G29-G30-G33-G34-G35-G39-G40</f>
        <v>-877023</v>
      </c>
      <c r="H41" s="50">
        <f>H25+H28+H29-H30-H33-H34-H35-H39-H40</f>
        <v>0</v>
      </c>
      <c r="I41" s="51"/>
      <c r="J41" s="50">
        <f>J25+J28+J29-J30-J33-J34-J35-J39-J40</f>
        <v>0</v>
      </c>
      <c r="K41" s="51"/>
      <c r="L41" s="50">
        <f t="shared" si="0"/>
        <v>-877023</v>
      </c>
      <c r="M41" s="64"/>
      <c r="N41" s="50">
        <f>N25+N28+N29-N30-N33-N34-N35-N39-N40</f>
        <v>6515046</v>
      </c>
      <c r="O41" s="51"/>
    </row>
    <row r="65" spans="11:11" x14ac:dyDescent="0.3">
      <c r="K65" s="45"/>
    </row>
  </sheetData>
  <mergeCells count="9">
    <mergeCell ref="H24:I24"/>
    <mergeCell ref="J24:K24"/>
    <mergeCell ref="L24:M24"/>
    <mergeCell ref="N24:O24"/>
    <mergeCell ref="G22:G23"/>
    <mergeCell ref="H22:I23"/>
    <mergeCell ref="J22:K23"/>
    <mergeCell ref="L22:M23"/>
    <mergeCell ref="N22:O2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2DAD-CB51-44AF-9184-EAEE91CA41E7}">
  <dimension ref="A1:O65"/>
  <sheetViews>
    <sheetView showGridLines="0" topLeftCell="E6" zoomScaleNormal="100" workbookViewId="0">
      <selection activeCell="F6" sqref="F6"/>
    </sheetView>
  </sheetViews>
  <sheetFormatPr baseColWidth="10" defaultRowHeight="14.4" outlineLevelRow="1" outlineLevelCol="1" x14ac:dyDescent="0.3"/>
  <cols>
    <col min="1" max="4" width="11.109375" hidden="1" customWidth="1" outlineLevel="1"/>
    <col min="5" max="5" width="2.109375" customWidth="1" collapsed="1"/>
    <col min="6" max="6" width="80.6640625" bestFit="1" customWidth="1"/>
    <col min="7" max="7" width="26.44140625" customWidth="1"/>
    <col min="8" max="8" width="22.33203125" customWidth="1"/>
    <col min="9" max="9" width="6.33203125" style="29" customWidth="1"/>
    <col min="10" max="10" width="23.5546875" bestFit="1" customWidth="1"/>
    <col min="11" max="11" width="6.33203125" style="29" customWidth="1"/>
    <col min="12" max="12" width="21.6640625" customWidth="1"/>
    <col min="13" max="13" width="6.33203125" style="29" customWidth="1"/>
    <col min="14" max="14" width="21" bestFit="1" customWidth="1"/>
    <col min="15" max="15" width="6.33203125" style="29" customWidth="1"/>
  </cols>
  <sheetData>
    <row r="1" spans="1:14" hidden="1" outlineLevel="1" x14ac:dyDescent="0.3">
      <c r="A1" t="s">
        <v>233</v>
      </c>
      <c r="B1" s="4" t="str">
        <f>Paramétrages!D11</f>
        <v>ST_900_SFI_INF</v>
      </c>
      <c r="F1" s="1" t="s">
        <v>263</v>
      </c>
      <c r="G1">
        <f>Paramétrages!D20</f>
        <v>201201</v>
      </c>
      <c r="I1"/>
      <c r="N1">
        <f>Paramétrages!D21</f>
        <v>201301</v>
      </c>
    </row>
    <row r="2" spans="1:14" hidden="1" outlineLevel="1" x14ac:dyDescent="0.3">
      <c r="A2" t="s">
        <v>234</v>
      </c>
      <c r="B2" s="26" t="str">
        <f>Paramétrages!D15</f>
        <v>NAT</v>
      </c>
      <c r="F2" s="1" t="s">
        <v>264</v>
      </c>
      <c r="G2">
        <f>Paramétrages!E20</f>
        <v>201212</v>
      </c>
      <c r="I2"/>
      <c r="N2">
        <f>Paramétrages!E21</f>
        <v>201312</v>
      </c>
    </row>
    <row r="3" spans="1:14" hidden="1" outlineLevel="1" x14ac:dyDescent="0.3">
      <c r="A3" t="s">
        <v>235</v>
      </c>
      <c r="B3" s="4" t="s">
        <v>178</v>
      </c>
      <c r="G3" t="str">
        <f>G1&amp;".."&amp;G2</f>
        <v>201201..201212</v>
      </c>
      <c r="I3"/>
      <c r="N3" t="str">
        <f>N1&amp;".."&amp;N2</f>
        <v>201301..201312</v>
      </c>
    </row>
    <row r="4" spans="1:14" hidden="1" outlineLevel="1" x14ac:dyDescent="0.3">
      <c r="A4" t="s">
        <v>236</v>
      </c>
      <c r="B4" t="str">
        <f>IF(Paramétrages!D13&lt;&gt;"*","Par Etablissement","Par Société")</f>
        <v>Par Société</v>
      </c>
      <c r="I4"/>
    </row>
    <row r="5" spans="1:14" hidden="1" outlineLevel="1" x14ac:dyDescent="0.3">
      <c r="A5" t="s">
        <v>237</v>
      </c>
      <c r="B5" t="str">
        <f>IF(UPPER(Paramétrages!D14)="OUI","Réel,Simulation","Réel")</f>
        <v>Réel,Simulation</v>
      </c>
    </row>
    <row r="6" spans="1:14" collapsed="1" x14ac:dyDescent="0.3"/>
    <row r="14" spans="1:14" x14ac:dyDescent="0.3">
      <c r="G14" s="23" t="s">
        <v>238</v>
      </c>
      <c r="H14" s="27" t="str">
        <f>Paramétrages!D12</f>
        <v>S1</v>
      </c>
    </row>
    <row r="15" spans="1:14" x14ac:dyDescent="0.3">
      <c r="G15" s="23" t="s">
        <v>239</v>
      </c>
      <c r="H15" s="28" t="str">
        <f>Paramétrages!D13</f>
        <v>*</v>
      </c>
      <c r="L15" s="27"/>
      <c r="M15" s="46"/>
    </row>
    <row r="16" spans="1:14" x14ac:dyDescent="0.3">
      <c r="G16" s="24" t="s">
        <v>240</v>
      </c>
      <c r="H16" s="28" t="str">
        <f>Paramétrages!D15</f>
        <v>NAT</v>
      </c>
      <c r="L16" s="27"/>
      <c r="M16" s="46"/>
    </row>
    <row r="17" spans="1:15" x14ac:dyDescent="0.3">
      <c r="G17" s="25" t="s">
        <v>241</v>
      </c>
      <c r="H17" t="str">
        <f>IF(UPPER(Paramétrages!D14)="OUI","Oui","Non")</f>
        <v>Oui</v>
      </c>
      <c r="L17" s="27"/>
      <c r="M17" s="46"/>
    </row>
    <row r="18" spans="1:15" x14ac:dyDescent="0.3">
      <c r="G18" s="25" t="s">
        <v>242</v>
      </c>
      <c r="H18" s="28" t="s">
        <v>4</v>
      </c>
    </row>
    <row r="19" spans="1:15" x14ac:dyDescent="0.3">
      <c r="L19" s="27"/>
      <c r="M19" s="46"/>
    </row>
    <row r="21" spans="1:15" ht="15" thickBot="1" x14ac:dyDescent="0.35"/>
    <row r="22" spans="1:15" x14ac:dyDescent="0.3">
      <c r="G22" s="131" t="s">
        <v>5</v>
      </c>
      <c r="H22" s="133" t="s">
        <v>8</v>
      </c>
      <c r="I22" s="134"/>
      <c r="J22" s="133" t="s">
        <v>6</v>
      </c>
      <c r="K22" s="134"/>
      <c r="L22" s="133" t="s">
        <v>9</v>
      </c>
      <c r="M22" s="134"/>
      <c r="N22" s="133" t="s">
        <v>7</v>
      </c>
      <c r="O22" s="134"/>
    </row>
    <row r="23" spans="1:15" ht="15" thickBot="1" x14ac:dyDescent="0.35">
      <c r="G23" s="132"/>
      <c r="H23" s="135"/>
      <c r="I23" s="136"/>
      <c r="J23" s="135"/>
      <c r="K23" s="136"/>
      <c r="L23" s="135"/>
      <c r="M23" s="136"/>
      <c r="N23" s="135"/>
      <c r="O23" s="136"/>
    </row>
    <row r="24" spans="1:15" ht="15" thickBot="1" x14ac:dyDescent="0.35">
      <c r="G24" s="33" t="s">
        <v>19</v>
      </c>
      <c r="H24" s="110" t="s">
        <v>20</v>
      </c>
      <c r="I24" s="112"/>
      <c r="J24" s="110" t="s">
        <v>36</v>
      </c>
      <c r="K24" s="112"/>
      <c r="L24" s="110" t="s">
        <v>37</v>
      </c>
      <c r="M24" s="112"/>
      <c r="N24" s="107"/>
      <c r="O24" s="109"/>
    </row>
    <row r="25" spans="1:15" ht="15" thickBot="1" x14ac:dyDescent="0.35">
      <c r="A25" t="s">
        <v>213</v>
      </c>
      <c r="B25" t="s">
        <v>326</v>
      </c>
      <c r="C25" t="s">
        <v>327</v>
      </c>
      <c r="D25" t="str">
        <f>A25&amp;","&amp;B25&amp;","&amp;C25</f>
        <v>E1A,E1B,E1C</v>
      </c>
      <c r="F25" s="52" t="s">
        <v>148</v>
      </c>
      <c r="G25" s="54">
        <f>_xll.Assistant.XL.RIK_AC("INF06__;INF02@E=1,S=1021,G=0,T=0,P=0,C=*-1:@R=A,S=1027,V={0}:R=B,S=1005,V={1}:R=C,S=1010,V={2}:R=D,S=2000,V={3}:R=E,S=1009,V={4}:R=F,S=2|1011,V={5}:R=G,S=2|1012,V={6}:",$B$1,$H$14,$H$15,$B$2,$G$3,$B$3,$A25)</f>
        <v>13044227.16</v>
      </c>
      <c r="H25" s="54">
        <f>_xll.Assistant.XL.RIK_AC("INF06__;INF02@E=1,S=1021,G=0,T=0,P=0,C=*-1:@R=A,S=1027,V={0}:R=B,S=1005,V={1}:R=C,S=1010,V={2}:R=D,S=2000,V={3}:R=E,S=1009,V={4}:R=F,S=2|1011,V={5}:R=G,S=2|1012,V={6}:",$B$1,$H$14,$H$15,$B$2,$G$3,$B$3,$B25)</f>
        <v>0</v>
      </c>
      <c r="I25" s="55" t="s">
        <v>20</v>
      </c>
      <c r="J25" s="54">
        <f>_xll.Assistant.XL.RIK_AC("INF06__;INF02@E=1,S=1021,G=0,T=0,P=0,C=*-1:@R=A,S=1027,V={0}:R=B,S=1005,V={1}:R=C,S=1010,V={2}:R=D,S=2000,V={3}:R=E,S=1009,V={4}:R=F,S=2|1011,V={5}:R=G,S=2|1012,V={6}:",$B$1,$H$14,$H$15,$B$2,$G$3,$B$3,$C25)</f>
        <v>0</v>
      </c>
      <c r="K25" s="55" t="s">
        <v>36</v>
      </c>
      <c r="L25" s="54">
        <f>G25-H25-J25</f>
        <v>13044227.16</v>
      </c>
      <c r="M25" s="55" t="s">
        <v>287</v>
      </c>
      <c r="N25" s="54">
        <f>_xll.Assistant.XL.RIK_AC("INF06__;INF02@E=1,S=1021,G=0,T=0,P=0,C=*-1:@R=A,S=1027,V={0}:R=B,S=1005,V={1}:R=C,S=1010,V={2}:R=D,S=2000,V={3}:R=E,S=1009,V={4}:R=F,S=2|1011,V={5}:R=G,S=2|1012,V={6}:",$B$1,$H$14,$H$15,$B$2,$N$3,$B$3,$D25)</f>
        <v>4823175.8600000003</v>
      </c>
      <c r="O25" s="55" t="s">
        <v>288</v>
      </c>
    </row>
    <row r="26" spans="1:15" ht="15" thickBot="1" x14ac:dyDescent="0.35">
      <c r="F26" s="52" t="s">
        <v>21</v>
      </c>
      <c r="G26" s="54">
        <f>G27+G28+G29</f>
        <v>0</v>
      </c>
      <c r="H26" s="54">
        <f>H27+H28+H29</f>
        <v>0</v>
      </c>
      <c r="I26" s="55"/>
      <c r="J26" s="54">
        <f>J27+J28+J29</f>
        <v>0</v>
      </c>
      <c r="K26" s="55"/>
      <c r="L26" s="54">
        <f t="shared" ref="L26:L52" si="0">G26-H26-J26</f>
        <v>0</v>
      </c>
      <c r="M26" s="55"/>
      <c r="N26" s="54">
        <f>N27+N28+N29</f>
        <v>0</v>
      </c>
      <c r="O26" s="55"/>
    </row>
    <row r="27" spans="1:15" x14ac:dyDescent="0.3">
      <c r="A27" t="s">
        <v>328</v>
      </c>
      <c r="B27" t="s">
        <v>329</v>
      </c>
      <c r="C27" t="s">
        <v>330</v>
      </c>
      <c r="D27" t="str">
        <f t="shared" ref="D27:D51" si="1">A27&amp;","&amp;B27&amp;","&amp;C27</f>
        <v>E2aA,E2aB,E2aC</v>
      </c>
      <c r="F27" s="57" t="s">
        <v>22</v>
      </c>
      <c r="G27" s="49">
        <f>_xll.Assistant.XL.RIK_AC("INF06__;INF02@E=1,S=1021,G=0,T=0,P=0,C=*-1:@R=A,S=1027,V={0}:R=B,S=1005,V={1}:R=C,S=1010,V={2}:R=D,S=2000,V={3}:R=E,S=1009,V={4}:R=F,S=2|1011,V={5}:R=G,S=2|1012,V={6}:",$B$1,$H$14,$H$15,$B$2,$G$3,$B$3,$A27)</f>
        <v>0</v>
      </c>
      <c r="H27" s="49">
        <f>_xll.Assistant.XL.RIK_AC("INF06__;INF02@E=1,S=1021,G=0,T=0,P=0,C=*-1:@R=A,S=1027,V={0}:R=B,S=1005,V={1}:R=C,S=1010,V={2}:R=D,S=2000,V={3}:R=E,S=1009,V={4}:R=F,S=2|1011,V={5}:R=G,S=2|1012,V={6}:",$B$1,$H$14,$H$15,$B$2,$G$3,$B$3,$B27)</f>
        <v>0</v>
      </c>
      <c r="I27" s="67" t="s">
        <v>20</v>
      </c>
      <c r="J27" s="49">
        <f>_xll.Assistant.XL.RIK_AC("INF06__;INF02@E=1,S=1021,G=0,T=0,P=0,C=*-1:@R=A,S=1027,V={0}:R=B,S=1005,V={1}:R=C,S=1010,V={2}:R=D,S=2000,V={3}:R=E,S=1009,V={4}:R=F,S=2|1011,V={5}:R=G,S=2|1012,V={6}:",$B$1,$H$14,$H$15,$B$2,$G$3,$B$3,$C27)</f>
        <v>0</v>
      </c>
      <c r="K27" s="67" t="s">
        <v>36</v>
      </c>
      <c r="L27" s="49">
        <f t="shared" si="0"/>
        <v>0</v>
      </c>
      <c r="M27" s="67" t="s">
        <v>287</v>
      </c>
      <c r="N27" s="49">
        <f>_xll.Assistant.XL.RIK_AC("INF06__;INF02@E=1,S=1021,G=0,T=0,P=0,C=*-1:@R=A,S=1027,V={0}:R=B,S=1005,V={1}:R=C,S=1010,V={2}:R=D,S=2000,V={3}:R=E,S=1009,V={4}:R=F,S=2|1011,V={5}:R=G,S=2|1012,V={6}:",$B$1,$H$14,$H$15,$B$2,$N$3,$B$3,$D27)</f>
        <v>0</v>
      </c>
      <c r="O27" s="67" t="s">
        <v>288</v>
      </c>
    </row>
    <row r="28" spans="1:15" x14ac:dyDescent="0.3">
      <c r="A28" t="s">
        <v>214</v>
      </c>
      <c r="B28" t="s">
        <v>331</v>
      </c>
      <c r="C28" t="s">
        <v>332</v>
      </c>
      <c r="D28" t="str">
        <f t="shared" si="1"/>
        <v>E2bA,E2bB,E2bC</v>
      </c>
      <c r="F28" s="57" t="s">
        <v>23</v>
      </c>
      <c r="G28" s="49">
        <f>_xll.Assistant.XL.RIK_AC("INF06__;INF02@E=1,S=1021,G=0,T=0,P=0,C=*-1:@R=A,S=1027,V={0}:R=B,S=1005,V={1}:R=C,S=1010,V={2}:R=D,S=2000,V={3}:R=E,S=1009,V={4}:R=F,S=2|1011,V={5}:R=G,S=2|1012,V={6}:",$B$1,$H$14,$H$15,$B$2,$G$3,$B$3,$A28)</f>
        <v>0</v>
      </c>
      <c r="H28" s="49">
        <f>_xll.Assistant.XL.RIK_AC("INF06__;INF02@E=1,S=1021,G=0,T=0,P=0,C=*-1:@R=A,S=1027,V={0}:R=B,S=1005,V={1}:R=C,S=1010,V={2}:R=D,S=2000,V={3}:R=E,S=1009,V={4}:R=F,S=2|1011,V={5}:R=G,S=2|1012,V={6}:",$B$1,$H$14,$H$15,$B$2,$G$3,$B$3,$B28)</f>
        <v>0</v>
      </c>
      <c r="I28" s="67" t="s">
        <v>20</v>
      </c>
      <c r="J28" s="49">
        <f>_xll.Assistant.XL.RIK_AC("INF06__;INF02@E=1,S=1021,G=0,T=0,P=0,C=*-1:@R=A,S=1027,V={0}:R=B,S=1005,V={1}:R=C,S=1010,V={2}:R=D,S=2000,V={3}:R=E,S=1009,V={4}:R=F,S=2|1011,V={5}:R=G,S=2|1012,V={6}:",$B$1,$H$14,$H$15,$B$2,$G$3,$B$3,$C28)</f>
        <v>0</v>
      </c>
      <c r="K28" s="67" t="s">
        <v>36</v>
      </c>
      <c r="L28" s="49">
        <f t="shared" si="0"/>
        <v>0</v>
      </c>
      <c r="M28" s="67" t="s">
        <v>287</v>
      </c>
      <c r="N28" s="49">
        <f>_xll.Assistant.XL.RIK_AC("INF06__;INF02@E=1,S=1021,G=0,T=0,P=0,C=*-1:@R=A,S=1027,V={0}:R=B,S=1005,V={1}:R=C,S=1010,V={2}:R=D,S=2000,V={3}:R=E,S=1009,V={4}:R=F,S=2|1011,V={5}:R=G,S=2|1012,V={6}:",$B$1,$H$14,$H$15,$B$2,$N$3,$B$3,$D28)</f>
        <v>0</v>
      </c>
      <c r="O28" s="67" t="s">
        <v>288</v>
      </c>
    </row>
    <row r="29" spans="1:15" ht="15" thickBot="1" x14ac:dyDescent="0.35">
      <c r="A29" t="s">
        <v>333</v>
      </c>
      <c r="B29" t="s">
        <v>334</v>
      </c>
      <c r="C29" t="s">
        <v>335</v>
      </c>
      <c r="D29" t="str">
        <f t="shared" si="1"/>
        <v>E2cA,E2cB,E2cC</v>
      </c>
      <c r="F29" s="57" t="s">
        <v>149</v>
      </c>
      <c r="G29" s="49">
        <f>_xll.Assistant.XL.RIK_AC("INF06__;INF02@E=1,S=1021,G=0,T=0,P=0,C=*-1:@R=A,S=1027,V={0}:R=B,S=1005,V={1}:R=C,S=1010,V={2}:R=D,S=2000,V={3}:R=E,S=1009,V={4}:R=F,S=2|1011,V={5}:R=G,S=2|1012,V={6}:",$B$1,$H$14,$H$15,$B$2,$G$3,$B$3,$A29)</f>
        <v>0</v>
      </c>
      <c r="H29" s="49">
        <f>_xll.Assistant.XL.RIK_AC("INF06__;INF02@E=1,S=1021,G=0,T=0,P=0,C=*-1:@R=A,S=1027,V={0}:R=B,S=1005,V={1}:R=C,S=1010,V={2}:R=D,S=2000,V={3}:R=E,S=1009,V={4}:R=F,S=2|1011,V={5}:R=G,S=2|1012,V={6}:",$B$1,$H$14,$H$15,$B$2,$G$3,$B$3,$B29)</f>
        <v>0</v>
      </c>
      <c r="I29" s="67" t="s">
        <v>20</v>
      </c>
      <c r="J29" s="49">
        <f>_xll.Assistant.XL.RIK_AC("INF06__;INF02@E=1,S=1021,G=0,T=0,P=0,C=*-1:@R=A,S=1027,V={0}:R=B,S=1005,V={1}:R=C,S=1010,V={2}:R=D,S=2000,V={3}:R=E,S=1009,V={4}:R=F,S=2|1011,V={5}:R=G,S=2|1012,V={6}:",$B$1,$H$14,$H$15,$B$2,$G$3,$B$3,$C29)</f>
        <v>0</v>
      </c>
      <c r="K29" s="67" t="s">
        <v>36</v>
      </c>
      <c r="L29" s="49">
        <f t="shared" si="0"/>
        <v>0</v>
      </c>
      <c r="M29" s="67" t="s">
        <v>287</v>
      </c>
      <c r="N29" s="49">
        <f>_xll.Assistant.XL.RIK_AC("INF06__;INF02@E=1,S=1021,G=0,T=0,P=0,C=*-1:@R=A,S=1027,V={0}:R=B,S=1005,V={1}:R=C,S=1010,V={2}:R=D,S=2000,V={3}:R=E,S=1009,V={4}:R=F,S=2|1011,V={5}:R=G,S=2|1012,V={6}:",$B$1,$H$14,$H$15,$B$2,$N$3,$B$3,$D29)</f>
        <v>0</v>
      </c>
      <c r="O29" s="67" t="s">
        <v>288</v>
      </c>
    </row>
    <row r="30" spans="1:15" ht="15" thickBot="1" x14ac:dyDescent="0.35">
      <c r="A30" t="s">
        <v>336</v>
      </c>
      <c r="B30" t="s">
        <v>337</v>
      </c>
      <c r="C30" t="s">
        <v>338</v>
      </c>
      <c r="D30" t="str">
        <f t="shared" si="1"/>
        <v>E3A,E3B,E3C</v>
      </c>
      <c r="F30" s="52" t="s">
        <v>24</v>
      </c>
      <c r="G30" s="54">
        <f>_xll.Assistant.XL.RIK_AC("INF06__;INF02@E=1,S=1021,G=0,T=0,P=0,C=*-1:@R=A,S=1027,V={0}:R=B,S=1005,V={1}:R=C,S=1010,V={2}:R=D,S=2000,V={3}:R=E,S=1009,V={4}:R=F,S=2|1011,V={5}:R=G,S=2|1012,V={6}:",$B$1,$H$14,$H$15,$B$2,$G$3,$B$3,$A30)</f>
        <v>0</v>
      </c>
      <c r="H30" s="59">
        <f>_xll.Assistant.XL.RIK_AC("INF06__;INF02@E=1,S=1021,G=0,T=0,P=0,C=*-1:@R=A,S=1027,V={0}:R=B,S=1005,V={1}:R=C,S=1010,V={2}:R=D,S=2000,V={3}:R=E,S=1009,V={4}:R=F,S=2|1011,V={5}:R=G,S=2|1012,V={6}:",$B$1,$H$14,$H$15,$B$2,$G$3,$B$3,$B30)</f>
        <v>0</v>
      </c>
      <c r="I30" s="60" t="s">
        <v>20</v>
      </c>
      <c r="J30" s="59">
        <f>_xll.Assistant.XL.RIK_AC("INF06__;INF02@E=1,S=1021,G=0,T=0,P=0,C=*-1:@R=A,S=1027,V={0}:R=B,S=1005,V={1}:R=C,S=1010,V={2}:R=D,S=2000,V={3}:R=E,S=1009,V={4}:R=F,S=2|1011,V={5}:R=G,S=2|1012,V={6}:",$B$1,$H$14,$H$15,$B$2,$G$3,$B$3,$C30)</f>
        <v>0</v>
      </c>
      <c r="K30" s="60" t="s">
        <v>36</v>
      </c>
      <c r="L30" s="59">
        <f t="shared" si="0"/>
        <v>0</v>
      </c>
      <c r="M30" s="60" t="s">
        <v>287</v>
      </c>
      <c r="N30" s="59">
        <f>_xll.Assistant.XL.RIK_AC("INF06__;INF02@E=1,S=1021,G=0,T=0,P=0,C=*-1:@R=A,S=1027,V={0}:R=B,S=1005,V={1}:R=C,S=1010,V={2}:R=D,S=2000,V={3}:R=E,S=1009,V={4}:R=F,S=2|1011,V={5}:R=G,S=2|1012,V={6}:",$B$1,$H$14,$H$15,$B$2,$N$3,$B$3,$D30)</f>
        <v>0</v>
      </c>
      <c r="O30" s="60" t="s">
        <v>288</v>
      </c>
    </row>
    <row r="31" spans="1:15" ht="15" thickBot="1" x14ac:dyDescent="0.35">
      <c r="A31" t="s">
        <v>215</v>
      </c>
      <c r="B31" t="s">
        <v>339</v>
      </c>
      <c r="C31" t="s">
        <v>340</v>
      </c>
      <c r="D31" t="str">
        <f t="shared" si="1"/>
        <v>E4A,E4B,E4C</v>
      </c>
      <c r="F31" s="52" t="s">
        <v>25</v>
      </c>
      <c r="G31" s="54">
        <f>_xll.Assistant.XL.RIK_AC("INF06__;INF02@E=1,S=1021,G=0,T=0,P=0,C=*-1:@R=A,S=1027,V={0}:R=B,S=1005,V={1}:R=C,S=1010,V={2}:R=D,S=2000,V={3}:R=E,S=1009,V={4}:R=F,S=2|1011,V={5}:R=G,S=2|1012,V={6}:",$B$1,$H$14,$H$15,$B$2,$G$3,$B$3,$A31)</f>
        <v>0</v>
      </c>
      <c r="H31" s="54">
        <f>_xll.Assistant.XL.RIK_AC("INF06__;INF02@E=1,S=1021,G=0,T=0,P=0,C=*-1:@R=A,S=1027,V={0}:R=B,S=1005,V={1}:R=C,S=1010,V={2}:R=D,S=2000,V={3}:R=E,S=1009,V={4}:R=F,S=2|1011,V={5}:R=G,S=2|1012,V={6}:",$B$1,$H$14,$H$15,$B$2,$G$3,$B$3,$B31)</f>
        <v>0</v>
      </c>
      <c r="I31" s="55"/>
      <c r="J31" s="54">
        <f>_xll.Assistant.XL.RIK_AC("INF06__;INF02@E=1,S=1021,G=0,T=0,P=0,C=*-1:@R=A,S=1027,V={0}:R=B,S=1005,V={1}:R=C,S=1010,V={2}:R=D,S=2000,V={3}:R=E,S=1009,V={4}:R=F,S=2|1011,V={5}:R=G,S=2|1012,V={6}:",$B$1,$H$14,$H$15,$B$2,$G$3,$B$3,$C31)</f>
        <v>0</v>
      </c>
      <c r="K31" s="55"/>
      <c r="L31" s="54">
        <f t="shared" si="0"/>
        <v>0</v>
      </c>
      <c r="M31" s="55"/>
      <c r="N31" s="54">
        <f>_xll.Assistant.XL.RIK_AC("INF06__;INF02@E=1,S=1021,G=0,T=0,P=0,C=*-1:@R=A,S=1027,V={0}:R=B,S=1005,V={1}:R=C,S=1010,V={2}:R=D,S=2000,V={3}:R=E,S=1009,V={4}:R=F,S=2|1011,V={5}:R=G,S=2|1012,V={6}:",$B$1,$H$14,$H$15,$B$2,$N$3,$B$3,$D31)</f>
        <v>0</v>
      </c>
      <c r="O31" s="55"/>
    </row>
    <row r="32" spans="1:15" ht="15" thickBot="1" x14ac:dyDescent="0.35">
      <c r="F32" s="52" t="s">
        <v>150</v>
      </c>
      <c r="G32" s="54">
        <f>G33+G34</f>
        <v>456200</v>
      </c>
      <c r="H32" s="50">
        <f>H33+H34</f>
        <v>0</v>
      </c>
      <c r="I32" s="51"/>
      <c r="J32" s="50">
        <f>J33+J34</f>
        <v>0</v>
      </c>
      <c r="K32" s="51"/>
      <c r="L32" s="50">
        <f t="shared" si="0"/>
        <v>456200</v>
      </c>
      <c r="M32" s="51"/>
      <c r="N32" s="50">
        <f>N33+N34</f>
        <v>1182554.3400000001</v>
      </c>
      <c r="O32" s="51"/>
    </row>
    <row r="33" spans="1:15" ht="26.25" customHeight="1" x14ac:dyDescent="0.3">
      <c r="A33" t="s">
        <v>216</v>
      </c>
      <c r="B33" t="s">
        <v>341</v>
      </c>
      <c r="C33" t="s">
        <v>342</v>
      </c>
      <c r="D33" t="str">
        <f t="shared" si="1"/>
        <v>E5aA,E5aB,E5aC</v>
      </c>
      <c r="F33" s="57" t="s">
        <v>26</v>
      </c>
      <c r="G33" s="49">
        <f>_xll.Assistant.XL.RIK_AC("INF06__;INF02@E=1,S=1021,G=0,T=0,P=0:@R=A,S=1027,V={0}:R=B,S=1005,V={1}:R=C,S=1010,V={2}:R=D,S=2000,V={3}:R=E,S=1009,V={4}:R=F,S=2|1011,V={5}:R=G,S=2|1012,V={6}:",$B$1,$H$14,$H$15,$B$2,$G$3,$B$3,$A33)</f>
        <v>450200</v>
      </c>
      <c r="H33" s="49">
        <f>_xll.Assistant.XL.RIK_AC("INF06__;INF02@E=1,S=1021,G=0,T=0,P=0:@R=A,S=1027,V={0}:R=B,S=1005,V={1}:R=C,S=1010,V={2}:R=D,S=2000,V={3}:R=E,S=1009,V={4}:R=F,S=2|1011,V={5}:R=G,S=2|1012,V={6}:",$B$1,$H$14,$H$15,$B$2,$G$3,$B$3,$B33)</f>
        <v>0</v>
      </c>
      <c r="I33" s="67" t="s">
        <v>20</v>
      </c>
      <c r="J33" s="49">
        <f>_xll.Assistant.XL.RIK_AC("INF06__;INF02@E=1,S=1021,G=0,T=0,P=0:@R=A,S=1027,V={0}:R=B,S=1005,V={1}:R=C,S=1010,V={2}:R=D,S=2000,V={3}:R=E,S=1009,V={4}:R=F,S=2|1011,V={5}:R=G,S=2|1012,V={6}:",$B$1,$H$14,$H$15,$B$2,$G$3,$B$3,$C33)</f>
        <v>0</v>
      </c>
      <c r="K33" s="67" t="s">
        <v>36</v>
      </c>
      <c r="L33" s="49">
        <f t="shared" si="0"/>
        <v>450200</v>
      </c>
      <c r="M33" s="67" t="s">
        <v>287</v>
      </c>
      <c r="N33" s="49">
        <f>_xll.Assistant.XL.RIK_AC("INF06__;INF02@E=1,S=1021,G=0,T=0,P=0:@R=A,S=1027,V={0}:R=B,S=1005,V={1}:R=C,S=1010,V={2}:R=D,S=2000,V={3}:R=E,S=1009,V={4}:R=F,S=2|1011,V={5}:R=G,S=2|1012,V={6}:",$B$1,$H$14,$H$15,$B$2,$N$3,$B$3,$D33)</f>
        <v>1182554.3400000001</v>
      </c>
      <c r="O33" s="67" t="s">
        <v>288</v>
      </c>
    </row>
    <row r="34" spans="1:15" ht="15" thickBot="1" x14ac:dyDescent="0.35">
      <c r="A34" t="s">
        <v>217</v>
      </c>
      <c r="B34" t="s">
        <v>343</v>
      </c>
      <c r="C34" t="s">
        <v>344</v>
      </c>
      <c r="D34" t="str">
        <f t="shared" si="1"/>
        <v>E5bA,E5bB,E5bC</v>
      </c>
      <c r="F34" s="57" t="s">
        <v>151</v>
      </c>
      <c r="G34" s="49">
        <f>_xll.Assistant.XL.RIK_AC("INF06__;INF02@E=1,S=1021,G=0,T=0,P=0:@R=A,S=1027,V={0}:R=B,S=1005,V={1}:R=C,S=1010,V={2}:R=D,S=2000,V={3}:R=E,S=1009,V={4}:R=F,S=2|1011,V={5}:R=G,S=2|1012,V={6}:",$B$1,$H$14,$H$15,$B$2,$G$3,$B$3,$A34)</f>
        <v>6000</v>
      </c>
      <c r="H34" s="49">
        <f>_xll.Assistant.XL.RIK_AC("INF06__;INF02@E=1,S=1021,G=0,T=0,P=0:@R=A,S=1027,V={0}:R=B,S=1005,V={1}:R=C,S=1010,V={2}:R=D,S=2000,V={3}:R=E,S=1009,V={4}:R=F,S=2|1011,V={5}:R=G,S=2|1012,V={6}:",$B$1,$H$14,$H$15,$B$2,$G$3,$B$3,$B34)</f>
        <v>0</v>
      </c>
      <c r="I34" s="67" t="s">
        <v>20</v>
      </c>
      <c r="J34" s="49">
        <f>_xll.Assistant.XL.RIK_AC("INF06__;INF02@E=1,S=1021,G=0,T=0,P=0:@R=A,S=1027,V={0}:R=B,S=1005,V={1}:R=C,S=1010,V={2}:R=D,S=2000,V={3}:R=E,S=1009,V={4}:R=F,S=2|1011,V={5}:R=G,S=2|1012,V={6}:",$B$1,$H$14,$H$15,$B$2,$G$3,$B$3,$C34)</f>
        <v>0</v>
      </c>
      <c r="K34" s="67" t="s">
        <v>36</v>
      </c>
      <c r="L34" s="49">
        <f t="shared" si="0"/>
        <v>6000</v>
      </c>
      <c r="M34" s="67" t="s">
        <v>287</v>
      </c>
      <c r="N34" s="49">
        <f>_xll.Assistant.XL.RIK_AC("INF06__;INF02@E=1,S=1021,G=0,T=0,P=0:@R=A,S=1027,V={0}:R=B,S=1005,V={1}:R=C,S=1010,V={2}:R=D,S=2000,V={3}:R=E,S=1009,V={4}:R=F,S=2|1011,V={5}:R=G,S=2|1012,V={6}:",$B$1,$H$14,$H$15,$B$2,$N$3,$B$3,$D34)</f>
        <v>0</v>
      </c>
      <c r="O34" s="67" t="s">
        <v>288</v>
      </c>
    </row>
    <row r="35" spans="1:15" ht="15" thickBot="1" x14ac:dyDescent="0.35">
      <c r="F35" s="52" t="s">
        <v>174</v>
      </c>
      <c r="G35" s="54">
        <f>G36+G37+G38+G39</f>
        <v>0</v>
      </c>
      <c r="H35" s="54">
        <f>H36+H37+H38+H39</f>
        <v>0</v>
      </c>
      <c r="I35" s="55"/>
      <c r="J35" s="54">
        <f>J36+J37+J38+J39</f>
        <v>0</v>
      </c>
      <c r="K35" s="55"/>
      <c r="L35" s="54">
        <f t="shared" si="0"/>
        <v>0</v>
      </c>
      <c r="M35" s="55"/>
      <c r="N35" s="54">
        <f>N36+N37+N38+N39</f>
        <v>0</v>
      </c>
      <c r="O35" s="55"/>
    </row>
    <row r="36" spans="1:15" x14ac:dyDescent="0.3">
      <c r="A36" t="s">
        <v>345</v>
      </c>
      <c r="B36" t="s">
        <v>346</v>
      </c>
      <c r="C36" t="s">
        <v>347</v>
      </c>
      <c r="D36" t="str">
        <f t="shared" si="1"/>
        <v>E6aA,E6aB,E6aC</v>
      </c>
      <c r="F36" s="57" t="s">
        <v>27</v>
      </c>
      <c r="G36" s="49">
        <f>_xll.Assistant.XL.RIK_AC("INF06__;INF02@E=1,S=1021,G=0,T=0,P=0:@R=A,S=1027,V={0}:R=B,S=1005,V={1}:R=C,S=1010,V={2}:R=D,S=2000,V={3}:R=E,S=1009,V={4}:R=F,S=2|1011,V={5}:R=G,S=2|1012,V={6}:",$B$1,$H$14,$H$15,$B$2,$G$3,$B$3,$A36)</f>
        <v>0</v>
      </c>
      <c r="H36" s="49">
        <f>_xll.Assistant.XL.RIK_AC("INF06__;INF02@E=1,S=1021,G=0,T=0,P=0:@R=A,S=1027,V={0}:R=B,S=1005,V={1}:R=C,S=1010,V={2}:R=D,S=2000,V={3}:R=E,S=1009,V={4}:R=F,S=2|1011,V={5}:R=G,S=2|1012,V={6}:",$B$1,$H$14,$H$15,$B$2,$G$3,$B$3,$B36)</f>
        <v>0</v>
      </c>
      <c r="I36" s="67" t="s">
        <v>20</v>
      </c>
      <c r="J36" s="49">
        <f>_xll.Assistant.XL.RIK_AC("INF06__;INF02@E=1,S=1021,G=0,T=0,P=0:@R=A,S=1027,V={0}:R=B,S=1005,V={1}:R=C,S=1010,V={2}:R=D,S=2000,V={3}:R=E,S=1009,V={4}:R=F,S=2|1011,V={5}:R=G,S=2|1012,V={6}:",$B$1,$H$14,$H$15,$B$2,$G$3,$B$3,$C36)</f>
        <v>0</v>
      </c>
      <c r="K36" s="67" t="s">
        <v>36</v>
      </c>
      <c r="L36" s="49">
        <f t="shared" si="0"/>
        <v>0</v>
      </c>
      <c r="M36" s="67" t="s">
        <v>287</v>
      </c>
      <c r="N36" s="49">
        <f>_xll.Assistant.XL.RIK_AC("INF06__;INF02@E=1,S=1021,G=0,T=0,P=0:@R=A,S=1027,V={0}:R=B,S=1005,V={1}:R=C,S=1010,V={2}:R=D,S=2000,V={3}:R=E,S=1009,V={4}:R=F,S=2|1011,V={5}:R=G,S=2|1012,V={6}:",$B$1,$H$14,$H$15,$B$2,$N$3,$B$3,$D36)</f>
        <v>0</v>
      </c>
      <c r="O36" s="67" t="s">
        <v>288</v>
      </c>
    </row>
    <row r="37" spans="1:15" x14ac:dyDescent="0.3">
      <c r="A37" t="s">
        <v>218</v>
      </c>
      <c r="B37" t="s">
        <v>348</v>
      </c>
      <c r="C37" t="s">
        <v>349</v>
      </c>
      <c r="D37" t="str">
        <f t="shared" si="1"/>
        <v>E6bA,E6bB,E6bC</v>
      </c>
      <c r="F37" s="57" t="s">
        <v>152</v>
      </c>
      <c r="G37" s="49">
        <f>_xll.Assistant.XL.RIK_AC("INF06__;INF02@E=1,S=1021,G=0,T=0,P=0:@R=A,S=1027,V={0}:R=B,S=1005,V={1}:R=C,S=1010,V={2}:R=D,S=2000,V={3}:R=E,S=1009,V={4}:R=F,S=2|1011,V={5}:R=G,S=2|1012,V={6}:",$B$1,$H$14,$H$15,$B$2,$G$3,$B$3,$A37)</f>
        <v>0</v>
      </c>
      <c r="H37" s="49">
        <f>_xll.Assistant.XL.RIK_AC("INF06__;INF02@E=1,S=1021,G=0,T=0,P=0:@R=A,S=1027,V={0}:R=B,S=1005,V={1}:R=C,S=1010,V={2}:R=D,S=2000,V={3}:R=E,S=1009,V={4}:R=F,S=2|1011,V={5}:R=G,S=2|1012,V={6}:",$B$1,$H$14,$H$15,$B$2,$G$3,$B$3,$B37)</f>
        <v>0</v>
      </c>
      <c r="I37" s="67" t="s">
        <v>20</v>
      </c>
      <c r="J37" s="49">
        <f>_xll.Assistant.XL.RIK_AC("INF06__;INF02@E=1,S=1021,G=0,T=0,P=0:@R=A,S=1027,V={0}:R=B,S=1005,V={1}:R=C,S=1010,V={2}:R=D,S=2000,V={3}:R=E,S=1009,V={4}:R=F,S=2|1011,V={5}:R=G,S=2|1012,V={6}:",$B$1,$H$14,$H$15,$B$2,$G$3,$B$3,$C37)</f>
        <v>0</v>
      </c>
      <c r="K37" s="67" t="s">
        <v>36</v>
      </c>
      <c r="L37" s="49">
        <f t="shared" si="0"/>
        <v>0</v>
      </c>
      <c r="M37" s="67" t="s">
        <v>287</v>
      </c>
      <c r="N37" s="49">
        <f>_xll.Assistant.XL.RIK_AC("INF06__;INF02@E=1,S=1021,G=0,T=0,P=0:@R=A,S=1027,V={0}:R=B,S=1005,V={1}:R=C,S=1010,V={2}:R=D,S=2000,V={3}:R=E,S=1009,V={4}:R=F,S=2|1011,V={5}:R=G,S=2|1012,V={6}:",$B$1,$H$14,$H$15,$B$2,$N$3,$B$3,$D37)</f>
        <v>0</v>
      </c>
      <c r="O37" s="67" t="s">
        <v>288</v>
      </c>
    </row>
    <row r="38" spans="1:15" x14ac:dyDescent="0.3">
      <c r="A38" t="s">
        <v>350</v>
      </c>
      <c r="B38" t="s">
        <v>351</v>
      </c>
      <c r="C38" t="s">
        <v>352</v>
      </c>
      <c r="D38" t="str">
        <f t="shared" si="1"/>
        <v>E6bbisA,E6bbisB,E6bbisC</v>
      </c>
      <c r="F38" s="57" t="s">
        <v>157</v>
      </c>
      <c r="G38" s="49">
        <f>_xll.Assistant.XL.RIK_AC("INF06__;INF02@E=1,S=1021,G=0,T=0,P=0:@R=A,S=1027,V={0}:R=B,S=1005,V={1}:R=C,S=1010,V={2}:R=D,S=2000,V={3}:R=E,S=1009,V={4}:R=F,S=2|1011,V={5}:R=G,S=2|1012,V={6}:",$B$1,$H$14,$H$15,$B$2,$G$3,$B$3,$A38)</f>
        <v>0</v>
      </c>
      <c r="H38" s="49">
        <f>_xll.Assistant.XL.RIK_AC("INF06__;INF02@E=1,S=1021,G=0,T=0,P=0:@R=A,S=1027,V={0}:R=B,S=1005,V={1}:R=C,S=1010,V={2}:R=D,S=2000,V={3}:R=E,S=1009,V={4}:R=F,S=2|1011,V={5}:R=G,S=2|1012,V={6}:",$B$1,$H$14,$H$15,$B$2,$G$3,$B$3,$B38)</f>
        <v>0</v>
      </c>
      <c r="I38" s="67" t="s">
        <v>20</v>
      </c>
      <c r="J38" s="49">
        <f>_xll.Assistant.XL.RIK_AC("INF06__;INF02@E=1,S=1021,G=0,T=0,P=0:@R=A,S=1027,V={0}:R=B,S=1005,V={1}:R=C,S=1010,V={2}:R=D,S=2000,V={3}:R=E,S=1009,V={4}:R=F,S=2|1011,V={5}:R=G,S=2|1012,V={6}:",$B$1,$H$14,$H$15,$B$2,$G$3,$B$3,$C38)</f>
        <v>0</v>
      </c>
      <c r="K38" s="67" t="s">
        <v>36</v>
      </c>
      <c r="L38" s="49">
        <f t="shared" si="0"/>
        <v>0</v>
      </c>
      <c r="M38" s="67" t="s">
        <v>287</v>
      </c>
      <c r="N38" s="49">
        <f>_xll.Assistant.XL.RIK_AC("INF06__;INF02@E=1,S=1021,G=0,T=0,P=0:@R=A,S=1027,V={0}:R=B,S=1005,V={1}:R=C,S=1010,V={2}:R=D,S=2000,V={3}:R=E,S=1009,V={4}:R=F,S=2|1011,V={5}:R=G,S=2|1012,V={6}:",$B$1,$H$14,$H$15,$B$2,$N$3,$B$3,$D38)</f>
        <v>0</v>
      </c>
      <c r="O38" s="67" t="s">
        <v>288</v>
      </c>
    </row>
    <row r="39" spans="1:15" ht="15" thickBot="1" x14ac:dyDescent="0.35">
      <c r="A39" t="s">
        <v>219</v>
      </c>
      <c r="B39" t="s">
        <v>220</v>
      </c>
      <c r="C39" t="s">
        <v>353</v>
      </c>
      <c r="D39" t="str">
        <f t="shared" si="1"/>
        <v>E6cA,E6cB,E6cC</v>
      </c>
      <c r="F39" s="57" t="s">
        <v>153</v>
      </c>
      <c r="G39" s="49">
        <f>_xll.Assistant.XL.RIK_AC("INF06__;INF02@E=1,S=1021,G=0,T=0,P=0:@R=A,S=1027,V={0}:R=B,S=1005,V={1}:R=C,S=1010,V={2}:R=D,S=2000,V={3}:R=E,S=1009,V={4}:R=F,S=2|1011,V={5}:R=G,S=2|1012,V={6}:",$B$1,$H$14,$H$15,$B$2,$G$3,$B$3,$A39)</f>
        <v>0</v>
      </c>
      <c r="H39" s="49">
        <f>_xll.Assistant.XL.RIK_AC("INF06__;INF02@E=1,S=1021,G=0,T=0,P=0:@R=A,S=1027,V={0}:R=B,S=1005,V={1}:R=C,S=1010,V={2}:R=D,S=2000,V={3}:R=E,S=1009,V={4}:R=F,S=2|1011,V={5}:R=G,S=2|1012,V={6}:",$B$1,$H$14,$H$15,$B$2,$G$3,$B$3,$B39)</f>
        <v>0</v>
      </c>
      <c r="I39" s="67" t="s">
        <v>20</v>
      </c>
      <c r="J39" s="49">
        <f>_xll.Assistant.XL.RIK_AC("INF06__;INF02@E=1,S=1021,G=0,T=0,P=0:@R=A,S=1027,V={0}:R=B,S=1005,V={1}:R=C,S=1010,V={2}:R=D,S=2000,V={3}:R=E,S=1009,V={4}:R=F,S=2|1011,V={5}:R=G,S=2|1012,V={6}:",$B$1,$H$14,$H$15,$B$2,$G$3,$B$3,$C39)</f>
        <v>0</v>
      </c>
      <c r="K39" s="67" t="s">
        <v>36</v>
      </c>
      <c r="L39" s="49">
        <f t="shared" si="0"/>
        <v>0</v>
      </c>
      <c r="M39" s="67" t="s">
        <v>287</v>
      </c>
      <c r="N39" s="49">
        <f>_xll.Assistant.XL.RIK_AC("INF06__;INF02@E=1,S=1021,G=0,T=0,P=0:@R=A,S=1027,V={0}:R=B,S=1005,V={1}:R=C,S=1010,V={2}:R=D,S=2000,V={3}:R=E,S=1009,V={4}:R=F,S=2|1011,V={5}:R=G,S=2|1012,V={6}:",$B$1,$H$14,$H$15,$B$2,$N$3,$B$3,$D39)</f>
        <v>0</v>
      </c>
      <c r="O39" s="67" t="s">
        <v>288</v>
      </c>
    </row>
    <row r="40" spans="1:15" ht="15" thickBot="1" x14ac:dyDescent="0.35">
      <c r="A40" t="s">
        <v>355</v>
      </c>
      <c r="B40" t="s">
        <v>356</v>
      </c>
      <c r="C40" t="s">
        <v>354</v>
      </c>
      <c r="D40" t="str">
        <f t="shared" si="1"/>
        <v>E7A,E7B,E7C</v>
      </c>
      <c r="F40" s="52" t="s">
        <v>28</v>
      </c>
      <c r="G40" s="54">
        <f>_xll.Assistant.XL.RIK_AC("INF06__;INF02@E=1,S=1021,G=0,T=0,P=0:@R=A,S=1027,V={0}:R=B,S=1005,V={1}:R=C,S=1010,V={2}:R=D,S=2000,V={3}:R=E,S=1009,V={4}:R=F,S=2|1011,V={5}:R=G,S=2|1012,V={6}:",$B$1,$H$14,$H$15,$B$2,$G$3,$B$3,$A40)</f>
        <v>0</v>
      </c>
      <c r="H40" s="54">
        <f>_xll.Assistant.XL.RIK_AC("INF06__;INF02@E=1,S=1021,G=0,T=0,P=0:@R=A,S=1027,V={0}:R=B,S=1005,V={1}:R=C,S=1010,V={2}:R=D,S=2000,V={3}:R=E,S=1009,V={4}:R=F,S=2|1011,V={5}:R=G,S=2|1012,V={6}:",$B$1,$H$14,$H$15,$B$2,$G$3,$B$3,$B40)</f>
        <v>0</v>
      </c>
      <c r="I40" s="55" t="s">
        <v>20</v>
      </c>
      <c r="J40" s="54">
        <f>_xll.Assistant.XL.RIK_AC("INF06__;INF02@E=1,S=1021,G=0,T=0,P=0:@R=A,S=1027,V={0}:R=B,S=1005,V={1}:R=C,S=1010,V={2}:R=D,S=2000,V={3}:R=E,S=1009,V={4}:R=F,S=2|1011,V={5}:R=G,S=2|1012,V={6}:",$B$1,$H$14,$H$15,$B$2,$G$3,$B$3,$C40)</f>
        <v>0</v>
      </c>
      <c r="K40" s="55" t="s">
        <v>36</v>
      </c>
      <c r="L40" s="54">
        <f t="shared" si="0"/>
        <v>0</v>
      </c>
      <c r="M40" s="55" t="s">
        <v>287</v>
      </c>
      <c r="N40" s="54">
        <f>_xll.Assistant.XL.RIK_AC("INF06__;INF02@E=1,S=1021,G=0,T=0,P=0:@R=A,S=1027,V={0}:R=B,S=1005,V={1}:R=C,S=1010,V={2}:R=D,S=2000,V={3}:R=E,S=1009,V={4}:R=F,S=2|1011,V={5}:R=G,S=2|1012,V={6}:",$B$1,$H$14,$H$15,$B$2,$N$3,$B$3,$D40)</f>
        <v>0</v>
      </c>
      <c r="O40" s="55" t="s">
        <v>288</v>
      </c>
    </row>
    <row r="41" spans="1:15" ht="15" thickBot="1" x14ac:dyDescent="0.35">
      <c r="F41" s="52" t="s">
        <v>38</v>
      </c>
      <c r="G41" s="54">
        <f>G42+G43-G44</f>
        <v>0</v>
      </c>
      <c r="H41" s="50">
        <f>H42+H43-H44</f>
        <v>0</v>
      </c>
      <c r="I41" s="51"/>
      <c r="J41" s="50">
        <f>J42+J43-J44</f>
        <v>0</v>
      </c>
      <c r="K41" s="51"/>
      <c r="L41" s="50">
        <f t="shared" si="0"/>
        <v>0</v>
      </c>
      <c r="M41" s="51"/>
      <c r="N41" s="50">
        <f>N42+N43-N44</f>
        <v>0</v>
      </c>
      <c r="O41" s="51"/>
    </row>
    <row r="42" spans="1:15" x14ac:dyDescent="0.3">
      <c r="A42" t="s">
        <v>357</v>
      </c>
      <c r="B42" t="s">
        <v>358</v>
      </c>
      <c r="C42" t="s">
        <v>359</v>
      </c>
      <c r="D42" t="str">
        <f t="shared" si="1"/>
        <v>E8aA,E8aB,E8aC</v>
      </c>
      <c r="F42" s="57" t="s">
        <v>29</v>
      </c>
      <c r="G42" s="49">
        <f>_xll.Assistant.XL.RIK_AC("INF06__;INF02@E=1,S=1021,G=0,T=0,P=0:@R=A,S=1027,V={0}:R=B,S=1005,V={1}:R=C,S=1010,V={2}:R=D,S=2000,V={3}:R=E,S=1009,V={4}:R=F,S=2|1011,V={5}:R=G,S=2|1012,V={6}:",$B$1,$H$14,$H$15,$B$2,$G$3,$B$3,$A42)</f>
        <v>0</v>
      </c>
      <c r="H42" s="49">
        <f>_xll.Assistant.XL.RIK_AC("INF06__;INF02@E=1,S=1021,G=0,T=0,P=0:@R=A,S=1027,V={0}:R=B,S=1005,V={1}:R=C,S=1010,V={2}:R=D,S=2000,V={3}:R=E,S=1009,V={4}:R=F,S=2|1011,V={5}:R=G,S=2|1012,V={6}:",$B$1,$H$14,$H$15,$B$2,$G$3,$B$3,$B42)</f>
        <v>0</v>
      </c>
      <c r="I42" s="67" t="s">
        <v>20</v>
      </c>
      <c r="J42" s="49">
        <f>_xll.Assistant.XL.RIK_AC("INF06__;INF02@E=1,S=1021,G=0,T=0,P=0:@R=A,S=1027,V={0}:R=B,S=1005,V={1}:R=C,S=1010,V={2}:R=D,S=2000,V={3}:R=E,S=1009,V={4}:R=F,S=2|1011,V={5}:R=G,S=2|1012,V={6}:",$B$1,$H$14,$H$15,$B$2,$G$3,$B$3,$C42)</f>
        <v>0</v>
      </c>
      <c r="K42" s="67" t="s">
        <v>36</v>
      </c>
      <c r="L42" s="49">
        <f t="shared" si="0"/>
        <v>0</v>
      </c>
      <c r="M42" s="67" t="s">
        <v>287</v>
      </c>
      <c r="N42" s="49">
        <f>_xll.Assistant.XL.RIK_AC("INF06__;INF02@E=1,S=1021,G=0,T=0,P=0:@R=A,S=1027,V={0}:R=B,S=1005,V={1}:R=C,S=1010,V={2}:R=D,S=2000,V={3}:R=E,S=1009,V={4}:R=F,S=2|1011,V={5}:R=G,S=2|1012,V={6}:",$B$1,$H$14,$H$15,$B$2,$N$3,$B$3,$D42)</f>
        <v>0</v>
      </c>
      <c r="O42" s="67" t="s">
        <v>288</v>
      </c>
    </row>
    <row r="43" spans="1:15" x14ac:dyDescent="0.3">
      <c r="A43" t="s">
        <v>360</v>
      </c>
      <c r="B43" t="s">
        <v>361</v>
      </c>
      <c r="C43" t="s">
        <v>362</v>
      </c>
      <c r="D43" t="str">
        <f t="shared" si="1"/>
        <v>E8bA,E8bB,E8bC</v>
      </c>
      <c r="F43" s="57" t="s">
        <v>30</v>
      </c>
      <c r="G43" s="49">
        <f>_xll.Assistant.XL.RIK_AC("INF06__;INF02@E=1,S=1021,G=0,T=0,P=0:@R=A,S=1027,V={0}:R=B,S=1005,V={1}:R=C,S=1010,V={2}:R=D,S=2000,V={3}:R=E,S=1009,V={4}:R=F,S=2|1011,V={5}:R=G,S=2|1012,V={6}:",$B$1,$H$14,$H$15,$B$2,$G$3,$B$3,$A43)</f>
        <v>0</v>
      </c>
      <c r="H43" s="49">
        <f>_xll.Assistant.XL.RIK_AC("INF06__;INF02@E=1,S=1021,G=0,T=0,P=0:@R=A,S=1027,V={0}:R=B,S=1005,V={1}:R=C,S=1010,V={2}:R=D,S=2000,V={3}:R=E,S=1009,V={4}:R=F,S=2|1011,V={5}:R=G,S=2|1012,V={6}:",$B$1,$H$14,$H$15,$B$2,$G$3,$B$3,$B43)</f>
        <v>0</v>
      </c>
      <c r="I43" s="67" t="s">
        <v>20</v>
      </c>
      <c r="J43" s="49">
        <f>_xll.Assistant.XL.RIK_AC("INF06__;INF02@E=1,S=1021,G=0,T=0,P=0:@R=A,S=1027,V={0}:R=B,S=1005,V={1}:R=C,S=1010,V={2}:R=D,S=2000,V={3}:R=E,S=1009,V={4}:R=F,S=2|1011,V={5}:R=G,S=2|1012,V={6}:",$B$1,$H$14,$H$15,$B$2,$G$3,$B$3,$C43)</f>
        <v>0</v>
      </c>
      <c r="K43" s="67" t="s">
        <v>36</v>
      </c>
      <c r="L43" s="49">
        <f t="shared" si="0"/>
        <v>0</v>
      </c>
      <c r="M43" s="67" t="s">
        <v>287</v>
      </c>
      <c r="N43" s="49">
        <f>_xll.Assistant.XL.RIK_AC("INF06__;INF02@E=1,S=1021,G=0,T=0,P=0:@R=A,S=1027,V={0}:R=B,S=1005,V={1}:R=C,S=1010,V={2}:R=D,S=2000,V={3}:R=E,S=1009,V={4}:R=F,S=2|1011,V={5}:R=G,S=2|1012,V={6}:",$B$1,$H$14,$H$15,$B$2,$N$3,$B$3,$D43)</f>
        <v>0</v>
      </c>
      <c r="O43" s="67" t="s">
        <v>288</v>
      </c>
    </row>
    <row r="44" spans="1:15" ht="15" thickBot="1" x14ac:dyDescent="0.35">
      <c r="A44" t="s">
        <v>363</v>
      </c>
      <c r="B44" t="s">
        <v>364</v>
      </c>
      <c r="C44" t="s">
        <v>365</v>
      </c>
      <c r="D44" t="str">
        <f t="shared" si="1"/>
        <v>E8cA,E8cB,E8cC</v>
      </c>
      <c r="F44" s="57" t="s">
        <v>154</v>
      </c>
      <c r="G44" s="49">
        <f>_xll.Assistant.XL.RIK_AC("INF06__;INF02@E=1,S=1021,G=0,T=0,P=0:@R=A,S=1027,V={0}:R=B,S=1005,V={1}:R=C,S=1010,V={2}:R=D,S=2000,V={3}:R=E,S=1009,V={4}:R=F,S=2|1011,V={5}:R=G,S=2|1012,V={6}:",$B$1,$H$14,$H$15,$B$2,$G$3,$B$3,$A44)</f>
        <v>0</v>
      </c>
      <c r="H44" s="49">
        <f>_xll.Assistant.XL.RIK_AC("INF06__;INF02@E=1,S=1021,G=0,T=0,P=0:@R=A,S=1027,V={0}:R=B,S=1005,V={1}:R=C,S=1010,V={2}:R=D,S=2000,V={3}:R=E,S=1009,V={4}:R=F,S=2|1011,V={5}:R=G,S=2|1012,V={6}:",$B$1,$H$14,$H$15,$B$2,$G$3,$B$3,$B44)</f>
        <v>0</v>
      </c>
      <c r="I44" s="67" t="s">
        <v>20</v>
      </c>
      <c r="J44" s="49">
        <f>_xll.Assistant.XL.RIK_AC("INF06__;INF02@E=1,S=1021,G=0,T=0,P=0:@R=A,S=1027,V={0}:R=B,S=1005,V={1}:R=C,S=1010,V={2}:R=D,S=2000,V={3}:R=E,S=1009,V={4}:R=F,S=2|1011,V={5}:R=G,S=2|1012,V={6}:",$B$1,$H$14,$H$15,$B$2,$G$3,$B$3,$C44)</f>
        <v>0</v>
      </c>
      <c r="K44" s="67" t="s">
        <v>36</v>
      </c>
      <c r="L44" s="49">
        <f t="shared" si="0"/>
        <v>0</v>
      </c>
      <c r="M44" s="67" t="s">
        <v>287</v>
      </c>
      <c r="N44" s="49">
        <f>_xll.Assistant.XL.RIK_AC("INF06__;INF02@E=1,S=1021,G=0,T=0,P=0:@R=A,S=1027,V={0}:R=B,S=1005,V={1}:R=C,S=1010,V={2}:R=D,S=2000,V={3}:R=E,S=1009,V={4}:R=F,S=2|1011,V={5}:R=G,S=2|1012,V={6}:",$B$1,$H$14,$H$15,$B$2,$N$3,$B$3,$D44)</f>
        <v>0</v>
      </c>
      <c r="O44" s="67" t="s">
        <v>288</v>
      </c>
    </row>
    <row r="45" spans="1:15" ht="15" thickBot="1" x14ac:dyDescent="0.35">
      <c r="F45" s="52" t="s">
        <v>31</v>
      </c>
      <c r="G45" s="54">
        <f>G46+G47+G48</f>
        <v>0</v>
      </c>
      <c r="H45" s="54">
        <f>H46+H47+H48</f>
        <v>0</v>
      </c>
      <c r="I45" s="55"/>
      <c r="J45" s="54">
        <f>J46+J47+J48</f>
        <v>0</v>
      </c>
      <c r="K45" s="55"/>
      <c r="L45" s="54">
        <f t="shared" si="0"/>
        <v>0</v>
      </c>
      <c r="M45" s="55"/>
      <c r="N45" s="54">
        <f>N46+N47+N48</f>
        <v>0</v>
      </c>
      <c r="O45" s="55"/>
    </row>
    <row r="46" spans="1:15" x14ac:dyDescent="0.3">
      <c r="A46" t="s">
        <v>366</v>
      </c>
      <c r="B46" t="s">
        <v>367</v>
      </c>
      <c r="C46" t="s">
        <v>368</v>
      </c>
      <c r="D46" t="str">
        <f t="shared" si="1"/>
        <v>E9aA,E9aB,E9aC</v>
      </c>
      <c r="F46" s="57" t="s">
        <v>155</v>
      </c>
      <c r="G46" s="49">
        <f>_xll.Assistant.XL.RIK_AC("INF06__;INF02@E=1,S=1021,G=0,T=0,P=0:@R=A,S=1027,V={0}:R=B,S=1005,V={1}:R=C,S=1010,V={2}:R=D,S=2000,V={3}:R=E,S=1009,V={4}:R=F,S=2|1011,V={5}:R=G,S=2|1012,V={6}:",$B$1,$H$14,$H$15,$B$2,$G$3,$B$3,$A46)</f>
        <v>0</v>
      </c>
      <c r="H46" s="49">
        <f>_xll.Assistant.XL.RIK_AC("INF06__;INF02@E=1,S=1021,G=0,T=0,P=0:@R=A,S=1027,V={0}:R=B,S=1005,V={1}:R=C,S=1010,V={2}:R=D,S=2000,V={3}:R=E,S=1009,V={4}:R=F,S=2|1011,V={5}:R=G,S=2|1012,V={6}:",$B$1,$H$14,$H$15,$B$2,$G$3,$B$3,$B46)</f>
        <v>0</v>
      </c>
      <c r="I46" s="67" t="s">
        <v>20</v>
      </c>
      <c r="J46" s="49">
        <f>_xll.Assistant.XL.RIK_AC("INF06__;INF02@E=1,S=1021,G=0,T=0,P=0:@R=A,S=1027,V={0}:R=B,S=1005,V={1}:R=C,S=1010,V={2}:R=D,S=2000,V={3}:R=E,S=1009,V={4}:R=F,S=2|1011,V={5}:R=G,S=2|1012,V={6}:",$B$1,$H$14,$H$15,$B$2,$G$3,$B$3,$C46)</f>
        <v>0</v>
      </c>
      <c r="K46" s="67" t="s">
        <v>36</v>
      </c>
      <c r="L46" s="49">
        <f t="shared" si="0"/>
        <v>0</v>
      </c>
      <c r="M46" s="67" t="s">
        <v>287</v>
      </c>
      <c r="N46" s="49">
        <f>_xll.Assistant.XL.RIK_AC("INF06__;INF02@E=1,S=1021,G=0,T=0,P=0:@R=A,S=1027,V={0}:R=B,S=1005,V={1}:R=C,S=1010,V={2}:R=D,S=2000,V={3}:R=E,S=1009,V={4}:R=F,S=2|1011,V={5}:R=G,S=2|1012,V={6}:",$B$1,$H$14,$H$15,$B$2,$N$3,$B$3,$D46)</f>
        <v>0</v>
      </c>
      <c r="O46" s="67" t="s">
        <v>288</v>
      </c>
    </row>
    <row r="47" spans="1:15" x14ac:dyDescent="0.3">
      <c r="A47" t="s">
        <v>369</v>
      </c>
      <c r="B47" t="s">
        <v>370</v>
      </c>
      <c r="C47" t="s">
        <v>371</v>
      </c>
      <c r="D47" t="str">
        <f t="shared" si="1"/>
        <v>E9bA,E9bB,E9bC</v>
      </c>
      <c r="F47" s="57" t="s">
        <v>32</v>
      </c>
      <c r="G47" s="49">
        <f>_xll.Assistant.XL.RIK_AC("INF06__;INF02@E=1,S=1021,G=0,T=0,P=0:@R=A,S=1027,V={0}:R=B,S=1005,V={1}:R=C,S=1010,V={2}:R=D,S=2000,V={3}:R=E,S=1009,V={4}:R=F,S=2|1011,V={5}:R=G,S=2|1012,V={6}:",$B$1,$H$14,$H$15,$B$2,$G$3,$B$3,$A47)</f>
        <v>0</v>
      </c>
      <c r="H47" s="49">
        <f>_xll.Assistant.XL.RIK_AC("INF06__;INF02@E=1,S=1021,G=0,T=0,P=0:@R=A,S=1027,V={0}:R=B,S=1005,V={1}:R=C,S=1010,V={2}:R=D,S=2000,V={3}:R=E,S=1009,V={4}:R=F,S=2|1011,V={5}:R=G,S=2|1012,V={6}:",$B$1,$H$14,$H$15,$B$2,$G$3,$B$3,$B47)</f>
        <v>0</v>
      </c>
      <c r="I47" s="67" t="s">
        <v>20</v>
      </c>
      <c r="J47" s="49">
        <f>_xll.Assistant.XL.RIK_AC("INF06__;INF02@E=1,S=1021,G=0,T=0,P=0:@R=A,S=1027,V={0}:R=B,S=1005,V={1}:R=C,S=1010,V={2}:R=D,S=2000,V={3}:R=E,S=1009,V={4}:R=F,S=2|1011,V={5}:R=G,S=2|1012,V={6}:",$B$1,$H$14,$H$15,$B$2,$G$3,$B$3,$C47)</f>
        <v>0</v>
      </c>
      <c r="K47" s="67" t="s">
        <v>36</v>
      </c>
      <c r="L47" s="49">
        <f t="shared" si="0"/>
        <v>0</v>
      </c>
      <c r="M47" s="67" t="s">
        <v>287</v>
      </c>
      <c r="N47" s="49">
        <f>_xll.Assistant.XL.RIK_AC("INF06__;INF02@E=1,S=1021,G=0,T=0,P=0:@R=A,S=1027,V={0}:R=B,S=1005,V={1}:R=C,S=1010,V={2}:R=D,S=2000,V={3}:R=E,S=1009,V={4}:R=F,S=2|1011,V={5}:R=G,S=2|1012,V={6}:",$B$1,$H$14,$H$15,$B$2,$N$3,$B$3,$D47)</f>
        <v>0</v>
      </c>
      <c r="O47" s="67" t="s">
        <v>288</v>
      </c>
    </row>
    <row r="48" spans="1:15" ht="15" thickBot="1" x14ac:dyDescent="0.35">
      <c r="A48" t="s">
        <v>372</v>
      </c>
      <c r="B48" t="s">
        <v>373</v>
      </c>
      <c r="C48" t="s">
        <v>374</v>
      </c>
      <c r="D48" t="str">
        <f t="shared" si="1"/>
        <v>E9cA,E9cB,E9cC</v>
      </c>
      <c r="F48" s="57" t="s">
        <v>33</v>
      </c>
      <c r="G48" s="49">
        <f>_xll.Assistant.XL.RIK_AC("INF06__;INF02@E=1,S=1021,G=0,T=0,P=0:@R=A,S=1027,V={0}:R=B,S=1005,V={1}:R=C,S=1010,V={2}:R=D,S=2000,V={3}:R=E,S=1009,V={4}:R=F,S=2|1011,V={5}:R=G,S=2|1012,V={6}:",$B$1,$H$14,$H$15,$B$2,$G$3,$B$3,$A48)</f>
        <v>0</v>
      </c>
      <c r="H48" s="49">
        <f>_xll.Assistant.XL.RIK_AC("INF06__;INF02@E=1,S=1021,G=0,T=0,P=0:@R=A,S=1027,V={0}:R=B,S=1005,V={1}:R=C,S=1010,V={2}:R=D,S=2000,V={3}:R=E,S=1009,V={4}:R=F,S=2|1011,V={5}:R=G,S=2|1012,V={6}:",$B$1,$H$14,$H$15,$B$2,$G$3,$B$3,$B48)</f>
        <v>0</v>
      </c>
      <c r="I48" s="67" t="s">
        <v>20</v>
      </c>
      <c r="J48" s="49">
        <f>_xll.Assistant.XL.RIK_AC("INF06__;INF02@E=1,S=1021,G=0,T=0,P=0:@R=A,S=1027,V={0}:R=B,S=1005,V={1}:R=C,S=1010,V={2}:R=D,S=2000,V={3}:R=E,S=1009,V={4}:R=F,S=2|1011,V={5}:R=G,S=2|1012,V={6}:",$B$1,$H$14,$H$15,$B$2,$G$3,$B$3,$C48)</f>
        <v>0</v>
      </c>
      <c r="K48" s="67" t="s">
        <v>36</v>
      </c>
      <c r="L48" s="49">
        <f t="shared" si="0"/>
        <v>0</v>
      </c>
      <c r="M48" s="67" t="s">
        <v>287</v>
      </c>
      <c r="N48" s="49">
        <f>_xll.Assistant.XL.RIK_AC("INF06__;INF02@E=1,S=1021,G=0,T=0,P=0:@R=A,S=1027,V={0}:R=B,S=1005,V={1}:R=C,S=1010,V={2}:R=D,S=2000,V={3}:R=E,S=1009,V={4}:R=F,S=2|1011,V={5}:R=G,S=2|1012,V={6}:",$B$1,$H$14,$H$15,$B$2,$N$3,$B$3,$D48)</f>
        <v>0</v>
      </c>
      <c r="O48" s="67" t="s">
        <v>288</v>
      </c>
    </row>
    <row r="49" spans="1:15" ht="15" thickBot="1" x14ac:dyDescent="0.35">
      <c r="A49" s="3" t="s">
        <v>375</v>
      </c>
      <c r="B49" s="3" t="s">
        <v>376</v>
      </c>
      <c r="C49" s="3" t="s">
        <v>377</v>
      </c>
      <c r="D49" t="str">
        <f t="shared" si="1"/>
        <v>E10A,E10B,E10C</v>
      </c>
      <c r="F49" s="52" t="s">
        <v>156</v>
      </c>
      <c r="G49" s="54">
        <f>_xll.Assistant.XL.RIK_AC("INF06__;INF02@E=1,S=1021,G=0,T=0,P=0:@R=A,S=1027,V={0}:R=B,S=1005,V={1}:R=C,S=1010,V={2}:R=D,S=2000,V={3}:R=E,S=1009,V={4}:R=F,S=2|1011,V={5}:R=G,S=2|1012,V={6}:",$B$1,$H$14,$H$15,$B$2,$G$3,$B$3,$A49)</f>
        <v>0</v>
      </c>
      <c r="H49" s="59">
        <f>_xll.Assistant.XL.RIK_AC("INF06__;INF02@E=1,S=1021,G=0,T=0,P=0:@R=A,S=1027,V={0}:R=B,S=1005,V={1}:R=C,S=1010,V={2}:R=D,S=2000,V={3}:R=E,S=1009,V={4}:R=F,S=2|1011,V={5}:R=G,S=2|1012,V={6}:",$B$1,$H$14,$H$15,$B$2,$G$3,$B$3,$B49)</f>
        <v>0</v>
      </c>
      <c r="I49" s="60" t="s">
        <v>20</v>
      </c>
      <c r="J49" s="59">
        <f>_xll.Assistant.XL.RIK_AC("INF06__;INF02@E=1,S=1021,G=0,T=0,P=0:@R=A,S=1027,V={0}:R=B,S=1005,V={1}:R=C,S=1010,V={2}:R=D,S=2000,V={3}:R=E,S=1009,V={4}:R=F,S=2|1011,V={5}:R=G,S=2|1012,V={6}:",$B$1,$H$14,$H$15,$B$2,$G$3,$B$3,$C49)</f>
        <v>0</v>
      </c>
      <c r="K49" s="60" t="s">
        <v>36</v>
      </c>
      <c r="L49" s="59">
        <f t="shared" si="0"/>
        <v>0</v>
      </c>
      <c r="M49" s="60" t="s">
        <v>287</v>
      </c>
      <c r="N49" s="59">
        <f>_xll.Assistant.XL.RIK_AC("INF06__;INF02@E=1,S=1021,G=0,T=0,P=0:@R=A,S=1027,V={0}:R=B,S=1005,V={1}:R=C,S=1010,V={2}:R=D,S=2000,V={3}:R=E,S=1009,V={4}:R=F,S=2|1011,V={5}:R=G,S=2|1012,V={6}:",$B$1,$H$14,$H$15,$B$2,$N$3,$B$3,$D49)</f>
        <v>0</v>
      </c>
      <c r="O49" s="60" t="s">
        <v>288</v>
      </c>
    </row>
    <row r="50" spans="1:15" ht="15" thickBot="1" x14ac:dyDescent="0.35">
      <c r="A50" t="s">
        <v>378</v>
      </c>
      <c r="B50" t="s">
        <v>379</v>
      </c>
      <c r="C50" t="s">
        <v>380</v>
      </c>
      <c r="D50" t="str">
        <f t="shared" si="1"/>
        <v>E11A,E11B,E11C</v>
      </c>
      <c r="F50" s="52" t="s">
        <v>34</v>
      </c>
      <c r="G50" s="54">
        <f>_xll.Assistant.XL.RIK_AC("INF06__;INF02@E=1,S=1021,G=0,T=0,P=0:@R=A,S=1027,V={0}:R=B,S=1005,V={1}:R=C,S=1010,V={2}:R=D,S=2000,V={3}:R=E,S=1009,V={4}:R=F,S=2|1011,V={5}:R=G,S=2|1012,V={6}:",$B$1,$H$14,$H$15,$B$2,$G$3,$B$3,$A50)</f>
        <v>0</v>
      </c>
      <c r="H50" s="54">
        <f>_xll.Assistant.XL.RIK_AC("INF06__;INF02@E=1,S=1021,G=0,T=0,P=0:@R=A,S=1027,V={0}:R=B,S=1005,V={1}:R=C,S=1010,V={2}:R=D,S=2000,V={3}:R=E,S=1009,V={4}:R=F,S=2|1011,V={5}:R=G,S=2|1012,V={6}:",$B$1,$H$14,$H$15,$B$2,$G$3,$B$3,$B50)</f>
        <v>0</v>
      </c>
      <c r="I50" s="55" t="s">
        <v>20</v>
      </c>
      <c r="J50" s="54">
        <f>_xll.Assistant.XL.RIK_AC("INF06__;INF02@E=1,S=1021,G=0,T=0,P=0:@R=A,S=1027,V={0}:R=B,S=1005,V={1}:R=C,S=1010,V={2}:R=D,S=2000,V={3}:R=E,S=1009,V={4}:R=F,S=2|1011,V={5}:R=G,S=2|1012,V={6}:",$B$1,$H$14,$H$15,$B$2,$G$3,$B$3,$C50)</f>
        <v>0</v>
      </c>
      <c r="K50" s="55" t="s">
        <v>36</v>
      </c>
      <c r="L50" s="54">
        <f t="shared" si="0"/>
        <v>0</v>
      </c>
      <c r="M50" s="55" t="s">
        <v>287</v>
      </c>
      <c r="N50" s="54">
        <f>_xll.Assistant.XL.RIK_AC("INF06__;INF02@E=1,S=1021,G=0,T=0,P=0:@R=A,S=1027,V={0}:R=B,S=1005,V={1}:R=C,S=1010,V={2}:R=D,S=2000,V={3}:R=E,S=1009,V={4}:R=F,S=2|1011,V={5}:R=G,S=2|1012,V={6}:",$B$1,$H$14,$H$15,$B$2,$N$3,$B$3,$D50)</f>
        <v>0</v>
      </c>
      <c r="O50" s="55" t="s">
        <v>288</v>
      </c>
    </row>
    <row r="51" spans="1:15" ht="15" thickBot="1" x14ac:dyDescent="0.35">
      <c r="A51" t="s">
        <v>381</v>
      </c>
      <c r="B51" t="s">
        <v>382</v>
      </c>
      <c r="C51" t="s">
        <v>383</v>
      </c>
      <c r="D51" t="str">
        <f t="shared" si="1"/>
        <v>E12A,E12B,E12C</v>
      </c>
      <c r="F51" s="52" t="s">
        <v>35</v>
      </c>
      <c r="G51" s="54">
        <f>_xll.Assistant.XL.RIK_AC("INF06__;INF02@E=1,S=1021,G=0,T=0,P=0,C=*-1:@R=A,S=1027,V={0}:R=B,S=1005,V={1}:R=C,S=1010,V={2}:R=D,S=2000,V={3}:R=E,S=1009,V={4}:R=F,S=2|1011,V={5}:R=G,S=2|1012,V={6}:",$B$1,$H$14,$H$15,$B$2,$G$3,$B$3,$A51)</f>
        <v>0</v>
      </c>
      <c r="H51" s="50">
        <f>_xll.Assistant.XL.RIK_AC("INF06__;INF02@E=1,S=1021,G=0,T=0,P=0,C=*-1:@R=A,S=1027,V={0}:R=B,S=1005,V={1}:R=C,S=1010,V={2}:R=D,S=2000,V={3}:R=E,S=1009,V={4}:R=F,S=2|1011,V={5}:R=G,S=2|1012,V={6}:",$B$1,$H$14,$H$15,$B$2,$G$3,$B$3,$B51)</f>
        <v>0</v>
      </c>
      <c r="I51" s="51" t="s">
        <v>20</v>
      </c>
      <c r="J51" s="50">
        <f>_xll.Assistant.XL.RIK_AC("INF06__;INF02@E=1,S=1021,G=0,T=0,P=0,C=*-1:@R=A,S=1027,V={0}:R=B,S=1005,V={1}:R=C,S=1010,V={2}:R=D,S=2000,V={3}:R=E,S=1009,V={4}:R=F,S=2|1011,V={5}:R=G,S=2|1012,V={6}:",$B$1,$H$14,$H$15,$B$2,$G$3,$B$3,$C51)</f>
        <v>0</v>
      </c>
      <c r="K51" s="51" t="s">
        <v>36</v>
      </c>
      <c r="L51" s="50">
        <f t="shared" si="0"/>
        <v>0</v>
      </c>
      <c r="M51" s="51" t="s">
        <v>287</v>
      </c>
      <c r="N51" s="50">
        <f>_xll.Assistant.XL.RIK_AC("INF06__;INF02@E=1,S=1021,G=0,T=0,P=0:@R=A,S=1027,V={0}:R=B,S=1005,V={1}:R=C,S=1010,V={2}:R=D,S=2000,V={3}:R=E,S=1009,V={4}:R=F,S=2|1011,V={5}:R=G,S=2|1012,V={6}:",$B$1,$H$14,$H$15,$B$2,$N$3,$B$3,$D51)</f>
        <v>0</v>
      </c>
      <c r="O51" s="51" t="s">
        <v>288</v>
      </c>
    </row>
    <row r="52" spans="1:15" ht="15" thickBot="1" x14ac:dyDescent="0.35">
      <c r="F52" s="52" t="s">
        <v>325</v>
      </c>
      <c r="G52" s="54">
        <f>G25+G26+G30+G31-G32-G35-G40-G41-G45-G49-G50-G51</f>
        <v>12588027.16</v>
      </c>
      <c r="H52" s="50">
        <f>H25+H26+H30+H31-H32-H35-H40-H41-H45-H49-H50-H51</f>
        <v>0</v>
      </c>
      <c r="I52" s="51"/>
      <c r="J52" s="50">
        <f>J25+J26+J30+J31-J32-J35-J40-J41-J45-J49-J50-J51</f>
        <v>0</v>
      </c>
      <c r="K52" s="51"/>
      <c r="L52" s="50">
        <f t="shared" si="0"/>
        <v>12588027.16</v>
      </c>
      <c r="M52" s="51"/>
      <c r="N52" s="50">
        <f>N25+N26+N30+N31-N32-N35-N40-N41-N45-N49-N50-N51</f>
        <v>3640621.5200000005</v>
      </c>
      <c r="O52" s="51"/>
    </row>
    <row r="60" spans="1:15" x14ac:dyDescent="0.3">
      <c r="H60" s="35"/>
    </row>
    <row r="65" spans="11:11" x14ac:dyDescent="0.3">
      <c r="K65" s="45"/>
    </row>
  </sheetData>
  <mergeCells count="9">
    <mergeCell ref="H24:I24"/>
    <mergeCell ref="J24:K24"/>
    <mergeCell ref="L24:M24"/>
    <mergeCell ref="N24:O24"/>
    <mergeCell ref="G22:G23"/>
    <mergeCell ref="H22:I23"/>
    <mergeCell ref="J22:K23"/>
    <mergeCell ref="L22:M23"/>
    <mergeCell ref="N22:O2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5AAFA-B3DF-4CD3-8108-551D0AC0EEDD}">
  <dimension ref="A1:J51"/>
  <sheetViews>
    <sheetView showGridLines="0" topLeftCell="C6" workbookViewId="0">
      <selection activeCell="D12" sqref="D12"/>
    </sheetView>
  </sheetViews>
  <sheetFormatPr baseColWidth="10" defaultRowHeight="14.4" outlineLevelRow="1" outlineLevelCol="1" x14ac:dyDescent="0.3"/>
  <cols>
    <col min="1" max="1" width="20.5546875" hidden="1" customWidth="1" outlineLevel="1"/>
    <col min="2" max="2" width="11.44140625" hidden="1" customWidth="1" outlineLevel="1"/>
    <col min="3" max="3" width="2.109375" customWidth="1" collapsed="1"/>
    <col min="4" max="4" width="49.88671875" customWidth="1"/>
    <col min="5" max="5" width="26.44140625" customWidth="1"/>
    <col min="6" max="6" width="15.33203125" customWidth="1"/>
    <col min="7" max="7" width="4.88671875" customWidth="1"/>
    <col min="8" max="8" width="14.33203125" bestFit="1" customWidth="1"/>
    <col min="9" max="9" width="5.6640625" customWidth="1"/>
    <col min="10" max="10" width="13.88671875" bestFit="1" customWidth="1"/>
  </cols>
  <sheetData>
    <row r="1" spans="1:10" hidden="1" outlineLevel="1" x14ac:dyDescent="0.3">
      <c r="A1" t="s">
        <v>233</v>
      </c>
      <c r="B1" s="4" t="str">
        <f>Paramétrages!D11</f>
        <v>ST_900_SFI_INF</v>
      </c>
      <c r="G1" t="s">
        <v>263</v>
      </c>
      <c r="H1">
        <f>Paramétrages!D20</f>
        <v>201201</v>
      </c>
      <c r="J1">
        <f>Paramétrages!D21</f>
        <v>201301</v>
      </c>
    </row>
    <row r="2" spans="1:10" hidden="1" outlineLevel="1" x14ac:dyDescent="0.3">
      <c r="A2" t="s">
        <v>234</v>
      </c>
      <c r="B2" s="26" t="str">
        <f>Paramétrages!D15</f>
        <v>NAT</v>
      </c>
      <c r="G2" t="s">
        <v>264</v>
      </c>
      <c r="H2">
        <f>Paramétrages!E20</f>
        <v>201212</v>
      </c>
      <c r="J2">
        <f>Paramétrages!E21</f>
        <v>201312</v>
      </c>
    </row>
    <row r="3" spans="1:10" hidden="1" outlineLevel="1" x14ac:dyDescent="0.3">
      <c r="A3" t="s">
        <v>235</v>
      </c>
      <c r="B3" s="4" t="s">
        <v>176</v>
      </c>
      <c r="H3" t="str">
        <f>H1&amp;".."&amp;H2</f>
        <v>201201..201212</v>
      </c>
      <c r="J3" t="str">
        <f>J1&amp;".."&amp;J2</f>
        <v>201301..201312</v>
      </c>
    </row>
    <row r="4" spans="1:10" hidden="1" outlineLevel="1" x14ac:dyDescent="0.3">
      <c r="A4" t="s">
        <v>236</v>
      </c>
      <c r="B4" t="str">
        <f>IF(Paramétrages!D13&lt;&gt;"*","Par Etablissement","Par Société")</f>
        <v>Par Société</v>
      </c>
    </row>
    <row r="5" spans="1:10" hidden="1" outlineLevel="1" x14ac:dyDescent="0.3">
      <c r="A5" t="s">
        <v>237</v>
      </c>
      <c r="B5" t="str">
        <f>IF(UPPER(Paramétrages!D14)="OUI","Réel,Simulation","Réel")</f>
        <v>Réel,Simulation</v>
      </c>
    </row>
    <row r="6" spans="1:10" collapsed="1" x14ac:dyDescent="0.3"/>
    <row r="14" spans="1:10" x14ac:dyDescent="0.3">
      <c r="E14" s="23" t="s">
        <v>238</v>
      </c>
      <c r="F14" s="27" t="str">
        <f>Paramétrages!D12</f>
        <v>S1</v>
      </c>
    </row>
    <row r="15" spans="1:10" x14ac:dyDescent="0.3">
      <c r="E15" s="23" t="s">
        <v>239</v>
      </c>
      <c r="F15" s="28" t="str">
        <f>Paramétrages!D13</f>
        <v>*</v>
      </c>
      <c r="I15" s="27"/>
      <c r="J15" s="27"/>
    </row>
    <row r="16" spans="1:10" x14ac:dyDescent="0.3">
      <c r="E16" s="24" t="s">
        <v>240</v>
      </c>
      <c r="F16" s="28" t="str">
        <f>Paramétrages!D15</f>
        <v>NAT</v>
      </c>
      <c r="I16" s="27"/>
      <c r="J16" s="27"/>
    </row>
    <row r="17" spans="1:10" x14ac:dyDescent="0.3">
      <c r="E17" s="25" t="s">
        <v>241</v>
      </c>
      <c r="F17" t="str">
        <f>IF(UPPER(Paramétrages!D14)="OUI","Oui","Non")</f>
        <v>Oui</v>
      </c>
      <c r="I17" s="27"/>
      <c r="J17" s="27"/>
    </row>
    <row r="18" spans="1:10" x14ac:dyDescent="0.3">
      <c r="E18" s="25" t="s">
        <v>242</v>
      </c>
      <c r="F18" s="28" t="s">
        <v>4</v>
      </c>
    </row>
    <row r="19" spans="1:10" x14ac:dyDescent="0.3">
      <c r="I19" s="27"/>
      <c r="J19" s="27"/>
    </row>
    <row r="21" spans="1:10" ht="15" thickBot="1" x14ac:dyDescent="0.35"/>
    <row r="22" spans="1:10" x14ac:dyDescent="0.3">
      <c r="D22" s="111"/>
      <c r="E22" s="111"/>
      <c r="F22" s="111"/>
      <c r="G22" s="116" t="s">
        <v>2</v>
      </c>
      <c r="H22" s="117"/>
      <c r="I22" s="116" t="s">
        <v>3</v>
      </c>
      <c r="J22" s="117"/>
    </row>
    <row r="23" spans="1:10" ht="15" thickBot="1" x14ac:dyDescent="0.35">
      <c r="D23" s="111"/>
      <c r="E23" s="111"/>
      <c r="F23" s="111"/>
      <c r="G23" s="118"/>
      <c r="H23" s="119"/>
      <c r="I23" s="118"/>
      <c r="J23" s="119"/>
    </row>
    <row r="24" spans="1:10" ht="15" thickBot="1" x14ac:dyDescent="0.35">
      <c r="D24" s="111"/>
      <c r="E24" s="111"/>
      <c r="F24" s="111"/>
      <c r="G24" s="105" t="s">
        <v>0</v>
      </c>
      <c r="H24" s="106"/>
      <c r="I24" s="105" t="s">
        <v>1</v>
      </c>
      <c r="J24" s="106"/>
    </row>
    <row r="25" spans="1:10" ht="15" thickBot="1" x14ac:dyDescent="0.35">
      <c r="D25" s="87" t="s">
        <v>158</v>
      </c>
      <c r="E25" s="88"/>
      <c r="F25" s="88"/>
      <c r="G25" s="30" t="s">
        <v>87</v>
      </c>
      <c r="H25" s="53">
        <f>'Résultat techn. Non Vie'!L41</f>
        <v>-877023</v>
      </c>
      <c r="I25" s="30" t="s">
        <v>87</v>
      </c>
      <c r="J25" s="53">
        <f>'Résultat techn. Non Vie'!N41</f>
        <v>6515046</v>
      </c>
    </row>
    <row r="26" spans="1:10" ht="15" thickBot="1" x14ac:dyDescent="0.35">
      <c r="D26" s="87" t="s">
        <v>159</v>
      </c>
      <c r="E26" s="88"/>
      <c r="F26" s="88"/>
      <c r="G26" s="31" t="s">
        <v>88</v>
      </c>
      <c r="H26" s="53">
        <f>'Résultat techn. Vie'!L52</f>
        <v>12588027.16</v>
      </c>
      <c r="I26" s="31" t="s">
        <v>88</v>
      </c>
      <c r="J26" s="53">
        <f>'Résultat techn. Vie'!N52</f>
        <v>3640621.5200000005</v>
      </c>
    </row>
    <row r="27" spans="1:10" ht="15" thickBot="1" x14ac:dyDescent="0.35">
      <c r="D27" s="87" t="s">
        <v>93</v>
      </c>
      <c r="E27" s="88"/>
      <c r="F27" s="88"/>
      <c r="G27" s="31" t="s">
        <v>89</v>
      </c>
      <c r="H27" s="53">
        <f>H28+H29+H30</f>
        <v>0</v>
      </c>
      <c r="I27" s="31" t="s">
        <v>89</v>
      </c>
      <c r="J27" s="53">
        <f>J28+J29+J30</f>
        <v>0</v>
      </c>
    </row>
    <row r="28" spans="1:10" x14ac:dyDescent="0.3">
      <c r="A28" t="s">
        <v>385</v>
      </c>
      <c r="B28">
        <v>-1</v>
      </c>
      <c r="D28" s="90" t="s">
        <v>94</v>
      </c>
      <c r="E28" s="91"/>
      <c r="F28" s="91"/>
      <c r="G28" s="31" t="s">
        <v>385</v>
      </c>
      <c r="H28" s="38">
        <f>_xll.Assistant.XL.RIK_AC("INF06__;INF02@E=1,S=1021,G=0,T=0,P=0,C=*{0}:@R=A,S=1027,V={1}:R=B,S=1005,V={2}:R=C,S=1010,V={3}:R=D,S=2000,V={4}:R=E,S=1009,V={5}:R=F,S=2|1011,V={6}:R=G,S=2|1012,V={7}:",$B28,$B$1,$F$14,$F$15,$B$2,$H$3,$B$3,$A28)</f>
        <v>0</v>
      </c>
      <c r="I28" s="31" t="s">
        <v>385</v>
      </c>
      <c r="J28" s="38">
        <f>_xll.Assistant.XL.RIK_AC("INF06__;INF02@E=1,S=1021,G=0,T=0,P=0,C=*{0}:@R=A,S=1027,V={1}:R=B,S=1005,V={2}:R=C,S=1010,V={3}:R=D,S=2000,V={4}:R=E,S=1009,V={5}:R=F,S=2|1011,V={6}:R=G,S=2|1012,V={7}:",$B28,$B$1,$F$14,$F$15,$B$2,$J$3,$B$3,$A28)</f>
        <v>0</v>
      </c>
    </row>
    <row r="29" spans="1:10" x14ac:dyDescent="0.3">
      <c r="A29" t="s">
        <v>203</v>
      </c>
      <c r="B29">
        <v>-1</v>
      </c>
      <c r="D29" s="90" t="s">
        <v>95</v>
      </c>
      <c r="E29" s="91"/>
      <c r="F29" s="91"/>
      <c r="G29" s="31" t="s">
        <v>203</v>
      </c>
      <c r="H29" s="38">
        <f>_xll.Assistant.XL.RIK_AC("INF06__;INF02@E=1,S=1021,G=0,T=0,P=0,C=*{0}:@R=A,S=1027,V={1}:R=B,S=1005,V={2}:R=C,S=1010,V={3}:R=D,S=2000,V={4}:R=E,S=1009,V={5}:R=F,S=2|1011,V={6}:R=G,S=2|1012,V={7}:",$B29,$B$1,$F$14,$F$15,$B$2,$H$3,$B$3,$A29)</f>
        <v>0</v>
      </c>
      <c r="I29" s="31" t="s">
        <v>203</v>
      </c>
      <c r="J29" s="38">
        <f>_xll.Assistant.XL.RIK_AC("INF06__;INF02@E=1,S=1021,G=0,T=0,P=0,C=*{0}:@R=A,S=1027,V={1}:R=B,S=1005,V={2}:R=C,S=1010,V={3}:R=D,S=2000,V={4}:R=E,S=1009,V={5}:R=F,S=2|1011,V={6}:R=G,S=2|1012,V={7}:",$B29,$B$1,$F$14,$F$15,$B$2,$J$3,$B$3,$A29)</f>
        <v>0</v>
      </c>
    </row>
    <row r="30" spans="1:10" ht="15" thickBot="1" x14ac:dyDescent="0.35">
      <c r="A30" t="s">
        <v>386</v>
      </c>
      <c r="B30">
        <v>-1</v>
      </c>
      <c r="D30" s="90" t="s">
        <v>96</v>
      </c>
      <c r="E30" s="91"/>
      <c r="F30" s="91"/>
      <c r="G30" s="31" t="s">
        <v>386</v>
      </c>
      <c r="H30" s="38">
        <f>_xll.Assistant.XL.RIK_AC("INF06__;INF02@E=1,S=1021,G=0,T=0,P=0,C=*{0}:@R=A,S=1027,V={1}:R=B,S=1005,V={2}:R=C,S=1010,V={3}:R=D,S=2000,V={4}:R=E,S=1009,V={5}:R=F,S=2|1011,V={6}:R=G,S=2|1012,V={7}:",$B30,$B$1,$F$14,$F$15,$B$2,$H$3,$B$3,$A30)</f>
        <v>0</v>
      </c>
      <c r="I30" s="31" t="s">
        <v>386</v>
      </c>
      <c r="J30" s="38">
        <f>_xll.Assistant.XL.RIK_AC("INF06__;INF02@E=1,S=1021,G=0,T=0,P=0,C=*{0}:@R=A,S=1027,V={1}:R=B,S=1005,V={2}:R=C,S=1010,V={3}:R=D,S=2000,V={4}:R=E,S=1009,V={5}:R=F,S=2|1011,V={6}:R=G,S=2|1012,V={7}:",$B30,$B$1,$F$14,$F$15,$B$2,$J$3,$B$3,$A30)</f>
        <v>0</v>
      </c>
    </row>
    <row r="31" spans="1:10" ht="15" thickBot="1" x14ac:dyDescent="0.35">
      <c r="A31" t="s">
        <v>387</v>
      </c>
      <c r="B31">
        <v>-1</v>
      </c>
      <c r="D31" s="87" t="s">
        <v>107</v>
      </c>
      <c r="E31" s="88"/>
      <c r="F31" s="88"/>
      <c r="G31" s="31" t="s">
        <v>387</v>
      </c>
      <c r="H31" s="53">
        <f>_xll.Assistant.XL.RIK_AC("INF06__;INF02@E=1,S=1021,G=0,T=0,P=0,C=*{0}:@R=A,S=1027,V={1}:R=B,S=1005,V={2}:R=C,S=1010,V={3}:R=D,S=2000,V={4}:R=E,S=1009,V={5}:R=F,S=2|1011,V={6}:R=G,S=2|1012,V={7}:",$B31,$B$1,$F$14,$F$15,$B$2,$H$3,$B$3,$A31)</f>
        <v>0</v>
      </c>
      <c r="I31" s="31" t="s">
        <v>387</v>
      </c>
      <c r="J31" s="53">
        <f>_xll.Assistant.XL.RIK_AC("INF06__;INF02@E=1,S=1021,G=0,T=0,P=0,C=*{0}:@R=A,S=1027,V={1}:R=B,S=1005,V={2}:R=C,S=1010,V={3}:R=D,S=2000,V={4}:R=E,S=1009,V={5}:R=F,S=2|1011,V={6}:R=G,S=2|1012,V={7}:",$B31,$B$1,$F$14,$F$15,$B$2,$J$3,$B$3,$A31)</f>
        <v>0</v>
      </c>
    </row>
    <row r="32" spans="1:10" ht="15" thickBot="1" x14ac:dyDescent="0.35">
      <c r="D32" s="87" t="s">
        <v>97</v>
      </c>
      <c r="E32" s="88"/>
      <c r="F32" s="88"/>
      <c r="G32" s="31" t="s">
        <v>90</v>
      </c>
      <c r="H32" s="53">
        <f>H33+H34+H35</f>
        <v>0</v>
      </c>
      <c r="I32" s="31" t="s">
        <v>90</v>
      </c>
      <c r="J32" s="53">
        <f>J33+J34+J35</f>
        <v>0</v>
      </c>
    </row>
    <row r="33" spans="1:10" ht="26.25" customHeight="1" x14ac:dyDescent="0.3">
      <c r="A33" t="s">
        <v>388</v>
      </c>
      <c r="B33">
        <v>1</v>
      </c>
      <c r="D33" s="90" t="s">
        <v>160</v>
      </c>
      <c r="E33" s="91"/>
      <c r="F33" s="91"/>
      <c r="G33" s="31" t="s">
        <v>388</v>
      </c>
      <c r="H33" s="38">
        <f>_xll.Assistant.XL.RIK_AC("INF06__;INF02@E=1,S=1021,G=0,T=0,P=0,C=*{0}:@R=A,S=1027,V={1}:R=B,S=1005,V={2}:R=C,S=1010,V={3}:R=D,S=2000,V={4}:R=E,S=1009,V={5}:R=F,S=2|1011,V={6}:R=G,S=2|1012,V={7}:",$B33,$B$1,$F$14,$F$15,$B$2,$H$3,$B$3,$A33)</f>
        <v>0</v>
      </c>
      <c r="I33" s="31" t="s">
        <v>388</v>
      </c>
      <c r="J33" s="38">
        <f>_xll.Assistant.XL.RIK_AC("INF06__;INF02@E=1,S=1021,G=0,T=0,P=0,C=*{0}:@R=A,S=1027,V={1}:R=B,S=1005,V={2}:R=C,S=1010,V={3}:R=D,S=2000,V={4}:R=E,S=1009,V={5}:R=F,S=2|1011,V={6}:R=G,S=2|1012,V={7}:",$B33,$B$1,$F$14,$F$15,$B$2,$J$3,$B$3,$A33)</f>
        <v>0</v>
      </c>
    </row>
    <row r="34" spans="1:10" x14ac:dyDescent="0.3">
      <c r="A34" t="s">
        <v>389</v>
      </c>
      <c r="B34">
        <v>1</v>
      </c>
      <c r="D34" s="90" t="s">
        <v>98</v>
      </c>
      <c r="E34" s="91"/>
      <c r="F34" s="91"/>
      <c r="G34" s="31" t="s">
        <v>389</v>
      </c>
      <c r="H34" s="38">
        <f>_xll.Assistant.XL.RIK_AC("INF06__;INF02@E=1,S=1021,G=0,T=0,P=0,C=*{0}:@R=A,S=1027,V={1}:R=B,S=1005,V={2}:R=C,S=1010,V={3}:R=D,S=2000,V={4}:R=E,S=1009,V={5}:R=F,S=2|1011,V={6}:R=G,S=2|1012,V={7}:",$B34,$B$1,$F$14,$F$15,$B$2,$H$3,$B$3,$A34)</f>
        <v>0</v>
      </c>
      <c r="I34" s="31" t="s">
        <v>389</v>
      </c>
      <c r="J34" s="38">
        <f>_xll.Assistant.XL.RIK_AC("INF06__;INF02@E=1,S=1021,G=0,T=0,P=0,C=*{0}:@R=A,S=1027,V={1}:R=B,S=1005,V={2}:R=C,S=1010,V={3}:R=D,S=2000,V={4}:R=E,S=1009,V={5}:R=F,S=2|1011,V={6}:R=G,S=2|1012,V={7}:",$B34,$B$1,$F$14,$F$15,$B$2,$J$3,$B$3,$A34)</f>
        <v>0</v>
      </c>
    </row>
    <row r="35" spans="1:10" ht="15" thickBot="1" x14ac:dyDescent="0.35">
      <c r="A35" t="s">
        <v>390</v>
      </c>
      <c r="B35">
        <v>1</v>
      </c>
      <c r="D35" s="90" t="s">
        <v>99</v>
      </c>
      <c r="E35" s="91"/>
      <c r="F35" s="91"/>
      <c r="G35" s="31" t="s">
        <v>390</v>
      </c>
      <c r="H35" s="38">
        <f>_xll.Assistant.XL.RIK_AC("INF06__;INF02@E=1,S=1021,G=0,T=0,P=0,C=*{0}:@R=A,S=1027,V={1}:R=B,S=1005,V={2}:R=C,S=1010,V={3}:R=D,S=2000,V={4}:R=E,S=1009,V={5}:R=F,S=2|1011,V={6}:R=G,S=2|1012,V={7}:",$B35,$B$1,$F$14,$F$15,$B$2,$H$3,$B$3,$A35)</f>
        <v>0</v>
      </c>
      <c r="I35" s="31" t="s">
        <v>390</v>
      </c>
      <c r="J35" s="38">
        <f>_xll.Assistant.XL.RIK_AC("INF06__;INF02@E=1,S=1021,G=0,T=0,P=0,C=*{0}:@R=A,S=1027,V={1}:R=B,S=1005,V={2}:R=C,S=1010,V={3}:R=D,S=2000,V={4}:R=E,S=1009,V={5}:R=F,S=2|1011,V={6}:R=G,S=2|1012,V={7}:",$B35,$B$1,$F$14,$F$15,$B$2,$J$3,$B$3,$A35)</f>
        <v>0</v>
      </c>
    </row>
    <row r="36" spans="1:10" ht="15" thickBot="1" x14ac:dyDescent="0.35">
      <c r="A36" t="s">
        <v>391</v>
      </c>
      <c r="B36">
        <v>-1</v>
      </c>
      <c r="D36" s="87" t="s">
        <v>100</v>
      </c>
      <c r="E36" s="88"/>
      <c r="F36" s="88"/>
      <c r="G36" s="31" t="s">
        <v>391</v>
      </c>
      <c r="H36" s="53">
        <f>_xll.Assistant.XL.RIK_AC("INF06__;INF02@E=1,S=1021,G=0,T=0,P=0,C=*{0}:@R=A,S=1027,V={1}:R=B,S=1005,V={2}:R=C,S=1010,V={3}:R=D,S=2000,V={4}:R=E,S=1009,V={5}:R=F,S=2|1011,V={6}:R=G,S=2|1012,V={7}:",$B36,$B$1,$F$14,$F$15,$B$2,$H$3,$B$3,$A36)</f>
        <v>0</v>
      </c>
      <c r="I36" s="31" t="s">
        <v>391</v>
      </c>
      <c r="J36" s="53">
        <f>_xll.Assistant.XL.RIK_AC("INF06__;INF02@E=1,S=1021,G=0,T=0,P=0,C=*{0}:@R=A,S=1027,V={1}:R=B,S=1005,V={2}:R=C,S=1010,V={3}:R=D,S=2000,V={4}:R=E,S=1009,V={5}:R=F,S=2|1011,V={6}:R=G,S=2|1012,V={7}:",$B36,$B$1,$F$14,$F$15,$B$2,$J$3,$B$3,$A36)</f>
        <v>0</v>
      </c>
    </row>
    <row r="37" spans="1:10" ht="15" thickBot="1" x14ac:dyDescent="0.35">
      <c r="A37" t="s">
        <v>204</v>
      </c>
      <c r="B37">
        <v>-1</v>
      </c>
      <c r="D37" s="87" t="s">
        <v>40</v>
      </c>
      <c r="E37" s="88"/>
      <c r="F37" s="88"/>
      <c r="G37" s="31" t="s">
        <v>204</v>
      </c>
      <c r="H37" s="53">
        <f>_xll.Assistant.XL.RIK_AC("INF06__;INF02@E=1,S=1021,G=0,T=0,P=0,C=*{0}:@R=A,S=1027,V={1}:R=B,S=1005,V={2}:R=C,S=1010,V={3}:R=D,S=2000,V={4}:R=E,S=1009,V={5}:R=F,S=2|1011,V={6}:R=G,S=2|1012,V={7}:",$B37,$B$1,$F$14,$F$15,$B$2,$H$3,$B$3,$A37)</f>
        <v>0</v>
      </c>
      <c r="I37" s="31" t="s">
        <v>204</v>
      </c>
      <c r="J37" s="53">
        <f>_xll.Assistant.XL.RIK_AC("INF06__;INF02@E=1,S=1021,G=0,T=0,P=0,C=*{0}:@R=A,S=1027,V={1}:R=B,S=1005,V={2}:R=C,S=1010,V={3}:R=D,S=2000,V={4}:R=E,S=1009,V={5}:R=F,S=2|1011,V={6}:R=G,S=2|1012,V={7}:",$B37,$B$1,$F$14,$F$15,$B$2,$J$3,$B$3,$A37)</f>
        <v>4.04</v>
      </c>
    </row>
    <row r="38" spans="1:10" ht="15" thickBot="1" x14ac:dyDescent="0.35">
      <c r="D38" s="87" t="s">
        <v>101</v>
      </c>
      <c r="E38" s="88"/>
      <c r="F38" s="88"/>
      <c r="G38" s="31" t="s">
        <v>91</v>
      </c>
      <c r="H38" s="53">
        <f>H39+H40</f>
        <v>0.42</v>
      </c>
      <c r="I38" s="31" t="s">
        <v>91</v>
      </c>
      <c r="J38" s="53">
        <f>J39+J40</f>
        <v>0</v>
      </c>
    </row>
    <row r="39" spans="1:10" x14ac:dyDescent="0.3">
      <c r="A39" t="s">
        <v>392</v>
      </c>
      <c r="B39">
        <v>1</v>
      </c>
      <c r="D39" s="90" t="s">
        <v>102</v>
      </c>
      <c r="E39" s="91"/>
      <c r="F39" s="91"/>
      <c r="G39" s="31" t="s">
        <v>392</v>
      </c>
      <c r="H39" s="38">
        <f>_xll.Assistant.XL.RIK_AC("INF06__;INF02@E=1,S=1021,G=0,T=0,P=0,C=*{0}:@R=A,S=1027,V={1}:R=B,S=1005,V={2}:R=C,S=1010,V={3}:R=D,S=2000,V={4}:R=E,S=1009,V={5}:R=F,S=2|1011,V={6}:R=G,S=2|1012,V={7}:",$B39,$B$1,$F$14,$F$15,$B$2,$H$3,$B$3,$A39)</f>
        <v>0</v>
      </c>
      <c r="I39" s="31" t="s">
        <v>392</v>
      </c>
      <c r="J39" s="38">
        <f>_xll.Assistant.XL.RIK_AC("INF06__;INF02@E=1,S=1021,G=0,T=0,P=0,C=*{0}:@R=A,S=1027,V={1}:R=B,S=1005,V={2}:R=C,S=1010,V={3}:R=D,S=2000,V={4}:R=E,S=1009,V={5}:R=F,S=2|1011,V={6}:R=G,S=2|1012,V={7}:",$B39,$B$1,$F$14,$F$15,$B$2,$J$3,$B$3,$A39)</f>
        <v>0</v>
      </c>
    </row>
    <row r="40" spans="1:10" ht="15" thickBot="1" x14ac:dyDescent="0.35">
      <c r="A40" t="s">
        <v>205</v>
      </c>
      <c r="B40">
        <v>1</v>
      </c>
      <c r="D40" s="90" t="s">
        <v>103</v>
      </c>
      <c r="E40" s="91"/>
      <c r="F40" s="91"/>
      <c r="G40" s="31" t="s">
        <v>205</v>
      </c>
      <c r="H40" s="38">
        <f>_xll.Assistant.XL.RIK_AC("INF06__;INF02@E=1,S=1021,G=0,T=0,P=0,C=*{0}:@R=A,S=1027,V={1}:R=B,S=1005,V={2}:R=C,S=1010,V={3}:R=D,S=2000,V={4}:R=E,S=1009,V={5}:R=F,S=2|1011,V={6}:R=G,S=2|1012,V={7}:",$B40,$B$1,$F$14,$F$15,$B$2,$H$3,$B$3,$A40)</f>
        <v>0.42</v>
      </c>
      <c r="I40" s="31" t="s">
        <v>205</v>
      </c>
      <c r="J40" s="38">
        <f>_xll.Assistant.XL.RIK_AC("INF06__;INF02@E=1,S=1021,G=0,T=0,P=0,C=*{0}:@R=A,S=1027,V={1}:R=B,S=1005,V={2}:R=C,S=1010,V={3}:R=D,S=2000,V={4}:R=E,S=1009,V={5}:R=F,S=2|1011,V={6}:R=G,S=2|1012,V={7}:",$B40,$B$1,$F$14,$F$15,$B$2,$J$3,$B$3,$A40)</f>
        <v>0</v>
      </c>
    </row>
    <row r="41" spans="1:10" ht="15" thickBot="1" x14ac:dyDescent="0.35">
      <c r="D41" s="87" t="s">
        <v>104</v>
      </c>
      <c r="E41" s="88"/>
      <c r="F41" s="88"/>
      <c r="G41" s="31" t="s">
        <v>92</v>
      </c>
      <c r="H41" s="53">
        <f>H42-H43</f>
        <v>364500</v>
      </c>
      <c r="I41" s="31" t="s">
        <v>92</v>
      </c>
      <c r="J41" s="53">
        <f>J42-J43</f>
        <v>0</v>
      </c>
    </row>
    <row r="42" spans="1:10" x14ac:dyDescent="0.3">
      <c r="A42" t="s">
        <v>206</v>
      </c>
      <c r="B42">
        <v>-1</v>
      </c>
      <c r="D42" s="90" t="s">
        <v>105</v>
      </c>
      <c r="E42" s="91"/>
      <c r="F42" s="91"/>
      <c r="G42" s="31" t="s">
        <v>206</v>
      </c>
      <c r="H42" s="38">
        <f>_xll.Assistant.XL.RIK_AC("INF06__;INF02@E=1,S=1021,G=0,T=0,P=0,C=*{0}:@R=A,S=1027,V={1}:R=B,S=1005,V={2}:R=C,S=1010,V={3}:R=D,S=2000,V={4}:R=E,S=1009,V={5}:R=F,S=2|1011,V={6}:R=G,S=2|1012,V={7}:",$B42,$B$1,$F$14,$F$15,$B$2,$H$3,$B$3,$A42)</f>
        <v>364500</v>
      </c>
      <c r="I42" s="31" t="s">
        <v>206</v>
      </c>
      <c r="J42" s="38">
        <f>_xll.Assistant.XL.RIK_AC("INF06__;INF02@E=1,S=1021,G=0,T=0,P=0,C=*{0}:@R=A,S=1027,V={1}:R=B,S=1005,V={2}:R=C,S=1010,V={3}:R=D,S=2000,V={4}:R=E,S=1009,V={5}:R=F,S=2|1011,V={6}:R=G,S=2|1012,V={7}:",$B42,$B$1,$F$14,$F$15,$B$2,$J$3,$B$3,$A42)</f>
        <v>0</v>
      </c>
    </row>
    <row r="43" spans="1:10" ht="15" thickBot="1" x14ac:dyDescent="0.35">
      <c r="A43" t="s">
        <v>207</v>
      </c>
      <c r="B43">
        <v>1</v>
      </c>
      <c r="D43" s="90" t="s">
        <v>106</v>
      </c>
      <c r="E43" s="91"/>
      <c r="F43" s="91"/>
      <c r="G43" s="31" t="s">
        <v>207</v>
      </c>
      <c r="H43" s="38">
        <f>_xll.Assistant.XL.RIK_AC("INF06__;INF02@E=1,S=1021,G=0,T=0,P=0,C=*{0}:@R=A,S=1027,V={1}:R=B,S=1005,V={2}:R=C,S=1010,V={3}:R=D,S=2000,V={4}:R=E,S=1009,V={5}:R=F,S=2|1011,V={6}:R=G,S=2|1012,V={7}:",$B43,$B$1,$F$14,$F$15,$B$2,$H$3,$B$3,$A43)</f>
        <v>0</v>
      </c>
      <c r="I43" s="31" t="s">
        <v>207</v>
      </c>
      <c r="J43" s="38">
        <f>_xll.Assistant.XL.RIK_AC("INF06__;INF02@E=1,S=1021,G=0,T=0,P=0,C=*{0}:@R=A,S=1027,V={1}:R=B,S=1005,V={2}:R=C,S=1010,V={3}:R=D,S=2000,V={4}:R=E,S=1009,V={5}:R=F,S=2|1011,V={6}:R=G,S=2|1012,V={7}:",$B43,$B$1,$F$14,$F$15,$B$2,$J$3,$B$3,$A43)</f>
        <v>0</v>
      </c>
    </row>
    <row r="44" spans="1:10" ht="15" thickBot="1" x14ac:dyDescent="0.35">
      <c r="A44" t="s">
        <v>393</v>
      </c>
      <c r="B44">
        <v>1</v>
      </c>
      <c r="D44" s="87" t="s">
        <v>161</v>
      </c>
      <c r="E44" s="88"/>
      <c r="F44" s="88"/>
      <c r="G44" s="31" t="s">
        <v>393</v>
      </c>
      <c r="H44" s="53">
        <f>_xll.Assistant.XL.RIK_AC("INF06__;INF02@E=1,S=1021,G=0,T=0,P=0,C=*{0}:@R=A,S=1027,V={1}:R=B,S=1005,V={2}:R=C,S=1010,V={3}:R=D,S=2000,V={4}:R=E,S=1009,V={5}:R=F,S=2|1011,V={6}:R=G,S=2|1012,V={7}:",$B44,$B$1,$F$14,$F$15,$B$2,$H$3,$B$3,$A44)</f>
        <v>0</v>
      </c>
      <c r="I44" s="31" t="s">
        <v>393</v>
      </c>
      <c r="J44" s="53">
        <f>_xll.Assistant.XL.RIK_AC("INF06__;INF02@E=1,S=1021,G=0,T=0,P=0,C=*{0}:@R=A,S=1027,V={1}:R=B,S=1005,V={2}:R=C,S=1010,V={3}:R=D,S=2000,V={4}:R=E,S=1009,V={5}:R=F,S=2|1011,V={6}:R=G,S=2|1012,V={7}:",$B44,$B$1,$F$14,$F$15,$B$2,$J$3,$B$3,$A44)</f>
        <v>0</v>
      </c>
    </row>
    <row r="45" spans="1:10" ht="15" thickBot="1" x14ac:dyDescent="0.35">
      <c r="A45" t="s">
        <v>394</v>
      </c>
      <c r="B45">
        <v>1</v>
      </c>
      <c r="D45" s="87" t="s">
        <v>179</v>
      </c>
      <c r="E45" s="88"/>
      <c r="F45" s="88"/>
      <c r="G45" s="31" t="s">
        <v>394</v>
      </c>
      <c r="H45" s="53">
        <f>_xll.Assistant.XL.RIK_AC("INF06__;INF02@E=1,S=1021,G=0,T=0,P=0,C=*{0}:@R=A,S=1027,V={1}:R=B,S=1005,V={2}:R=C,S=1010,V={3}:R=D,S=2000,V={4}:R=E,S=1009,V={5}:R=F,S=2|1011,V={6}:R=G,S=2|1012,V={7}:",$B45,$B$1,$F$14,$F$15,$B$2,$H$3,$B$3,$A45)</f>
        <v>0</v>
      </c>
      <c r="I45" s="31" t="s">
        <v>394</v>
      </c>
      <c r="J45" s="53">
        <f>_xll.Assistant.XL.RIK_AC("INF06__;INF02@E=1,S=1021,G=0,T=0,P=0,C=*{0}:@R=A,S=1027,V={1}:R=B,S=1005,V={2}:R=C,S=1010,V={3}:R=D,S=2000,V={4}:R=E,S=1009,V={5}:R=F,S=2|1011,V={6}:R=G,S=2|1012,V={7}:",$B45,$B$1,$F$14,$F$15,$B$2,$J$3,$B$3,$A45)</f>
        <v>0</v>
      </c>
    </row>
    <row r="46" spans="1:10" ht="15" thickBot="1" x14ac:dyDescent="0.35">
      <c r="D46" s="87" t="s">
        <v>162</v>
      </c>
      <c r="E46" s="88"/>
      <c r="F46" s="88"/>
      <c r="G46" s="32" t="s">
        <v>112</v>
      </c>
      <c r="H46" s="53">
        <f>H25+H26+H27+H31-H32-H36+H37-H38+H41-H44-H45</f>
        <v>12075503.74</v>
      </c>
      <c r="I46" s="32" t="s">
        <v>112</v>
      </c>
      <c r="J46" s="53">
        <f>J25+J26+J27+J31-J32-J36+J37-J38+J41-J44-J45</f>
        <v>10155671.559999999</v>
      </c>
    </row>
    <row r="51" spans="8:8" x14ac:dyDescent="0.3">
      <c r="H51" s="35"/>
    </row>
  </sheetData>
  <mergeCells count="27">
    <mergeCell ref="D22:F24"/>
    <mergeCell ref="G22:H23"/>
    <mergeCell ref="I22:J23"/>
    <mergeCell ref="G24:H24"/>
    <mergeCell ref="I24:J24"/>
    <mergeCell ref="D44:F44"/>
    <mergeCell ref="D45:F45"/>
    <mergeCell ref="D46:F46"/>
    <mergeCell ref="D43:F43"/>
    <mergeCell ref="D33:F33"/>
    <mergeCell ref="D34:F34"/>
    <mergeCell ref="D35:F35"/>
    <mergeCell ref="D36:F36"/>
    <mergeCell ref="D42:F42"/>
    <mergeCell ref="D39:F39"/>
    <mergeCell ref="D40:F40"/>
    <mergeCell ref="D41:F41"/>
    <mergeCell ref="D25:F25"/>
    <mergeCell ref="D26:F26"/>
    <mergeCell ref="D27:F27"/>
    <mergeCell ref="D28:F28"/>
    <mergeCell ref="D29:F29"/>
    <mergeCell ref="D30:F30"/>
    <mergeCell ref="D31:F31"/>
    <mergeCell ref="D32:F32"/>
    <mergeCell ref="D37:F37"/>
    <mergeCell ref="D38:F3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B6A25-A3FE-4696-88D9-11BBB5415BE6}">
  <dimension ref="A1:G6"/>
  <sheetViews>
    <sheetView workbookViewId="0"/>
  </sheetViews>
  <sheetFormatPr baseColWidth="10" defaultRowHeight="14.4" x14ac:dyDescent="0.3"/>
  <sheetData>
    <row r="1" spans="1:7" ht="409.6" x14ac:dyDescent="0.3">
      <c r="A1" s="36" t="s">
        <v>286</v>
      </c>
      <c r="B1" s="36" t="s">
        <v>416</v>
      </c>
      <c r="C1" s="36" t="s">
        <v>418</v>
      </c>
      <c r="D1" s="36" t="s">
        <v>421</v>
      </c>
      <c r="E1" s="36" t="s">
        <v>423</v>
      </c>
      <c r="G1" s="36" t="s">
        <v>425</v>
      </c>
    </row>
    <row r="2" spans="1:7" ht="409.6" x14ac:dyDescent="0.3">
      <c r="A2" s="36" t="s">
        <v>323</v>
      </c>
      <c r="B2" s="36" t="s">
        <v>417</v>
      </c>
      <c r="C2" s="36" t="s">
        <v>419</v>
      </c>
      <c r="D2" s="36" t="s">
        <v>422</v>
      </c>
      <c r="E2" s="36" t="s">
        <v>424</v>
      </c>
      <c r="G2" s="36" t="s">
        <v>426</v>
      </c>
    </row>
    <row r="3" spans="1:7" ht="409.6" x14ac:dyDescent="0.3">
      <c r="A3" s="36" t="s">
        <v>324</v>
      </c>
      <c r="C3" s="36" t="s">
        <v>420</v>
      </c>
    </row>
    <row r="4" spans="1:7" ht="172.8" x14ac:dyDescent="0.3">
      <c r="A4" s="36" t="s">
        <v>384</v>
      </c>
    </row>
    <row r="6" spans="1:7" ht="172.8" x14ac:dyDescent="0.3">
      <c r="A6" s="36" t="s">
        <v>395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
</file>

<file path=customXml/item2.xml>��< ? x m l   v e r s i o n = " 1 . 0 "   e n c o d i n g = " u t f - 1 6 " ? > < W o r k B o o k P a r a m   x m l n s : x s i = " h t t p : / / w w w . w 3 . o r g / 2 0 0 1 / X M L S c h e m a - i n s t a n c e "   x m l n s : x s d = " h t t p : / / w w w . w 3 . o r g / 2 0 0 1 / X M L S c h e m a " >  
     < S e s s i o n >  
         < S e s s i o n I d > 8 4 0 7 7 8 2 1 9 - L D _ 5 6 0 < / S e s s i o n I d >  
         < U s e r N a m e > m n f r < / U s e r N a m e >  
         < G r o u p N a m e > G r p P r o d u i t G e s c o m 1 0 0 0 < / G r o u p N a m e >  
         < A p p l i c a t i o n N a m e > S a g e   1 0 0 0   S u i t e   F i n a n c i � r e < / A p p l i c a t i o n N a m e >  
         < S o c i e t y N a m e > 5 . 6 0   -   S a g e   1 0 0 0   S u i t e   F i n a n c i � r e   ( S 1 )   -   P r o j e t < / S o c i e t y N a m e >  
         < G l b S h a r e S t a t e / >  
     < / S e s s i o n >  
     < S h e e t P a r a m L i s t >  
         < S h e e t P a r a m >  
             < E x c e l S h e e t I d > P a r a m � t r a g e s   < / E x c e l S h e e t I d >  
         < / S h e e t P a r a m >  
         < S h e e t P a r a m >  
             < E x c e l S h e e t I d > A c t i f < / E x c e l S h e e t I d >  
         < / S h e e t P a r a m >  
         < S h e e t P a r a m >  
             < E x c e l S h e e t I d > R � s u l t a t 1 � P a r t i e < / E x c e l S h e e t I d >  
         < / S h e e t P a r a m >  
         < S h e e t P a r a m >  
             < E x c e l S h e e t I d > P a s s i f < / E x c e l S h e e t I d >  
         < / S h e e t P a r a m >  
         < S h e e t P a r a m >  
             < E x c e l S h e e t I d > R � s u l t a t 2 � P a r t i e < / E x c e l S h e e t I d >  
         < / S h e e t P a r a m >  
         < S h e e t P a r a m >  
             < E x c e l S h e e t I d > d e t a i l   r u b r i q u e   b i l a n < / E x c e l S h e e t I d >  
         < / S h e e t P a r a m >  
         < S h e e t P a r a m >  
             < E x c e l S h e e t I d > C o n f i g u r a t i o n < / E x c e l S h e e t I d >  
         < / S h e e t P a r a m >  
         < S h e e t P a r a m >  
             < E x c e l S h e e t I d > L i s t e   d e s   d e v i s e s < / E x c e l S h e e t I d >  
         < / S h e e t P a r a m >  
         < S h e e t P a r a m >  
             < E x c e l S h e e t I d > F e u i l 2 < / E x c e l S h e e t I d >  
         < / S h e e t P a r a m >  
         < S h e e t P a r a m >  
             < E x c e l S h e e t I d > d e t a i l   r u b r i q u e   r e s u l t a t < / E x c e l S h e e t I d >  
         < / S h e e t P a r a m >  
         < S h e e t P a r a m >  
             < E x c e l S h e e t I d > D i v e r s < / E x c e l S h e e t I d >  
         < / S h e e t P a r a m >  
     < / S h e e t P a r a m L i s t >  
     < E x c e l W o r k B o o k I d > r u b r i q u e   s a v < / E x c e l W o r k B o o k I d >  
     < I s G l o b a l S e s s i o n > t r u e < / I s G l o b a l S e s s i o n >  
 < / W o r k B o o k P a r a m > 
</file>

<file path=customXml/item3.xml>��< ? x m l   v e r s i o n = " 1 . 0 "   e n c o d i n g = " u t f - 1 6 " ? > < B u s i n e s s S e r v i c e R e f e r e n c e L i s t   x m l n s : x s i = " h t t p : / / w w w . w 3 . o r g / 2 0 0 1 / X M L S c h e m a - i n s t a n c e "   x m l n s : x s d = " h t t p : / / w w w . w 3 . o r g / 2 0 0 1 / X M L S c h e m a " >  
     < B u s i n e s s S r v R e f L i s t >  
         < B u s i n e s s S e r v i c e R e f e r e n c e >  
             < N a m e > W S S _ C p t R u b r i q u e s < / N a m e >  
             < P r e f i x / >  
             < W s d l R e f > h t t p : / / p c 1 5 5 5 0 . s a g e f r . a d i n t e r n a l . c o m / 6 2 0 m o n o / s e r v e r / s o a p . l 1 0 0 0 ? w s d l = W S S _ C p t R u b r i q u e s < / W s d l R e f >  
             < C a t e g / >  
         < / B u s i n e s s S e r v i c e R e f e r e n c e >  
     < / B u s i n e s s S r v R e f L i s t >  
 < / B u s i n e s s S e r v i c e R e f e r e n c e L i s t > 
</file>

<file path=customXml/item4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C918710C-50FF-4952-831F-8BEFF74BF998}"/>
</file>

<file path=customXml/itemProps2.xml><?xml version="1.0" encoding="utf-8"?>
<ds:datastoreItem xmlns:ds="http://schemas.openxmlformats.org/officeDocument/2006/customXml" ds:itemID="{1A7DE08E-1E06-4E5C-9E07-57650EA54767}">
  <ds:schemaRefs>
    <ds:schemaRef ds:uri="http://www.w3.org/2001/XMLSchema"/>
  </ds:schemaRefs>
</ds:datastoreItem>
</file>

<file path=customXml/itemProps3.xml><?xml version="1.0" encoding="utf-8"?>
<ds:datastoreItem xmlns:ds="http://schemas.openxmlformats.org/officeDocument/2006/customXml" ds:itemID="{B783B471-7B0E-4BB9-9C62-D811767A05FD}">
  <ds:schemaRefs>
    <ds:schemaRef ds:uri="http://www.w3.org/2001/XMLSchema"/>
  </ds:schemaRefs>
</ds:datastoreItem>
</file>

<file path=customXml/itemProps4.xml><?xml version="1.0" encoding="utf-8"?>
<ds:datastoreItem xmlns:ds="http://schemas.openxmlformats.org/officeDocument/2006/customXml" ds:itemID="{4ADA4686-100E-4D07-836F-C181EFAE819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Prise en Main</vt:lpstr>
      <vt:lpstr>Version</vt:lpstr>
      <vt:lpstr>Paramétrages</vt:lpstr>
      <vt:lpstr>Actif</vt:lpstr>
      <vt:lpstr>Passif</vt:lpstr>
      <vt:lpstr>Résultat techn. Non Vie</vt:lpstr>
      <vt:lpstr>Résultat techn. Vie</vt:lpstr>
      <vt:lpstr>Résultat Non tech</vt:lpstr>
    </vt:vector>
  </TitlesOfParts>
  <Company>Sage France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Rubriques</dc:title>
  <dc:creator>Sage</dc:creator>
  <dc:description>Ces états présentent des états préparatoires aux feuillets de la liasse fiscale ; Acitf, Passif et Compte de résultat.</dc:description>
  <cp:lastModifiedBy>Anthony TARLE</cp:lastModifiedBy>
  <cp:lastPrinted>2010-11-19T15:40:16Z</cp:lastPrinted>
  <dcterms:created xsi:type="dcterms:W3CDTF">2009-04-23T09:11:23Z</dcterms:created>
  <dcterms:modified xsi:type="dcterms:W3CDTF">2022-01-12T13:00:56Z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geWorkBookParam">
    <vt:lpwstr>{C918710C-50FF-4952-831F-8BEFF74BF998}</vt:lpwstr>
  </property>
  <property fmtid="{D5CDD505-2E9C-101B-9397-08002B2CF9AE}" pid="3" name="SageFctWsdlRefs">
    <vt:lpwstr>{B783B471-7B0E-4BB9-9C62-D811767A05FD}</vt:lpwstr>
  </property>
</Properties>
</file>