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 - Sage BI Reporting\Documentation Sources\FRP 1000\Etats\"/>
    </mc:Choice>
  </mc:AlternateContent>
  <xr:revisionPtr revIDLastSave="0" documentId="10_ncr:8100000_{ABF3F0B9-A58F-4FA9-8E85-7167DE4E5687}" xr6:coauthVersionLast="32" xr6:coauthVersionMax="32" xr10:uidLastSave="{00000000-0000-0000-0000-000000000000}"/>
  <bookViews>
    <workbookView xWindow="0" yWindow="0" windowWidth="28800" windowHeight="11325" xr2:uid="{F84FD77B-B828-44A8-9F0B-033FEA1A783E}"/>
  </bookViews>
  <sheets>
    <sheet name="Prise en Main" sheetId="2" r:id="rId1"/>
    <sheet name="Dashboard - Finance" sheetId="1" r:id="rId2"/>
  </sheets>
  <externalReferences>
    <externalReference r:id="rId3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1" i="1"/>
  <c r="L15" i="1"/>
  <c r="C23" i="1"/>
  <c r="H15" i="1"/>
  <c r="F6" i="1"/>
  <c r="H22" i="1"/>
  <c r="A14" i="1"/>
  <c r="AC4" i="1"/>
  <c r="C22" i="1"/>
  <c r="A16" i="1"/>
  <c r="C4" i="1"/>
  <c r="A7" i="1" l="1"/>
  <c r="C9" i="1"/>
  <c r="F21" i="1"/>
  <c r="F13" i="1"/>
  <c r="E13" i="1"/>
  <c r="J23" i="1"/>
  <c r="AD11" i="1"/>
  <c r="AE11" i="1" s="1"/>
  <c r="J16" i="1"/>
  <c r="AD8" i="1"/>
  <c r="AE8" i="1" s="1"/>
  <c r="AD13" i="1"/>
  <c r="AE13" i="1" s="1"/>
  <c r="L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C4" authorId="0" shapeId="0" xr:uid="{A4EFFC2C-1B32-4995-82BB-5C69560EFB81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F4" authorId="0" shapeId="0" xr:uid="{E7C26CD5-127A-4D27-94C1-9A61380641F3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<sst xmlns="http://schemas.openxmlformats.org/spreadsheetml/2006/main" count="55" uniqueCount="51">
  <si>
    <t>*</t>
  </si>
  <si>
    <t>EN QUELQUES CHIFFRES</t>
  </si>
  <si>
    <t>Approche :</t>
  </si>
  <si>
    <t>Nationale</t>
  </si>
  <si>
    <t>Ytd 3</t>
  </si>
  <si>
    <t>2018</t>
  </si>
  <si>
    <t>Assistant Graphique</t>
  </si>
  <si>
    <t>CA</t>
  </si>
  <si>
    <r>
      <t>C</t>
    </r>
    <r>
      <rPr>
        <sz val="20"/>
        <color theme="0"/>
        <rFont val="Segoe UI"/>
        <family val="2"/>
      </rPr>
      <t>HIFFRE</t>
    </r>
    <r>
      <rPr>
        <sz val="22"/>
        <color theme="0"/>
        <rFont val="Segoe UI"/>
        <family val="2"/>
      </rPr>
      <t xml:space="preserve"> D'A</t>
    </r>
    <r>
      <rPr>
        <sz val="20"/>
        <color theme="0"/>
        <rFont val="Segoe UI"/>
        <family val="2"/>
      </rPr>
      <t>FFAIRES</t>
    </r>
  </si>
  <si>
    <t>Table Paramétrage Mois</t>
  </si>
  <si>
    <t>%CA</t>
  </si>
  <si>
    <t>REFLET %CA</t>
  </si>
  <si>
    <t>Ytd 1</t>
  </si>
  <si>
    <t>1..1</t>
  </si>
  <si>
    <t>N-1</t>
  </si>
  <si>
    <t>Ytd 2</t>
  </si>
  <si>
    <t>1..2</t>
  </si>
  <si>
    <t>1..3</t>
  </si>
  <si>
    <t>Marge</t>
  </si>
  <si>
    <t>Ytd 4</t>
  </si>
  <si>
    <t>1..4</t>
  </si>
  <si>
    <t>Ytd 5</t>
  </si>
  <si>
    <t>1..5</t>
  </si>
  <si>
    <t>Ytd 6</t>
  </si>
  <si>
    <t>1..6</t>
  </si>
  <si>
    <r>
      <t>A</t>
    </r>
    <r>
      <rPr>
        <sz val="26"/>
        <color rgb="FF2F919E"/>
        <rFont val="Segoe UI"/>
        <family val="2"/>
      </rPr>
      <t>CHATS</t>
    </r>
    <r>
      <rPr>
        <sz val="28"/>
        <color rgb="FF2F919E"/>
        <rFont val="Segoe UI"/>
        <family val="2"/>
      </rPr>
      <t xml:space="preserve"> M</t>
    </r>
    <r>
      <rPr>
        <sz val="26"/>
        <color rgb="FF2F919E"/>
        <rFont val="Segoe UI"/>
        <family val="2"/>
      </rPr>
      <t>ARCHANDISES</t>
    </r>
  </si>
  <si>
    <r>
      <t>R</t>
    </r>
    <r>
      <rPr>
        <sz val="28"/>
        <color rgb="FF348D9F"/>
        <rFont val="Segoe UI"/>
        <family val="2"/>
      </rPr>
      <t>ESULTAT</t>
    </r>
  </si>
  <si>
    <t>EBIT</t>
  </si>
  <si>
    <t>Ytd 7</t>
  </si>
  <si>
    <t>1..7</t>
  </si>
  <si>
    <r>
      <t>M</t>
    </r>
    <r>
      <rPr>
        <sz val="26"/>
        <color rgb="FF50C1D3"/>
        <rFont val="Segoe UI"/>
        <family val="2"/>
      </rPr>
      <t>ARGE</t>
    </r>
  </si>
  <si>
    <t>Ytd 8</t>
  </si>
  <si>
    <t>1..8</t>
  </si>
  <si>
    <t>Résultat</t>
  </si>
  <si>
    <t>Ytd 9</t>
  </si>
  <si>
    <t>1..9</t>
  </si>
  <si>
    <t>Ytd 10</t>
  </si>
  <si>
    <t>1..10</t>
  </si>
  <si>
    <t>Ytd 11</t>
  </si>
  <si>
    <t>1..11</t>
  </si>
  <si>
    <t>Ytd 12</t>
  </si>
  <si>
    <t>1..12</t>
  </si>
  <si>
    <t>du CA</t>
  </si>
  <si>
    <t>MASSE SALARIALE</t>
  </si>
  <si>
    <t>E.B.I.T.</t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</si>
  <si>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</si>
  <si>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r>
      <t>A</t>
    </r>
    <r>
      <rPr>
        <sz val="16"/>
        <color theme="1"/>
        <rFont val="Century Gothic"/>
        <family val="2"/>
      </rPr>
      <t>NALYSER LE RESULTAT</t>
    </r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</si>
  <si>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</si>
  <si>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t>CONNECTEZ VOUS A SAGE BI REPORTING</t>
  </si>
  <si>
    <t>DECOUVREZ SAGE BI REPORTING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</si>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</sst>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,&quot; K€&quot;"/>
    <numFmt numFmtId="165" formatCode="#,##0&quot; K€&quot;"/>
    <numFmt numFmtId="166" formatCode="#,##0.00\ [$€-40C]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Segoe UI"/>
      <family val="2"/>
    </font>
    <font>
      <sz val="11"/>
      <color theme="0"/>
      <name val="Segoe UI"/>
      <family val="2"/>
    </font>
    <font>
      <sz val="18"/>
      <color rgb="FF2F919E"/>
      <name val="Calibri"/>
      <family val="2"/>
      <scheme val="minor"/>
    </font>
    <font>
      <sz val="16"/>
      <color rgb="FF2F919E"/>
      <name val="Calibri"/>
      <family val="2"/>
      <scheme val="minor"/>
    </font>
    <font>
      <sz val="16"/>
      <color rgb="FF348D9F"/>
      <name val="Calibri"/>
      <family val="2"/>
      <scheme val="minor"/>
    </font>
    <font>
      <sz val="11"/>
      <color rgb="FF2F919E"/>
      <name val="Calibri"/>
      <family val="2"/>
      <scheme val="minor"/>
    </font>
    <font>
      <sz val="48"/>
      <color theme="0" tint="-4.9989318521683403E-2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Segoe UI"/>
      <family val="2"/>
    </font>
    <font>
      <sz val="48"/>
      <color theme="0"/>
      <name val="Wingdings 3"/>
      <family val="1"/>
      <charset val="2"/>
    </font>
    <font>
      <sz val="24"/>
      <color rgb="FFEFEFEF"/>
      <name val="Segoe UI"/>
      <family val="2"/>
    </font>
    <font>
      <sz val="20"/>
      <color rgb="FFEFEFEF"/>
      <name val="Calibri"/>
      <family val="2"/>
      <scheme val="minor"/>
    </font>
    <font>
      <sz val="71"/>
      <color theme="0"/>
      <name val="Wingdings 3"/>
      <family val="1"/>
      <charset val="2"/>
    </font>
    <font>
      <sz val="11"/>
      <color rgb="FFEFEFEF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rgb="FFEFEFEF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28"/>
      <color rgb="FF2F919E"/>
      <name val="Segoe UI"/>
      <family val="2"/>
    </font>
    <font>
      <sz val="26"/>
      <color rgb="FF2F919E"/>
      <name val="Segoe UI"/>
      <family val="2"/>
    </font>
    <font>
      <sz val="36"/>
      <color rgb="FF348D9F"/>
      <name val="Segoe UI"/>
      <family val="2"/>
    </font>
    <font>
      <sz val="28"/>
      <color rgb="FF348D9F"/>
      <name val="Segoe UI"/>
      <family val="2"/>
    </font>
    <font>
      <sz val="28"/>
      <color rgb="FF50C1D3"/>
      <name val="Segoe UI"/>
      <family val="2"/>
    </font>
    <font>
      <sz val="26"/>
      <color rgb="FF50C1D3"/>
      <name val="Segoe UI"/>
      <family val="2"/>
    </font>
    <font>
      <sz val="11"/>
      <color theme="1"/>
      <name val="Segoe UI"/>
      <family val="2"/>
    </font>
    <font>
      <sz val="72"/>
      <color rgb="FF2F919E"/>
      <name val="Wingdings 3"/>
      <family val="1"/>
      <charset val="2"/>
    </font>
    <font>
      <sz val="2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28"/>
      <color theme="0"/>
      <name val="Segoe UI"/>
      <family val="2"/>
    </font>
    <font>
      <sz val="11"/>
      <color rgb="FF348D9F"/>
      <name val="Calibri"/>
      <family val="2"/>
      <scheme val="minor"/>
    </font>
    <font>
      <sz val="10"/>
      <color theme="1" tint="0.34998626667073579"/>
      <name val="Calibri Light"/>
      <family val="2"/>
      <scheme val="major"/>
    </font>
    <font>
      <b/>
      <sz val="9"/>
      <color indexed="81"/>
      <name val="Tahoma"/>
      <family val="2"/>
    </font>
    <font>
      <sz val="18"/>
      <color theme="0"/>
      <name val="Segoe UI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20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348D9F"/>
        <bgColor indexed="64"/>
      </patternFill>
    </fill>
    <fill>
      <patternFill patternType="solid">
        <fgColor rgb="FF50C1D3"/>
        <bgColor indexed="64"/>
      </patternFill>
    </fill>
    <fill>
      <patternFill patternType="solid">
        <fgColor rgb="FF4DC1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919E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2" fillId="0" borderId="0" applyFill="0" applyBorder="0">
      <alignment vertical="center"/>
    </xf>
  </cellStyleXfs>
  <cellXfs count="80">
    <xf numFmtId="0" fontId="0" fillId="0" borderId="0" xfId="0"/>
    <xf numFmtId="49" fontId="3" fillId="2" borderId="0" xfId="1" applyNumberFormat="1" applyFont="1" applyFill="1" applyAlignment="1">
      <alignment horizontal="center"/>
    </xf>
    <xf numFmtId="0" fontId="1" fillId="2" borderId="0" xfId="1" applyFill="1"/>
    <xf numFmtId="0" fontId="4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49" fontId="7" fillId="2" borderId="0" xfId="1" applyNumberFormat="1" applyFont="1" applyFill="1" applyAlignment="1">
      <alignment horizontal="center" vertical="center"/>
    </xf>
    <xf numFmtId="0" fontId="8" fillId="3" borderId="0" xfId="1" applyNumberFormat="1" applyFont="1" applyFill="1"/>
    <xf numFmtId="49" fontId="1" fillId="3" borderId="0" xfId="1" applyNumberFormat="1" applyFill="1"/>
    <xf numFmtId="0" fontId="1" fillId="0" borderId="0" xfId="1"/>
    <xf numFmtId="0" fontId="1" fillId="3" borderId="0" xfId="1" applyFill="1"/>
    <xf numFmtId="0" fontId="9" fillId="4" borderId="0" xfId="1" applyFont="1" applyFill="1" applyBorder="1" applyAlignment="1">
      <alignment horizontal="center" vertical="center"/>
    </xf>
    <xf numFmtId="164" fontId="9" fillId="4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top"/>
    </xf>
    <xf numFmtId="0" fontId="1" fillId="5" borderId="0" xfId="1" applyFill="1"/>
    <xf numFmtId="0" fontId="1" fillId="0" borderId="0" xfId="1" quotePrefix="1"/>
    <xf numFmtId="0" fontId="12" fillId="4" borderId="0" xfId="1" applyFont="1" applyFill="1" applyBorder="1" applyAlignment="1">
      <alignment vertical="center"/>
    </xf>
    <xf numFmtId="0" fontId="13" fillId="4" borderId="0" xfId="1" applyFont="1" applyFill="1" applyBorder="1" applyAlignment="1">
      <alignment vertical="center"/>
    </xf>
    <xf numFmtId="0" fontId="14" fillId="4" borderId="0" xfId="1" applyFont="1" applyFill="1" applyAlignment="1">
      <alignment horizontal="right" vertical="center"/>
    </xf>
    <xf numFmtId="164" fontId="13" fillId="4" borderId="0" xfId="1" applyNumberFormat="1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/>
    </xf>
    <xf numFmtId="0" fontId="16" fillId="4" borderId="0" xfId="1" applyFont="1" applyFill="1"/>
    <xf numFmtId="0" fontId="17" fillId="5" borderId="0" xfId="1" applyFont="1" applyFill="1" applyAlignment="1">
      <alignment horizontal="left" vertical="center" wrapText="1" indent="2"/>
    </xf>
    <xf numFmtId="0" fontId="17" fillId="5" borderId="0" xfId="1" applyFont="1" applyFill="1" applyAlignment="1">
      <alignment horizontal="left" vertical="center" indent="2"/>
    </xf>
    <xf numFmtId="0" fontId="1" fillId="3" borderId="0" xfId="1" applyFill="1" applyBorder="1"/>
    <xf numFmtId="9" fontId="0" fillId="0" borderId="0" xfId="2" applyFont="1"/>
    <xf numFmtId="9" fontId="1" fillId="0" borderId="0" xfId="1" applyNumberFormat="1"/>
    <xf numFmtId="0" fontId="18" fillId="4" borderId="0" xfId="1" applyFont="1" applyFill="1" applyAlignment="1">
      <alignment vertical="center"/>
    </xf>
    <xf numFmtId="165" fontId="19" fillId="6" borderId="0" xfId="1" applyNumberFormat="1" applyFont="1" applyFill="1" applyBorder="1" applyAlignment="1">
      <alignment horizontal="center" vertical="center" wrapText="1"/>
    </xf>
    <xf numFmtId="10" fontId="0" fillId="3" borderId="0" xfId="2" applyNumberFormat="1" applyFont="1" applyFill="1"/>
    <xf numFmtId="0" fontId="20" fillId="7" borderId="0" xfId="1" applyFont="1" applyFill="1" applyAlignment="1">
      <alignment horizontal="center" vertical="center" wrapText="1"/>
    </xf>
    <xf numFmtId="0" fontId="1" fillId="7" borderId="0" xfId="1" applyFill="1"/>
    <xf numFmtId="0" fontId="22" fillId="6" borderId="0" xfId="1" applyFont="1" applyFill="1" applyAlignment="1">
      <alignment horizontal="center" vertical="center"/>
    </xf>
    <xf numFmtId="0" fontId="24" fillId="7" borderId="0" xfId="1" applyFont="1" applyFill="1" applyAlignment="1">
      <alignment horizontal="center"/>
    </xf>
    <xf numFmtId="0" fontId="26" fillId="7" borderId="0" xfId="1" applyFont="1" applyFill="1" applyBorder="1" applyAlignment="1">
      <alignment horizontal="center" vertical="center" wrapText="1"/>
    </xf>
    <xf numFmtId="0" fontId="27" fillId="7" borderId="0" xfId="1" applyFont="1" applyFill="1" applyAlignment="1">
      <alignment horizontal="center" vertical="center"/>
    </xf>
    <xf numFmtId="164" fontId="28" fillId="7" borderId="0" xfId="1" applyNumberFormat="1" applyFont="1" applyFill="1" applyAlignment="1">
      <alignment horizontal="center" vertical="center"/>
    </xf>
    <xf numFmtId="164" fontId="28" fillId="7" borderId="0" xfId="1" applyNumberFormat="1" applyFont="1" applyFill="1" applyAlignment="1">
      <alignment horizontal="center" vertical="center"/>
    </xf>
    <xf numFmtId="0" fontId="1" fillId="6" borderId="0" xfId="1" applyFill="1"/>
    <xf numFmtId="164" fontId="29" fillId="6" borderId="0" xfId="1" applyNumberFormat="1" applyFont="1" applyFill="1" applyAlignment="1">
      <alignment horizontal="center" vertical="center"/>
    </xf>
    <xf numFmtId="0" fontId="2" fillId="7" borderId="0" xfId="1" applyFont="1" applyFill="1" applyBorder="1"/>
    <xf numFmtId="0" fontId="1" fillId="7" borderId="0" xfId="1" applyFill="1" applyBorder="1"/>
    <xf numFmtId="0" fontId="26" fillId="7" borderId="0" xfId="1" applyFont="1" applyFill="1" applyAlignment="1">
      <alignment horizontal="center"/>
    </xf>
    <xf numFmtId="0" fontId="1" fillId="7" borderId="0" xfId="1" applyFill="1" applyBorder="1" applyAlignment="1">
      <alignment horizontal="center"/>
    </xf>
    <xf numFmtId="0" fontId="1" fillId="7" borderId="1" xfId="1" applyFill="1" applyBorder="1"/>
    <xf numFmtId="0" fontId="1" fillId="7" borderId="0" xfId="1" applyFill="1" applyBorder="1" applyAlignment="1">
      <alignment horizontal="center"/>
    </xf>
    <xf numFmtId="0" fontId="1" fillId="6" borderId="0" xfId="1" applyFill="1" applyBorder="1"/>
    <xf numFmtId="0" fontId="30" fillId="8" borderId="0" xfId="1" applyFont="1" applyFill="1" applyAlignment="1">
      <alignment horizontal="left" vertical="top"/>
    </xf>
    <xf numFmtId="0" fontId="2" fillId="6" borderId="0" xfId="1" applyFont="1" applyFill="1" applyBorder="1" applyAlignment="1">
      <alignment horizontal="center" vertical="center"/>
    </xf>
    <xf numFmtId="0" fontId="24" fillId="7" borderId="0" xfId="1" applyFont="1" applyFill="1" applyAlignment="1">
      <alignment horizontal="center" vertical="center" wrapText="1"/>
    </xf>
    <xf numFmtId="0" fontId="1" fillId="8" borderId="0" xfId="1" applyFill="1"/>
    <xf numFmtId="164" fontId="29" fillId="4" borderId="0" xfId="1" applyNumberFormat="1" applyFont="1" applyFill="1" applyBorder="1" applyAlignment="1">
      <alignment vertical="center"/>
    </xf>
    <xf numFmtId="164" fontId="29" fillId="4" borderId="0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8" fillId="4" borderId="0" xfId="1" applyFont="1" applyFill="1" applyBorder="1"/>
    <xf numFmtId="0" fontId="31" fillId="4" borderId="0" xfId="1" applyFont="1" applyFill="1" applyBorder="1"/>
    <xf numFmtId="0" fontId="26" fillId="7" borderId="0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49" fontId="1" fillId="0" borderId="0" xfId="1" applyNumberFormat="1"/>
    <xf numFmtId="0" fontId="32" fillId="0" borderId="2" xfId="3" applyFill="1" applyBorder="1" applyAlignment="1">
      <alignment horizontal="left" vertical="center" indent="1"/>
    </xf>
    <xf numFmtId="0" fontId="32" fillId="0" borderId="2" xfId="3" applyFill="1" applyBorder="1" applyAlignment="1">
      <alignment vertical="center"/>
    </xf>
    <xf numFmtId="166" fontId="32" fillId="0" borderId="2" xfId="3" applyNumberFormat="1" applyFill="1" applyBorder="1" applyAlignment="1">
      <alignment vertical="center"/>
    </xf>
    <xf numFmtId="166" fontId="1" fillId="0" borderId="0" xfId="1" applyNumberFormat="1"/>
    <xf numFmtId="0" fontId="32" fillId="0" borderId="3" xfId="3" applyFill="1" applyBorder="1" applyAlignment="1">
      <alignment horizontal="left" vertical="center" indent="1"/>
    </xf>
    <xf numFmtId="0" fontId="32" fillId="0" borderId="3" xfId="3" applyFill="1" applyBorder="1" applyAlignment="1">
      <alignment vertical="center"/>
    </xf>
    <xf numFmtId="0" fontId="32" fillId="0" borderId="0" xfId="3" applyFill="1" applyBorder="1" applyAlignment="1">
      <alignment horizontal="left" vertical="center" indent="1"/>
    </xf>
    <xf numFmtId="0" fontId="1" fillId="9" borderId="0" xfId="1" applyFill="1"/>
    <xf numFmtId="0" fontId="1" fillId="0" borderId="0" xfId="1" applyFill="1"/>
    <xf numFmtId="0" fontId="1" fillId="10" borderId="0" xfId="1" applyFill="1"/>
    <xf numFmtId="0" fontId="34" fillId="10" borderId="0" xfId="1" applyFont="1" applyFill="1" applyAlignment="1">
      <alignment horizontal="center" vertical="center" wrapText="1"/>
    </xf>
    <xf numFmtId="0" fontId="35" fillId="0" borderId="0" xfId="1" applyFont="1" applyAlignment="1">
      <alignment horizontal="left" indent="2"/>
    </xf>
    <xf numFmtId="0" fontId="36" fillId="0" borderId="0" xfId="1" applyFont="1" applyAlignment="1">
      <alignment horizontal="left" indent="2"/>
    </xf>
    <xf numFmtId="49" fontId="37" fillId="9" borderId="0" xfId="1" applyNumberFormat="1" applyFont="1" applyFill="1" applyAlignment="1">
      <alignment horizontal="center"/>
    </xf>
    <xf numFmtId="0" fontId="37" fillId="9" borderId="0" xfId="1" applyFont="1" applyFill="1" applyAlignment="1">
      <alignment horizontal="center"/>
    </xf>
    <xf numFmtId="49" fontId="37" fillId="9" borderId="0" xfId="1" applyNumberFormat="1" applyFont="1" applyFill="1" applyAlignment="1"/>
    <xf numFmtId="0" fontId="10" fillId="9" borderId="0" xfId="1" applyFont="1" applyFill="1" applyAlignment="1">
      <alignment horizontal="left" vertical="center" indent="2"/>
    </xf>
    <xf numFmtId="49" fontId="37" fillId="9" borderId="0" xfId="1" quotePrefix="1" applyNumberFormat="1" applyFont="1" applyFill="1" applyAlignment="1">
      <alignment horizontal="center"/>
    </xf>
    <xf numFmtId="0" fontId="0" fillId="0" borderId="0" xfId="1" applyFont="1"/>
  </cellXfs>
  <cellStyles count="4">
    <cellStyle name="Normal" xfId="0" builtinId="0"/>
    <cellStyle name="Normal 3" xfId="1" xr:uid="{3071650D-20A1-49F4-83BE-9EA5B4D483B7}"/>
    <cellStyle name="Normal 7" xfId="3" xr:uid="{CEAA9CEA-9B2C-4A4B-AA68-D851D03B08C6}"/>
    <cellStyle name="Pourcentage 2" xfId="2" xr:uid="{DC3F918F-FB07-4C84-A721-A776A69B6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48D9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9D-4235-9BEA-B898C974C13B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9D-4235-9BEA-B898C974C13B}"/>
              </c:ext>
            </c:extLst>
          </c:dPt>
          <c:val>
            <c:numRef>
              <c:f>'Dashboard - Finance'!$AD$13:$AE$13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9D-4235-9BEA-B898C974C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707955375372905E-2"/>
          <c:y val="0.20298519655422417"/>
          <c:w val="0.9545840892492542"/>
          <c:h val="0.65576161404309474"/>
        </c:manualLayout>
      </c:layout>
      <c:barChart>
        <c:barDir val="col"/>
        <c:grouping val="clustered"/>
        <c:varyColors val="0"/>
        <c:ser>
          <c:idx val="0"/>
          <c:order val="0"/>
          <c:tx>
            <c:v>Solde</c:v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#\ ##0\ " sourceLinked="0"/>
            <c:spPr>
              <a:noFill/>
              <a:ln>
                <a:solidFill>
                  <a:schemeClr val="bg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50C1D3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AB-496D-803D-BB65FF697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39792936"/>
        <c:axId val="239794248"/>
      </c:barChart>
      <c:catAx>
        <c:axId val="23979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fr-FR"/>
          </a:p>
        </c:txPr>
        <c:crossAx val="239794248"/>
        <c:crosses val="autoZero"/>
        <c:auto val="1"/>
        <c:lblAlgn val="ctr"/>
        <c:lblOffset val="100"/>
        <c:noMultiLvlLbl val="0"/>
      </c:catAx>
      <c:valAx>
        <c:axId val="239794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979293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50C1D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C8-444F-A8C4-37ABBC5CFF0B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C8-444F-A8C4-37ABBC5CFF0B}"/>
              </c:ext>
            </c:extLst>
          </c:dPt>
          <c:val>
            <c:numRef>
              <c:f>'Dashboard - Finance'!$AD$8:$AE$8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C8-444F-A8C4-37ABBC5CF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DC1D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AF-4043-810E-12EB04C18E11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AF-4043-810E-12EB04C18E11}"/>
              </c:ext>
            </c:extLst>
          </c:dPt>
          <c:val>
            <c:numRef>
              <c:f>'Dashboard - Finance'!$AD$11:$AE$11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AF-4043-810E-12EB04C18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0830869885751"/>
          <c:y val="0"/>
          <c:w val="0.82402341755818409"/>
          <c:h val="0.95277774679204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F919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10-4FC4-B725-AF682D34F11B}"/>
              </c:ext>
            </c:extLst>
          </c:dPt>
          <c:dPt>
            <c:idx val="1"/>
            <c:bubble3D val="0"/>
            <c:spPr>
              <a:solidFill>
                <a:srgbClr val="EFEFE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10-4FC4-B725-AF682D34F11B}"/>
              </c:ext>
            </c:extLst>
          </c:dPt>
          <c:val>
            <c:numRef>
              <c:f>'Dashboard - Finance'!$AD$8:$AE$8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10-4FC4-B725-AF682D34F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E7771FD-E66F-4672-977C-EB8747E9BAFB}"/>
            </a:ext>
          </a:extLst>
        </xdr:cNvPr>
        <xdr:cNvSpPr/>
      </xdr:nvSpPr>
      <xdr:spPr>
        <a:xfrm>
          <a:off x="682743" y="581023"/>
          <a:ext cx="79257" cy="342900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AA340261-AB04-46EA-B12B-BE02C8F3B25F}"/>
            </a:ext>
          </a:extLst>
        </xdr:cNvPr>
        <xdr:cNvSpPr/>
      </xdr:nvSpPr>
      <xdr:spPr>
        <a:xfrm>
          <a:off x="557212" y="2092323"/>
          <a:ext cx="360000" cy="217125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65FE96BD-F2FD-48A7-A693-8B061FBD8258}"/>
            </a:ext>
          </a:extLst>
        </xdr:cNvPr>
        <xdr:cNvSpPr/>
      </xdr:nvSpPr>
      <xdr:spPr>
        <a:xfrm>
          <a:off x="557212" y="3043765"/>
          <a:ext cx="360000" cy="217125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A196648D-2D0B-4650-AF7B-8CD756F43BCE}"/>
            </a:ext>
          </a:extLst>
        </xdr:cNvPr>
        <xdr:cNvSpPr/>
      </xdr:nvSpPr>
      <xdr:spPr>
        <a:xfrm>
          <a:off x="546629" y="1114425"/>
          <a:ext cx="360000" cy="22241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374838</xdr:colOff>
      <xdr:row>5</xdr:row>
      <xdr:rowOff>63313</xdr:rowOff>
    </xdr:from>
    <xdr:to>
      <xdr:col>0</xdr:col>
      <xdr:colOff>1318038</xdr:colOff>
      <xdr:row>8</xdr:row>
      <xdr:rowOff>163831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15D444DB-4DBF-4969-A24B-30F540999292}"/>
            </a:ext>
          </a:extLst>
        </xdr:cNvPr>
        <xdr:cNvSpPr/>
      </xdr:nvSpPr>
      <xdr:spPr>
        <a:xfrm>
          <a:off x="374838" y="1692088"/>
          <a:ext cx="943200" cy="929193"/>
        </a:xfrm>
        <a:prstGeom prst="ellipse">
          <a:avLst/>
        </a:prstGeom>
        <a:noFill/>
        <a:ln>
          <a:solidFill>
            <a:srgbClr val="4DC1D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absolute">
    <xdr:from>
      <xdr:col>12</xdr:col>
      <xdr:colOff>416486</xdr:colOff>
      <xdr:row>17</xdr:row>
      <xdr:rowOff>189255</xdr:rowOff>
    </xdr:from>
    <xdr:to>
      <xdr:col>15</xdr:col>
      <xdr:colOff>136338</xdr:colOff>
      <xdr:row>23</xdr:row>
      <xdr:rowOff>44824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28F648D-FABE-4D33-888F-D6B2D6EAB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67236</xdr:colOff>
      <xdr:row>3</xdr:row>
      <xdr:rowOff>2</xdr:rowOff>
    </xdr:from>
    <xdr:to>
      <xdr:col>16</xdr:col>
      <xdr:colOff>33618</xdr:colOff>
      <xdr:row>8</xdr:row>
      <xdr:rowOff>324971</xdr:rowOff>
    </xdr:to>
    <xdr:graphicFrame macro="">
      <xdr:nvGraphicFramePr>
        <xdr:cNvPr id="4" name="Graphique_AC4">
          <a:extLst>
            <a:ext uri="{FF2B5EF4-FFF2-40B4-BE49-F238E27FC236}">
              <a16:creationId xmlns:a16="http://schemas.microsoft.com/office/drawing/2014/main" id="{A3E34A8A-A437-46EA-95E8-D81D3FBB2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381000</xdr:colOff>
      <xdr:row>20</xdr:row>
      <xdr:rowOff>4</xdr:rowOff>
    </xdr:from>
    <xdr:to>
      <xdr:col>1</xdr:col>
      <xdr:colOff>38010</xdr:colOff>
      <xdr:row>22</xdr:row>
      <xdr:rowOff>43931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97A5F44-7EF2-45B8-A016-D8DFDDEF5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267329"/>
          <a:ext cx="1019085" cy="1091677"/>
        </a:xfrm>
        <a:prstGeom prst="rect">
          <a:avLst/>
        </a:prstGeom>
      </xdr:spPr>
    </xdr:pic>
    <xdr:clientData/>
  </xdr:twoCellAnchor>
  <xdr:twoCellAnchor>
    <xdr:from>
      <xdr:col>9</xdr:col>
      <xdr:colOff>78442</xdr:colOff>
      <xdr:row>10</xdr:row>
      <xdr:rowOff>56031</xdr:rowOff>
    </xdr:from>
    <xdr:to>
      <xdr:col>10</xdr:col>
      <xdr:colOff>550770</xdr:colOff>
      <xdr:row>15</xdr:row>
      <xdr:rowOff>44824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76144BE-8438-4D3F-94C8-95AFD436B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78442</xdr:colOff>
      <xdr:row>17</xdr:row>
      <xdr:rowOff>179295</xdr:rowOff>
    </xdr:from>
    <xdr:to>
      <xdr:col>10</xdr:col>
      <xdr:colOff>550770</xdr:colOff>
      <xdr:row>22</xdr:row>
      <xdr:rowOff>168088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54C3E961-33EA-44BA-9559-72B686AB6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498103</xdr:colOff>
      <xdr:row>20</xdr:row>
      <xdr:rowOff>164166</xdr:rowOff>
    </xdr:from>
    <xdr:to>
      <xdr:col>5</xdr:col>
      <xdr:colOff>1344705</xdr:colOff>
      <xdr:row>21</xdr:row>
      <xdr:rowOff>752430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C5553808-7CDD-432D-8A39-99F73C2C43BD}"/>
            </a:ext>
          </a:extLst>
        </xdr:cNvPr>
        <xdr:cNvSpPr/>
      </xdr:nvSpPr>
      <xdr:spPr>
        <a:xfrm>
          <a:off x="4317628" y="5431491"/>
          <a:ext cx="846602" cy="845439"/>
        </a:xfrm>
        <a:prstGeom prst="ellipse">
          <a:avLst/>
        </a:prstGeom>
        <a:noFill/>
        <a:ln>
          <a:solidFill>
            <a:srgbClr val="4DC1D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44824</xdr:colOff>
      <xdr:row>11</xdr:row>
      <xdr:rowOff>168089</xdr:rowOff>
    </xdr:from>
    <xdr:to>
      <xdr:col>5</xdr:col>
      <xdr:colOff>102534</xdr:colOff>
      <xdr:row>16</xdr:row>
      <xdr:rowOff>134470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DBD08881-C38D-4EBB-91BF-9E68C5B84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426386</xdr:colOff>
      <xdr:row>12</xdr:row>
      <xdr:rowOff>114862</xdr:rowOff>
    </xdr:from>
    <xdr:to>
      <xdr:col>5</xdr:col>
      <xdr:colOff>1369586</xdr:colOff>
      <xdr:row>15</xdr:row>
      <xdr:rowOff>181762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37DD5065-34C1-435D-B5EF-A5037B96BA37}"/>
            </a:ext>
          </a:extLst>
        </xdr:cNvPr>
        <xdr:cNvSpPr/>
      </xdr:nvSpPr>
      <xdr:spPr>
        <a:xfrm>
          <a:off x="4245911" y="3486712"/>
          <a:ext cx="943200" cy="924150"/>
        </a:xfrm>
        <a:prstGeom prst="ellipse">
          <a:avLst/>
        </a:prstGeom>
        <a:noFill/>
        <a:ln>
          <a:solidFill>
            <a:srgbClr val="2F919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11206</xdr:colOff>
      <xdr:row>0</xdr:row>
      <xdr:rowOff>0</xdr:rowOff>
    </xdr:from>
    <xdr:to>
      <xdr:col>18</xdr:col>
      <xdr:colOff>44824</xdr:colOff>
      <xdr:row>3</xdr:row>
      <xdr:rowOff>280147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61DE35DE-D927-4BE1-B5DA-15A114115B78}"/>
            </a:ext>
          </a:extLst>
        </xdr:cNvPr>
        <xdr:cNvSpPr/>
      </xdr:nvSpPr>
      <xdr:spPr>
        <a:xfrm>
          <a:off x="12155581" y="0"/>
          <a:ext cx="1557618" cy="813547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rmand.MERCURIA\Downloads\SBR_compta1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Dashboard - Analyse Résultat 1"/>
      <sheetName val="Dashboard - Finance"/>
      <sheetName val="Dashboard - Suivi de Gestion 1"/>
      <sheetName val="Dashboard - Suivi de Gestion 2"/>
      <sheetName val="Rapport financier"/>
      <sheetName val="Dashboard - Analyse Résultat 2"/>
      <sheetName val="Détails - Analyse Résultat 2"/>
      <sheetName val="Balance Interactive - Comptes"/>
      <sheetName val="Balance Interactive - Rubriques"/>
      <sheetName val="SIG - Suivi Mensuel"/>
      <sheetName val="SIG - Suivi Mensuel &amp; Cumulé 1"/>
      <sheetName val="SIG - Suivi Mensuel &amp; Cumulé 2"/>
      <sheetName val="Balance"/>
      <sheetName val="RIK_PARAMS"/>
    </sheetNames>
    <sheetDataSet>
      <sheetData sheetId="0"/>
      <sheetData sheetId="1"/>
      <sheetData sheetId="2">
        <row r="8">
          <cell r="AD8" t="e">
            <v>#DIV/0!</v>
          </cell>
          <cell r="AE8" t="e">
            <v>#DIV/0!</v>
          </cell>
        </row>
        <row r="11">
          <cell r="AD11" t="e">
            <v>#DIV/0!</v>
          </cell>
          <cell r="AE11" t="e">
            <v>#DIV/0!</v>
          </cell>
        </row>
        <row r="13">
          <cell r="AD13" t="e">
            <v>#DIV/0!</v>
          </cell>
          <cell r="AE13" t="e">
            <v>#DIV/0!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A5B12-E69E-4D43-AAA7-7CAD6772788A}">
  <dimension ref="A1:AM44"/>
  <sheetViews>
    <sheetView showGridLines="0" tabSelected="1" zoomScale="70" zoomScaleNormal="70" workbookViewId="0">
      <selection activeCell="N18" sqref="N18"/>
    </sheetView>
  </sheetViews>
  <sheetFormatPr baseColWidth="10" defaultRowHeight="15" x14ac:dyDescent="0.25"/>
  <cols>
    <col min="1" max="18" width="11.42578125" style="10"/>
    <col min="19" max="19" width="15.85546875" style="10" customWidth="1"/>
    <col min="20" max="16384" width="11.42578125" style="10"/>
  </cols>
  <sheetData>
    <row r="1" spans="1:39" ht="15" customHeight="1" x14ac:dyDescent="0.35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5"/>
      <c r="M1" s="75"/>
      <c r="N1" s="78"/>
      <c r="O1" s="76"/>
      <c r="P1" s="75"/>
      <c r="Q1" s="75"/>
      <c r="R1" s="78"/>
      <c r="S1" s="76"/>
      <c r="T1" s="75"/>
      <c r="U1" s="75"/>
      <c r="V1" s="7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39" ht="26.25" x14ac:dyDescent="0.3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5"/>
      <c r="M2" s="75"/>
      <c r="N2" s="74"/>
      <c r="O2" s="76"/>
      <c r="P2" s="75"/>
      <c r="Q2" s="75"/>
      <c r="R2" s="74"/>
      <c r="S2" s="76"/>
      <c r="T2" s="75"/>
      <c r="U2" s="75"/>
      <c r="V2" s="74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</row>
    <row r="3" spans="1:39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</row>
    <row r="7" spans="1:39" ht="25.5" x14ac:dyDescent="0.5">
      <c r="B7" s="72" t="s">
        <v>48</v>
      </c>
    </row>
    <row r="8" spans="1:39" ht="19.5" x14ac:dyDescent="0.25">
      <c r="B8" s="73"/>
    </row>
    <row r="9" spans="1:39" ht="19.5" x14ac:dyDescent="0.25">
      <c r="B9" s="73"/>
    </row>
    <row r="10" spans="1:39" ht="19.5" x14ac:dyDescent="0.25">
      <c r="B10" s="73"/>
    </row>
    <row r="11" spans="1:39" ht="19.5" x14ac:dyDescent="0.25">
      <c r="B11" s="73"/>
    </row>
    <row r="12" spans="1:39" ht="25.5" x14ac:dyDescent="0.5">
      <c r="B12" s="72" t="s">
        <v>47</v>
      </c>
    </row>
    <row r="13" spans="1:39" ht="19.5" x14ac:dyDescent="0.25">
      <c r="B13" s="73"/>
    </row>
    <row r="14" spans="1:39" ht="19.5" x14ac:dyDescent="0.25">
      <c r="B14" s="73"/>
    </row>
    <row r="15" spans="1:39" ht="19.5" x14ac:dyDescent="0.25">
      <c r="B15" s="73"/>
    </row>
    <row r="16" spans="1:39" ht="19.5" x14ac:dyDescent="0.25">
      <c r="B16" s="73"/>
    </row>
    <row r="17" spans="1:39" ht="25.5" x14ac:dyDescent="0.5">
      <c r="B17" s="72" t="s">
        <v>46</v>
      </c>
    </row>
    <row r="18" spans="1:39" x14ac:dyDescent="0.25">
      <c r="N18" s="79" t="s">
        <v>50</v>
      </c>
    </row>
    <row r="22" spans="1:39" ht="15" customHeight="1" x14ac:dyDescent="0.25">
      <c r="A22" s="71" t="s">
        <v>45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1:39" ht="15" customHeight="1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1:39" ht="1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39" ht="1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39" s="69" customFormat="1" ht="15" customHeight="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39" s="69" customFormat="1" ht="15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39" s="69" customFormat="1" ht="15" customHeigh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39" s="69" customFormat="1" ht="7.5" customHeigh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</row>
    <row r="30" spans="1:39" s="69" customFormat="1" x14ac:dyDescent="0.2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</row>
    <row r="31" spans="1:39" s="69" customFormat="1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</row>
    <row r="32" spans="1:39" s="69" customFormat="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</row>
    <row r="33" spans="1:39" s="69" customFormat="1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</row>
    <row r="34" spans="1:39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</row>
    <row r="35" spans="1:39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</row>
    <row r="36" spans="1:39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</row>
    <row r="37" spans="1:39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</row>
    <row r="38" spans="1:39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39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</row>
    <row r="40" spans="1:39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</row>
    <row r="41" spans="1:39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</row>
    <row r="42" spans="1:39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</row>
    <row r="43" spans="1:39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</row>
    <row r="44" spans="1:39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D7724-2B9D-429E-AFE9-B028D5E24C15}">
  <dimension ref="A1:AZ64"/>
  <sheetViews>
    <sheetView zoomScale="85" zoomScaleNormal="85" workbookViewId="0">
      <selection activeCell="E31" sqref="E31"/>
    </sheetView>
  </sheetViews>
  <sheetFormatPr baseColWidth="10" defaultRowHeight="15" x14ac:dyDescent="0.25"/>
  <cols>
    <col min="1" max="1" width="20.42578125" style="10" customWidth="1"/>
    <col min="2" max="2" width="4" style="10" customWidth="1"/>
    <col min="3" max="3" width="15.28515625" style="10" customWidth="1"/>
    <col min="4" max="4" width="2.140625" style="10" customWidth="1"/>
    <col min="5" max="5" width="15.42578125" style="10" customWidth="1"/>
    <col min="6" max="6" width="27" style="10" customWidth="1"/>
    <col min="7" max="7" width="2.140625" style="10" customWidth="1"/>
    <col min="8" max="8" width="12.42578125" style="10" customWidth="1"/>
    <col min="9" max="9" width="12.85546875" style="10" customWidth="1"/>
    <col min="10" max="10" width="11.42578125" style="10" customWidth="1"/>
    <col min="11" max="11" width="10.28515625" style="10" customWidth="1"/>
    <col min="12" max="12" width="2.85546875" style="10" customWidth="1"/>
    <col min="13" max="13" width="13" style="10" customWidth="1"/>
    <col min="14" max="14" width="9.85546875" style="10" customWidth="1"/>
    <col min="15" max="15" width="11.42578125" style="10"/>
    <col min="16" max="16" width="11.5703125" style="10" customWidth="1"/>
    <col min="17" max="28" width="11.42578125" style="10"/>
    <col min="29" max="29" width="19.7109375" style="10" customWidth="1"/>
    <col min="30" max="31" width="11.42578125" style="10"/>
    <col min="32" max="32" width="13.7109375" style="10" customWidth="1"/>
    <col min="33" max="33" width="13.7109375" style="10" bestFit="1" customWidth="1"/>
    <col min="34" max="34" width="12.85546875" style="10" bestFit="1" customWidth="1"/>
    <col min="35" max="35" width="12.85546875" style="10" customWidth="1"/>
    <col min="36" max="16384" width="11.42578125" style="10"/>
  </cols>
  <sheetData>
    <row r="1" spans="1:35" ht="21" customHeight="1" x14ac:dyDescent="0.25">
      <c r="A1" s="1" t="s">
        <v>0</v>
      </c>
      <c r="B1" s="1"/>
      <c r="C1" s="1"/>
      <c r="D1" s="2"/>
      <c r="E1" s="3" t="s">
        <v>1</v>
      </c>
      <c r="F1" s="3"/>
      <c r="G1" s="2"/>
      <c r="H1" s="2"/>
      <c r="I1" s="2"/>
      <c r="J1" s="4" t="s">
        <v>2</v>
      </c>
      <c r="K1" s="4"/>
      <c r="L1" s="5" t="s">
        <v>3</v>
      </c>
      <c r="M1" s="5"/>
      <c r="N1" s="6" t="s">
        <v>4</v>
      </c>
      <c r="O1" s="7" t="s">
        <v>5</v>
      </c>
      <c r="P1" s="7"/>
      <c r="Q1" s="8" t="str">
        <f>VLOOKUP(N1,$AH$5:$AI$16,2,FALSE)</f>
        <v>1..3</v>
      </c>
      <c r="R1" s="9"/>
      <c r="S1" s="9"/>
      <c r="T1" s="9"/>
      <c r="U1" s="9"/>
      <c r="V1" s="9"/>
      <c r="W1" s="9"/>
      <c r="X1" s="9"/>
      <c r="Y1" s="9"/>
      <c r="Z1" s="9"/>
      <c r="AA1" s="9"/>
      <c r="AB1" s="10">
        <v>1</v>
      </c>
    </row>
    <row r="2" spans="1:35" ht="6" customHeight="1" x14ac:dyDescent="0.25">
      <c r="A2" s="1"/>
      <c r="B2" s="1"/>
      <c r="C2" s="1"/>
      <c r="D2" s="2"/>
      <c r="E2" s="3"/>
      <c r="F2" s="3"/>
      <c r="G2" s="2"/>
      <c r="H2" s="2"/>
      <c r="I2" s="2"/>
      <c r="J2" s="4"/>
      <c r="K2" s="4"/>
      <c r="L2" s="5"/>
      <c r="M2" s="5"/>
      <c r="N2" s="6"/>
      <c r="O2" s="7"/>
      <c r="P2" s="7"/>
      <c r="Q2" s="9">
        <f>O1-1</f>
        <v>2017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0">
        <v>1</v>
      </c>
    </row>
    <row r="3" spans="1:3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>
        <v>-1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0">
        <v>1</v>
      </c>
      <c r="AC3" s="10" t="s">
        <v>6</v>
      </c>
    </row>
    <row r="4" spans="1:35" ht="55.5" customHeight="1" x14ac:dyDescent="0.25">
      <c r="A4" s="12" t="s">
        <v>7</v>
      </c>
      <c r="B4" s="12"/>
      <c r="C4" s="13" t="str">
        <f>_xll.Assistant.XL.RIK_AC("INF06__;INF02@E=1,S=1021,G=0,T=0,P=0,C=/{0}:@R=A,S=1006,V={1}:R=B,S=2|1001,V=707..70799999999999,7097..70979999999999,7..70399999999999,709..70939999999999,704..70699999999999,708..70899999999999,7094..70969999999999,709"&amp;"8..70989999999999:R=C,S=1019,V={2}:R=D,S=2001,V={3}:R=E,S=1020,V={4}:",$Q$3,$A$1,$O$1,$L$1,$Q$1)</f>
        <v/>
      </c>
      <c r="D4" s="13"/>
      <c r="E4" s="13"/>
      <c r="F4" s="13"/>
      <c r="G4" s="11"/>
      <c r="H4" s="14" t="s">
        <v>8</v>
      </c>
      <c r="I4" s="14"/>
      <c r="J4" s="14"/>
      <c r="K4" s="14"/>
      <c r="L4" s="15"/>
      <c r="M4" s="15"/>
      <c r="N4" s="15"/>
      <c r="O4" s="15"/>
      <c r="P4" s="15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0">
        <v>1</v>
      </c>
      <c r="AC4" s="10" t="str">
        <f>_xll.Assistant.XL.RIK_AG("INF06_0_0_0_0_0_0_D=0x0;INF02@E=0,S=1020,G=0,T=0,P=-1@L=Solde,E=1,F=[1021]/-1000,Y=1@@@R=B,S=1006,V={0}:R=C,S=2|1001,V=70*:R=D,S=1019,V={1}:R=A,S=2001,V={2}:R=B,S=1020,V={3}:",$A$1,$O$1,$L$1,$Q$1)</f>
        <v/>
      </c>
      <c r="AH4" s="10" t="s">
        <v>9</v>
      </c>
    </row>
    <row r="5" spans="1:35" ht="30.75" customHeight="1" x14ac:dyDescent="0.25">
      <c r="A5" s="12"/>
      <c r="B5" s="12"/>
      <c r="C5" s="13"/>
      <c r="D5" s="13"/>
      <c r="E5" s="13"/>
      <c r="F5" s="13"/>
      <c r="G5" s="11"/>
      <c r="H5" s="15"/>
      <c r="I5" s="15"/>
      <c r="J5" s="15"/>
      <c r="K5" s="15"/>
      <c r="L5" s="15"/>
      <c r="M5" s="15"/>
      <c r="N5" s="15"/>
      <c r="O5" s="15"/>
      <c r="P5" s="15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0">
        <v>1</v>
      </c>
      <c r="AD5" s="10" t="s">
        <v>10</v>
      </c>
      <c r="AE5" s="10" t="s">
        <v>11</v>
      </c>
      <c r="AH5" s="10" t="s">
        <v>12</v>
      </c>
      <c r="AI5" s="16" t="s">
        <v>13</v>
      </c>
    </row>
    <row r="6" spans="1:35" ht="15.75" customHeight="1" x14ac:dyDescent="0.25">
      <c r="A6" s="17"/>
      <c r="B6" s="17"/>
      <c r="C6" s="18"/>
      <c r="D6" s="18"/>
      <c r="E6" s="19" t="s">
        <v>14</v>
      </c>
      <c r="F6" s="20" t="str">
        <f>_xll.Assistant.XL.RIK_AC("INF06__;INF02@E=1,S=1021,G=0,T=0,P=0,C=/{0}:@R=A,S=1006,V={1}:R=B,S=2|1001,V=707..70799999999999,7097..70979999999999,7..70399999999999,709..70939999999999,704..70699999999999,708..70899999999999,7094..70969999999999,709"&amp;"8..70989999999999:R=C,S=1019,V={2}:R=D,S=2001,V={3}:R=E,S=1020,V={4}:",$Q$3,$A$1,$Q$2,$L$1,$Q$1)</f>
        <v/>
      </c>
      <c r="G6" s="11"/>
      <c r="H6" s="15"/>
      <c r="I6" s="15"/>
      <c r="J6" s="15"/>
      <c r="K6" s="15"/>
      <c r="L6" s="15"/>
      <c r="M6" s="15"/>
      <c r="N6" s="15"/>
      <c r="O6" s="15"/>
      <c r="P6" s="1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0">
        <v>1</v>
      </c>
      <c r="AH6" s="10" t="s">
        <v>15</v>
      </c>
      <c r="AI6" s="16" t="s">
        <v>16</v>
      </c>
    </row>
    <row r="7" spans="1:35" ht="34.5" customHeight="1" x14ac:dyDescent="0.25">
      <c r="A7" s="21" t="e">
        <f>IF(C4-F6&gt;0,"k","m")</f>
        <v>#VALUE!</v>
      </c>
      <c r="B7" s="21"/>
      <c r="C7" s="22"/>
      <c r="D7" s="23"/>
      <c r="E7" s="19"/>
      <c r="F7" s="20"/>
      <c r="G7" s="11"/>
      <c r="H7" s="15"/>
      <c r="I7" s="15"/>
      <c r="J7" s="24"/>
      <c r="K7" s="25"/>
      <c r="L7" s="25"/>
      <c r="M7" s="25"/>
      <c r="N7" s="15"/>
      <c r="O7" s="15"/>
      <c r="P7" s="15"/>
      <c r="Q7" s="11"/>
      <c r="R7" s="26"/>
      <c r="S7" s="11"/>
      <c r="T7" s="11"/>
      <c r="U7" s="11"/>
      <c r="V7" s="11"/>
      <c r="W7" s="11"/>
      <c r="X7" s="11"/>
      <c r="Y7" s="11"/>
      <c r="Z7" s="11"/>
      <c r="AA7" s="11"/>
      <c r="AB7" s="10">
        <v>1</v>
      </c>
      <c r="AH7" s="10" t="s">
        <v>4</v>
      </c>
      <c r="AI7" s="16" t="s">
        <v>17</v>
      </c>
    </row>
    <row r="8" spans="1:35" ht="15" customHeight="1" x14ac:dyDescent="0.25">
      <c r="A8" s="21"/>
      <c r="B8" s="21"/>
      <c r="C8" s="22"/>
      <c r="D8" s="23"/>
      <c r="E8" s="23"/>
      <c r="F8" s="23"/>
      <c r="G8" s="11"/>
      <c r="H8" s="15"/>
      <c r="I8" s="15"/>
      <c r="J8" s="25"/>
      <c r="K8" s="25"/>
      <c r="L8" s="25"/>
      <c r="M8" s="25"/>
      <c r="N8" s="15"/>
      <c r="O8" s="15"/>
      <c r="P8" s="1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0">
        <v>1</v>
      </c>
      <c r="AC8" s="10" t="s">
        <v>18</v>
      </c>
      <c r="AD8" s="27" t="e">
        <f>H15/C4</f>
        <v>#VALUE!</v>
      </c>
      <c r="AE8" s="28" t="e">
        <f>1-AD8</f>
        <v>#VALUE!</v>
      </c>
      <c r="AH8" s="10" t="s">
        <v>19</v>
      </c>
      <c r="AI8" s="16" t="s">
        <v>20</v>
      </c>
    </row>
    <row r="9" spans="1:35" ht="27" customHeight="1" x14ac:dyDescent="0.25">
      <c r="A9" s="17"/>
      <c r="B9" s="17"/>
      <c r="C9" s="29" t="e">
        <f>IF(C4-F6&gt;0,"Hausse","Diminution"&amp;" de "&amp;TEXT(C4-F6,"# ### ### €"))</f>
        <v>#VALUE!</v>
      </c>
      <c r="D9" s="23"/>
      <c r="E9" s="23"/>
      <c r="F9" s="23"/>
      <c r="G9" s="11"/>
      <c r="H9" s="15"/>
      <c r="I9" s="15"/>
      <c r="J9" s="30"/>
      <c r="K9" s="30"/>
      <c r="L9" s="30"/>
      <c r="M9" s="30"/>
      <c r="N9" s="15"/>
      <c r="O9" s="15"/>
      <c r="P9" s="15"/>
      <c r="Q9" s="11"/>
      <c r="R9" s="31"/>
      <c r="S9" s="11"/>
      <c r="T9" s="11"/>
      <c r="U9" s="11"/>
      <c r="V9" s="11"/>
      <c r="W9" s="11"/>
      <c r="X9" s="11"/>
      <c r="Y9" s="11"/>
      <c r="Z9" s="11"/>
      <c r="AA9" s="11"/>
      <c r="AB9" s="10">
        <v>1</v>
      </c>
      <c r="AH9" s="10" t="s">
        <v>21</v>
      </c>
      <c r="AI9" s="16" t="s">
        <v>22</v>
      </c>
    </row>
    <row r="10" spans="1:3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0">
        <v>1</v>
      </c>
      <c r="AH10" s="10" t="s">
        <v>23</v>
      </c>
      <c r="AI10" s="16" t="s">
        <v>24</v>
      </c>
    </row>
    <row r="11" spans="1:35" ht="15" customHeight="1" x14ac:dyDescent="0.25">
      <c r="A11" s="32" t="s">
        <v>25</v>
      </c>
      <c r="B11" s="32"/>
      <c r="C11" s="32"/>
      <c r="D11" s="32"/>
      <c r="E11" s="32"/>
      <c r="F11" s="32"/>
      <c r="G11" s="11"/>
      <c r="H11" s="33"/>
      <c r="I11" s="33"/>
      <c r="J11" s="33"/>
      <c r="K11" s="33"/>
      <c r="L11" s="34" t="s">
        <v>26</v>
      </c>
      <c r="M11" s="34"/>
      <c r="N11" s="34"/>
      <c r="O11" s="34"/>
      <c r="P11" s="3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0">
        <v>1</v>
      </c>
      <c r="AC11" s="10" t="s">
        <v>27</v>
      </c>
      <c r="AD11" s="27" t="e">
        <f>H22/C4</f>
        <v>#VALUE!</v>
      </c>
      <c r="AE11" s="28" t="e">
        <f>1-AD11</f>
        <v>#VALUE!</v>
      </c>
      <c r="AH11" s="10" t="s">
        <v>28</v>
      </c>
      <c r="AI11" s="16" t="s">
        <v>29</v>
      </c>
    </row>
    <row r="12" spans="1:35" ht="15" customHeight="1" x14ac:dyDescent="0.25">
      <c r="A12" s="32"/>
      <c r="B12" s="32"/>
      <c r="C12" s="32"/>
      <c r="D12" s="32"/>
      <c r="E12" s="32"/>
      <c r="F12" s="32"/>
      <c r="G12" s="11"/>
      <c r="H12" s="35" t="s">
        <v>30</v>
      </c>
      <c r="I12" s="35"/>
      <c r="J12" s="33"/>
      <c r="K12" s="33"/>
      <c r="L12" s="34"/>
      <c r="M12" s="34"/>
      <c r="N12" s="34"/>
      <c r="O12" s="34"/>
      <c r="P12" s="3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0">
        <v>1</v>
      </c>
      <c r="AH12" s="10" t="s">
        <v>31</v>
      </c>
      <c r="AI12" s="16" t="s">
        <v>32</v>
      </c>
    </row>
    <row r="13" spans="1:35" ht="15" customHeight="1" x14ac:dyDescent="0.25">
      <c r="A13" s="33"/>
      <c r="B13" s="33"/>
      <c r="C13" s="33"/>
      <c r="D13" s="33"/>
      <c r="E13" s="36" t="e">
        <f>TEXT(A14/C4,"0%")&amp;" 
du CA"</f>
        <v>#VALUE!</v>
      </c>
      <c r="F13" s="37" t="e">
        <f>IF(A14-A16&gt;0,"k","m")</f>
        <v>#VALUE!</v>
      </c>
      <c r="G13" s="11"/>
      <c r="H13" s="35"/>
      <c r="I13" s="35"/>
      <c r="J13" s="33"/>
      <c r="K13" s="33"/>
      <c r="L13" s="34"/>
      <c r="M13" s="34"/>
      <c r="N13" s="34"/>
      <c r="O13" s="34"/>
      <c r="P13" s="3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0">
        <v>1</v>
      </c>
      <c r="AC13" s="10" t="s">
        <v>33</v>
      </c>
      <c r="AD13" s="27" t="e">
        <f>L15/C4</f>
        <v>#VALUE!</v>
      </c>
      <c r="AE13" s="28" t="e">
        <f>1-AD13</f>
        <v>#VALUE!</v>
      </c>
      <c r="AH13" s="10" t="s">
        <v>34</v>
      </c>
      <c r="AI13" s="16" t="s">
        <v>35</v>
      </c>
    </row>
    <row r="14" spans="1:35" ht="15" customHeight="1" x14ac:dyDescent="0.25">
      <c r="A14" s="38" t="str">
        <f>_xll.Assistant.XL.RIK_AC("INF06__;INF02@E=1,S=1021,G=0,T=0,P=0:@R=A,S=1006,V={0}:R=B,S=2|1001,V=60*:R=C,S=1019,V={1}:R=D,S=2001,V={2}:R=E,S=1020,V={3}:",$A$1,$O$1,$L$1,$Q$1)</f>
        <v/>
      </c>
      <c r="B14" s="38"/>
      <c r="C14" s="38"/>
      <c r="D14" s="39"/>
      <c r="E14" s="36"/>
      <c r="F14" s="37"/>
      <c r="G14" s="11"/>
      <c r="H14" s="33"/>
      <c r="I14" s="33"/>
      <c r="J14" s="33"/>
      <c r="K14" s="33"/>
      <c r="L14" s="40"/>
      <c r="M14" s="40"/>
      <c r="N14" s="40"/>
      <c r="O14" s="40"/>
      <c r="P14" s="4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0">
        <v>1</v>
      </c>
      <c r="AH14" s="10" t="s">
        <v>36</v>
      </c>
      <c r="AI14" s="16" t="s">
        <v>37</v>
      </c>
    </row>
    <row r="15" spans="1:35" ht="37.5" customHeight="1" x14ac:dyDescent="0.25">
      <c r="A15" s="38"/>
      <c r="B15" s="38"/>
      <c r="C15" s="38"/>
      <c r="D15" s="33"/>
      <c r="E15" s="36"/>
      <c r="F15" s="37"/>
      <c r="G15" s="11"/>
      <c r="H15" s="38" t="str">
        <f>_xll.Assistant.XL.RIK_AC("INF06__;INF02@E=1,S=1021,G=0,T=0,P=0,C=/{0}:@R=B,S=1006,V={1}:R=C,S=2|1001,V=70*,60*:R=D,S=1019,V={2}:R=D,S=2001,V={3}:R=E,S=1020,V={4}:",$Q$3,$A$1,$O$1,$L$1,$Q$1)</f>
        <v/>
      </c>
      <c r="I15" s="38"/>
      <c r="J15" s="33"/>
      <c r="K15" s="33"/>
      <c r="L15" s="41" t="str">
        <f>_xll.Assistant.XL.RIK_AC("INF06__;INF02@E=1,S=1021,G=0,T=0,P=0,C=/{0}:@R=B,S=1006,V={1}:R=C,S=2|1001,V=7*,6*:R=D,S=1019,V={2}:R=D,S=2001,V={3}:R=E,S=1020,V={4}:",$Q$3,$A$1,$O$1,$L$1,$Q$1)</f>
        <v/>
      </c>
      <c r="M15" s="41"/>
      <c r="N15" s="41"/>
      <c r="O15" s="41"/>
      <c r="P15" s="4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0">
        <v>1</v>
      </c>
      <c r="AH15" s="10" t="s">
        <v>38</v>
      </c>
      <c r="AI15" s="16" t="s">
        <v>39</v>
      </c>
    </row>
    <row r="16" spans="1:35" ht="16.5" customHeight="1" x14ac:dyDescent="0.3">
      <c r="A16" s="42" t="str">
        <f>_xll.Assistant.XL.RIK_AC("INF06__;INF02@E=1,S=1021,G=0,T=0,P=0,C=/{0}:@R=B,S=1006,V={1}:R=C,S=2|1001,V=60*:R=D,S=1019,V={2}:R=D,S=2001,V={3}:R=E,S=1020,V={4}:",$Q$3,$A$1,$Q$2,$L$1,$Q$1)</f>
        <v/>
      </c>
      <c r="B16" s="43"/>
      <c r="C16" s="33"/>
      <c r="D16" s="43"/>
      <c r="E16" s="36"/>
      <c r="F16" s="37"/>
      <c r="G16" s="11"/>
      <c r="H16" s="33"/>
      <c r="I16" s="33"/>
      <c r="J16" s="44" t="e">
        <f>TEXT(H15/C4,"0%")</f>
        <v>#VALUE!</v>
      </c>
      <c r="K16" s="44"/>
      <c r="L16" s="40"/>
      <c r="M16" s="40"/>
      <c r="N16" s="40"/>
      <c r="O16" s="40"/>
      <c r="P16" s="4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0">
        <v>1</v>
      </c>
      <c r="AH16" s="10" t="s">
        <v>40</v>
      </c>
      <c r="AI16" s="16" t="s">
        <v>41</v>
      </c>
    </row>
    <row r="17" spans="1:35" x14ac:dyDescent="0.25">
      <c r="A17" s="43"/>
      <c r="B17" s="43"/>
      <c r="C17" s="45"/>
      <c r="D17" s="43"/>
      <c r="E17" s="43"/>
      <c r="F17" s="45"/>
      <c r="G17" s="11"/>
      <c r="H17" s="46"/>
      <c r="I17" s="46"/>
      <c r="J17" s="47" t="s">
        <v>42</v>
      </c>
      <c r="K17" s="47"/>
      <c r="L17" s="48"/>
      <c r="M17" s="48"/>
      <c r="N17" s="40"/>
      <c r="O17" s="40"/>
      <c r="P17" s="4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0">
        <v>1</v>
      </c>
      <c r="AH17" s="10" t="s">
        <v>0</v>
      </c>
      <c r="AI17" s="16" t="s">
        <v>41</v>
      </c>
    </row>
    <row r="18" spans="1:35" ht="15" customHeight="1" x14ac:dyDescent="0.25">
      <c r="A18" s="49" t="s">
        <v>43</v>
      </c>
      <c r="B18" s="49"/>
      <c r="C18" s="49"/>
      <c r="D18" s="49"/>
      <c r="E18" s="49"/>
      <c r="F18" s="49"/>
      <c r="G18" s="11"/>
      <c r="H18" s="33"/>
      <c r="I18" s="33"/>
      <c r="J18" s="33"/>
      <c r="K18" s="33"/>
      <c r="L18" s="50" t="e">
        <f>TEXT(L15/C4,"0%")&amp;" du CA"</f>
        <v>#VALUE!</v>
      </c>
      <c r="M18" s="50"/>
      <c r="N18" s="50"/>
      <c r="O18" s="50"/>
      <c r="P18" s="5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0">
        <v>1</v>
      </c>
    </row>
    <row r="19" spans="1:35" ht="15" customHeight="1" x14ac:dyDescent="0.25">
      <c r="A19" s="49"/>
      <c r="B19" s="49"/>
      <c r="C19" s="49"/>
      <c r="D19" s="49"/>
      <c r="E19" s="49"/>
      <c r="F19" s="49"/>
      <c r="G19" s="11"/>
      <c r="H19" s="51" t="s">
        <v>44</v>
      </c>
      <c r="I19" s="51"/>
      <c r="J19" s="33"/>
      <c r="K19" s="33"/>
      <c r="L19" s="50"/>
      <c r="M19" s="50"/>
      <c r="N19" s="50"/>
      <c r="O19" s="50"/>
      <c r="P19" s="5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>
        <v>1</v>
      </c>
    </row>
    <row r="20" spans="1:35" ht="20.25" customHeight="1" x14ac:dyDescent="0.25">
      <c r="A20" s="49"/>
      <c r="B20" s="49"/>
      <c r="C20" s="49"/>
      <c r="D20" s="49"/>
      <c r="E20" s="49"/>
      <c r="F20" s="49"/>
      <c r="G20" s="11"/>
      <c r="H20" s="51"/>
      <c r="I20" s="51"/>
      <c r="J20" s="33"/>
      <c r="K20" s="33"/>
      <c r="L20" s="50"/>
      <c r="M20" s="50"/>
      <c r="N20" s="50"/>
      <c r="O20" s="50"/>
      <c r="P20" s="5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0">
        <v>1</v>
      </c>
    </row>
    <row r="21" spans="1:35" ht="20.25" customHeight="1" x14ac:dyDescent="0.25">
      <c r="A21" s="52"/>
      <c r="B21" s="52"/>
      <c r="C21" s="52"/>
      <c r="D21" s="52"/>
      <c r="E21" s="52"/>
      <c r="F21" s="21" t="e">
        <f>IF(C22-C23&gt;=0,"k","m")</f>
        <v>#VALUE!</v>
      </c>
      <c r="G21" s="11"/>
      <c r="H21" s="33"/>
      <c r="I21" s="33"/>
      <c r="J21" s="33"/>
      <c r="K21" s="33"/>
      <c r="L21" s="50"/>
      <c r="M21" s="50"/>
      <c r="N21" s="50"/>
      <c r="O21" s="50"/>
      <c r="P21" s="50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0">
        <v>1</v>
      </c>
    </row>
    <row r="22" spans="1:35" ht="62.25" customHeight="1" x14ac:dyDescent="0.25">
      <c r="A22" s="53"/>
      <c r="B22" s="53"/>
      <c r="C22" s="54" t="str">
        <f>_xll.Assistant.XL.RIK_AC("INF06__;INF02@E=1,S=1021,G=0,T=0,P=0:@R=A,S=1006,V={0}:R=B,S=2|1001,V=64*:R=C,S=1019,V={1}:R=D,S=2001,V={2}:R=E,S=1020,V={3}:",$A$1,$O$1,$L$1,$Q$1)</f>
        <v/>
      </c>
      <c r="D22" s="54"/>
      <c r="E22" s="54"/>
      <c r="F22" s="21"/>
      <c r="G22" s="11"/>
      <c r="H22" s="38" t="str">
        <f>_xll.Assistant.XL.RIK_AC("INF06__;INF02@E=1,S=1021,G=0,T=0,P=0,C=/{0}:@R=B,S=1006,V={1}:R=C,S=2|1001,V=6*,&lt;&gt;(63*),7*:R=D,S=1019,V={2}:R=D,S=2001,V={3}:R=E,S=1020,V={4}:",$Q$3,$A$1,$O$1,$L$1,$Q$1)</f>
        <v/>
      </c>
      <c r="I22" s="38"/>
      <c r="J22" s="33"/>
      <c r="K22" s="33"/>
      <c r="L22" s="50"/>
      <c r="M22" s="50"/>
      <c r="N22" s="50"/>
      <c r="O22" s="50"/>
      <c r="P22" s="5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0">
        <v>1</v>
      </c>
    </row>
    <row r="23" spans="1:35" ht="16.5" customHeight="1" x14ac:dyDescent="0.3">
      <c r="A23" s="55"/>
      <c r="B23" s="56"/>
      <c r="C23" s="57" t="str">
        <f>_xll.Assistant.XL.RIK_AC("INF06__;INF02@E=1,S=1021,G=0,T=0,P=0,C=/{0}:@R=B,S=1006,V={1}:R=C,S=2|1001,V=64*:R=D,S=1019,V={2}:R=D,S=2001,V={3}:R=E,S=1020,V={4}:",$Q$3,$A$1,$Q$2,$L$1,$Q$1)</f>
        <v/>
      </c>
      <c r="D23" s="55"/>
      <c r="E23" s="55"/>
      <c r="F23" s="55"/>
      <c r="G23" s="11"/>
      <c r="H23" s="33"/>
      <c r="I23" s="43"/>
      <c r="J23" s="58" t="e">
        <f>TEXT(H22/C4,"0%")</f>
        <v>#VALUE!</v>
      </c>
      <c r="K23" s="58"/>
      <c r="L23" s="50"/>
      <c r="M23" s="50"/>
      <c r="N23" s="50"/>
      <c r="O23" s="50"/>
      <c r="P23" s="5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0">
        <v>1</v>
      </c>
    </row>
    <row r="24" spans="1:35" ht="15" customHeight="1" x14ac:dyDescent="0.25">
      <c r="A24" s="55"/>
      <c r="B24" s="56"/>
      <c r="C24" s="55"/>
      <c r="D24" s="55"/>
      <c r="E24" s="55"/>
      <c r="F24" s="55"/>
      <c r="G24" s="11"/>
      <c r="H24" s="33"/>
      <c r="I24" s="33"/>
      <c r="J24" s="47" t="s">
        <v>42</v>
      </c>
      <c r="K24" s="47"/>
      <c r="L24" s="50"/>
      <c r="M24" s="50"/>
      <c r="N24" s="50"/>
      <c r="O24" s="50"/>
      <c r="P24" s="50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0">
        <v>1</v>
      </c>
    </row>
    <row r="25" spans="1:35" x14ac:dyDescent="0.25">
      <c r="A25" s="11"/>
      <c r="B25" s="2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0">
        <v>1</v>
      </c>
    </row>
    <row r="26" spans="1:3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>
        <v>1</v>
      </c>
    </row>
    <row r="27" spans="1:3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>
        <v>1</v>
      </c>
    </row>
    <row r="28" spans="1:3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>
        <v>1</v>
      </c>
    </row>
    <row r="29" spans="1:3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>
        <v>1</v>
      </c>
    </row>
    <row r="30" spans="1:35" ht="1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>
        <v>1</v>
      </c>
    </row>
    <row r="31" spans="1:35" ht="1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0">
        <v>1</v>
      </c>
    </row>
    <row r="32" spans="1:35" ht="1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0">
        <v>1</v>
      </c>
    </row>
    <row r="33" spans="1:52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0">
        <v>1</v>
      </c>
    </row>
    <row r="34" spans="1:52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0">
        <v>1</v>
      </c>
    </row>
    <row r="35" spans="1:52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0">
        <v>1</v>
      </c>
    </row>
    <row r="36" spans="1:52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0">
        <v>1</v>
      </c>
    </row>
    <row r="37" spans="1:52" ht="1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0">
        <v>1</v>
      </c>
    </row>
    <row r="38" spans="1:52" ht="1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0">
        <v>1</v>
      </c>
    </row>
    <row r="39" spans="1:52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0">
        <v>1</v>
      </c>
    </row>
    <row r="40" spans="1:52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0">
        <v>1</v>
      </c>
    </row>
    <row r="41" spans="1:52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>
        <v>1</v>
      </c>
      <c r="AH41" s="10">
        <v>1</v>
      </c>
      <c r="AJ41" s="10">
        <v>1</v>
      </c>
      <c r="AK41" s="10">
        <v>1</v>
      </c>
      <c r="AL41" s="10">
        <v>1</v>
      </c>
      <c r="AM41" s="10">
        <v>1</v>
      </c>
      <c r="AN41" s="10">
        <v>1</v>
      </c>
      <c r="AO41" s="10">
        <v>1</v>
      </c>
      <c r="AP41" s="10">
        <v>1</v>
      </c>
      <c r="AQ41" s="10">
        <v>1</v>
      </c>
      <c r="AR41" s="10">
        <v>1</v>
      </c>
      <c r="AS41" s="10">
        <v>1</v>
      </c>
      <c r="AT41" s="10">
        <v>1</v>
      </c>
      <c r="AU41" s="10">
        <v>1</v>
      </c>
      <c r="AV41" s="10">
        <v>1</v>
      </c>
      <c r="AW41" s="10">
        <v>1</v>
      </c>
      <c r="AX41" s="10">
        <v>1</v>
      </c>
      <c r="AY41" s="10">
        <v>1</v>
      </c>
      <c r="AZ41" s="10">
        <v>1</v>
      </c>
    </row>
    <row r="42" spans="1:52" ht="21" x14ac:dyDescent="0.3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52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F43" s="60"/>
      <c r="AG43" s="60"/>
    </row>
    <row r="45" spans="1:52" x14ac:dyDescent="0.25">
      <c r="AC45" s="61"/>
      <c r="AD45" s="61"/>
      <c r="AE45" s="62"/>
      <c r="AF45" s="63"/>
      <c r="AG45" s="63"/>
      <c r="AH45" s="64"/>
      <c r="AI45" s="27"/>
    </row>
    <row r="46" spans="1:52" x14ac:dyDescent="0.25">
      <c r="AC46" s="61"/>
      <c r="AD46" s="65"/>
      <c r="AE46" s="66"/>
      <c r="AF46" s="63"/>
      <c r="AG46" s="63"/>
    </row>
    <row r="47" spans="1:52" x14ac:dyDescent="0.25">
      <c r="AC47" s="61"/>
      <c r="AD47" s="65"/>
      <c r="AE47" s="66"/>
      <c r="AF47" s="63"/>
      <c r="AG47" s="63"/>
    </row>
    <row r="48" spans="1:52" x14ac:dyDescent="0.25">
      <c r="AC48" s="61"/>
      <c r="AD48" s="65"/>
      <c r="AE48" s="66"/>
      <c r="AF48" s="63"/>
      <c r="AG48" s="63"/>
    </row>
    <row r="49" spans="29:33" x14ac:dyDescent="0.25">
      <c r="AC49" s="61"/>
      <c r="AD49" s="65"/>
      <c r="AE49" s="66"/>
      <c r="AF49" s="63"/>
      <c r="AG49" s="63"/>
    </row>
    <row r="50" spans="29:33" x14ac:dyDescent="0.25">
      <c r="AC50" s="61"/>
      <c r="AD50" s="65"/>
      <c r="AE50" s="66"/>
      <c r="AF50" s="63"/>
      <c r="AG50" s="63"/>
    </row>
    <row r="51" spans="29:33" x14ac:dyDescent="0.25">
      <c r="AC51" s="61"/>
      <c r="AD51" s="65"/>
      <c r="AE51" s="66"/>
      <c r="AF51" s="63"/>
      <c r="AG51" s="63"/>
    </row>
    <row r="52" spans="29:33" x14ac:dyDescent="0.25">
      <c r="AC52" s="61"/>
      <c r="AD52" s="65"/>
      <c r="AE52" s="66"/>
      <c r="AF52" s="63"/>
      <c r="AG52" s="63"/>
    </row>
    <row r="53" spans="29:33" x14ac:dyDescent="0.25">
      <c r="AC53" s="61"/>
      <c r="AD53" s="65"/>
      <c r="AE53" s="66"/>
      <c r="AF53" s="63"/>
      <c r="AG53" s="63"/>
    </row>
    <row r="54" spans="29:33" x14ac:dyDescent="0.25">
      <c r="AC54" s="67"/>
    </row>
    <row r="55" spans="29:33" x14ac:dyDescent="0.25">
      <c r="AC55" s="67"/>
      <c r="AD55" s="67"/>
    </row>
    <row r="56" spans="29:33" x14ac:dyDescent="0.25">
      <c r="AC56" s="67"/>
      <c r="AD56" s="67"/>
    </row>
    <row r="58" spans="29:33" x14ac:dyDescent="0.25">
      <c r="AC58" s="67"/>
    </row>
    <row r="59" spans="29:33" x14ac:dyDescent="0.25">
      <c r="AC59" s="67"/>
    </row>
    <row r="60" spans="29:33" x14ac:dyDescent="0.25">
      <c r="AC60" s="67"/>
    </row>
    <row r="62" spans="29:33" x14ac:dyDescent="0.25">
      <c r="AC62" s="67"/>
    </row>
    <row r="64" spans="29:33" x14ac:dyDescent="0.25">
      <c r="AF64" s="64"/>
    </row>
  </sheetData>
  <mergeCells count="34">
    <mergeCell ref="AC42:AN42"/>
    <mergeCell ref="J17:K17"/>
    <mergeCell ref="A18:F20"/>
    <mergeCell ref="L18:P24"/>
    <mergeCell ref="H19:I20"/>
    <mergeCell ref="F21:F22"/>
    <mergeCell ref="C22:E22"/>
    <mergeCell ref="H22:I22"/>
    <mergeCell ref="J23:K23"/>
    <mergeCell ref="J24:K24"/>
    <mergeCell ref="J9:M9"/>
    <mergeCell ref="A11:F12"/>
    <mergeCell ref="L11:P13"/>
    <mergeCell ref="H12:I13"/>
    <mergeCell ref="E13:E16"/>
    <mergeCell ref="F13:F16"/>
    <mergeCell ref="A14:C15"/>
    <mergeCell ref="H15:I15"/>
    <mergeCell ref="L15:P15"/>
    <mergeCell ref="J16:K16"/>
    <mergeCell ref="A4:B5"/>
    <mergeCell ref="C4:F5"/>
    <mergeCell ref="H4:K4"/>
    <mergeCell ref="E6:E7"/>
    <mergeCell ref="F6:F7"/>
    <mergeCell ref="A7:B8"/>
    <mergeCell ref="C7:C8"/>
    <mergeCell ref="J7:M8"/>
    <mergeCell ref="A1:C2"/>
    <mergeCell ref="E1:F2"/>
    <mergeCell ref="J1:K2"/>
    <mergeCell ref="L1:M2"/>
    <mergeCell ref="N1:N2"/>
    <mergeCell ref="O1:P2"/>
  </mergeCells>
  <dataValidations count="1">
    <dataValidation type="list" allowBlank="1" showInputMessage="1" showErrorMessage="1" sqref="N1" xr:uid="{41E207CF-68B4-4BA5-BEB2-18A6CFC8E17B}">
      <formula1>$AH$5:$AH$16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Dashboard - Finance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Elodie CORMAND</cp:lastModifiedBy>
  <dcterms:created xsi:type="dcterms:W3CDTF">2018-05-31T08:00:48Z</dcterms:created>
  <dcterms:modified xsi:type="dcterms:W3CDTF">2018-05-31T08:01:42Z</dcterms:modified>
</cp:coreProperties>
</file>