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R:\9 - Sage BI Reporting\Documentation Portail SBR\Sage Paie\Etats Standards\"/>
    </mc:Choice>
  </mc:AlternateContent>
  <xr:revisionPtr revIDLastSave="0" documentId="13_ncr:1_{256CBBD5-2D37-4CB2-B374-A13EEC8CD2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émunération" sheetId="2" r:id="rId1"/>
    <sheet name="Analyse Détaillée" sheetId="36" r:id="rId2"/>
    <sheet name="Version" sheetId="40" state="hidden" r:id="rId3"/>
    <sheet name="RIK_PARAMS" sheetId="45" state="veryHidden" r:id="rId4"/>
  </sheets>
  <definedNames>
    <definedName name="_xlnm.Print_Area" localSheetId="0">Rémunération!$A$1:$N$118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2" l="1"/>
  <c r="M3" i="2"/>
  <c r="N3" i="2"/>
  <c r="L4" i="2"/>
  <c r="M4" i="2"/>
  <c r="N4" i="2"/>
  <c r="L3" i="36"/>
  <c r="M3" i="36"/>
  <c r="N3" i="36"/>
  <c r="L4" i="36"/>
  <c r="M4" i="36"/>
  <c r="N4" i="36"/>
  <c r="I47" i="2"/>
  <c r="E47" i="2"/>
  <c r="A47" i="2"/>
  <c r="I24" i="2"/>
  <c r="E24" i="2"/>
  <c r="A24" i="2"/>
  <c r="A3" i="36"/>
  <c r="I3" i="36"/>
  <c r="C3" i="36"/>
  <c r="G3" i="36"/>
  <c r="A5" i="36"/>
  <c r="E3" i="36"/>
  <c r="E98" i="2"/>
  <c r="E3" i="2"/>
  <c r="I7" i="2"/>
  <c r="I3" i="2"/>
  <c r="I30" i="2"/>
  <c r="A30" i="2"/>
  <c r="J53" i="2"/>
  <c r="I98" i="2"/>
  <c r="E30" i="2"/>
  <c r="G53" i="2"/>
  <c r="A98" i="2"/>
  <c r="E7" i="2"/>
  <c r="G3" i="2"/>
  <c r="A7" i="2"/>
  <c r="E75" i="2"/>
  <c r="D53" i="2"/>
  <c r="I75" i="2"/>
  <c r="A3" i="2"/>
  <c r="C3" i="2"/>
  <c r="A75" i="2"/>
  <c r="A5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Olivier RONDEAU</author>
    <author>Anthony TARLE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E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G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I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A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E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I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30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E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I30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53" authorId="1" shapeId="0" xr:uid="{AC8FEC83-E0FE-4C7B-AEB0-61F192C30D3D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D53" authorId="1" shapeId="0" xr:uid="{39881E20-3369-464A-9F9E-7E6E02CE0770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G53" authorId="1" shapeId="0" xr:uid="{900C876D-BA9F-4ED3-9137-93752B5CB17A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J53" authorId="1" shapeId="0" xr:uid="{19A93E1C-9D4E-4D67-8588-204CC4A5C3D7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A75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E7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I75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98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E98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I98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Olivier RONDEAU</author>
    <author>Anthony TARLE</author>
  </authors>
  <commentList>
    <comment ref="A3" authorId="0" shapeId="0" xr:uid="{CC86B7BF-1094-4FB8-A614-F771F313D9C6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3" authorId="0" shapeId="0" xr:uid="{C864901A-C954-4CFE-ACCE-54B8FD4D192A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E3" authorId="0" shapeId="0" xr:uid="{E1F825CB-0483-4C75-9104-E2F50C84FBC8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G3" authorId="0" shapeId="0" xr:uid="{F6B14F48-4E55-4238-9147-7BD0835C99F6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I3" authorId="0" shapeId="0" xr:uid="{767906F1-B4F5-4318-8052-1DF3D910EC4B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A5" authorId="1" shapeId="0" xr:uid="{95D13090-D494-49A8-A7A9-86CF9AA0C3B3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<sst xmlns="http://schemas.openxmlformats.org/spreadsheetml/2006/main" count="806" uniqueCount="145">
  <si>
    <t>DATE ANALYSE</t>
  </si>
  <si>
    <t>REMUNERATION</t>
  </si>
  <si>
    <t>PERIODE N-2</t>
  </si>
  <si>
    <t>PERIODE N-1</t>
  </si>
  <si>
    <t>PERIODE COURANTE</t>
  </si>
  <si>
    <t>COUT PATRONAL PAR SEXE</t>
  </si>
  <si>
    <t>*</t>
  </si>
  <si>
    <t>REMUNERATIONS LES PLUS HAUTES</t>
  </si>
  <si>
    <t>PLUS HAUT SALAIRE</t>
  </si>
  <si>
    <t>PLUS FAIBLE SALAIRE</t>
  </si>
  <si>
    <t>ETABLISSEMENT</t>
  </si>
  <si>
    <t>DEPARTEMENT</t>
  </si>
  <si>
    <t>SERVICE</t>
  </si>
  <si>
    <t>PAR SEXE</t>
  </si>
  <si>
    <t>PAR CONTRAT</t>
  </si>
  <si>
    <t>PAR ANCIENNETE</t>
  </si>
  <si>
    <t>COUT PATRONAL PAR DEPARTEMENT</t>
  </si>
  <si>
    <t>MOYENNE DES REMUNERATIONS BRUTES</t>
  </si>
  <si>
    <t>FEMME</t>
  </si>
  <si>
    <t>Sexe FEMME</t>
  </si>
  <si>
    <t>Sexe HOMME</t>
  </si>
  <si>
    <t>HOMME</t>
  </si>
  <si>
    <t>Sexe</t>
  </si>
  <si>
    <t>Nom et Prénom</t>
  </si>
  <si>
    <t>Brut</t>
  </si>
  <si>
    <t>Paie - Période</t>
  </si>
  <si>
    <t>RABHI Salim</t>
  </si>
  <si>
    <t>COLLIN Alexandre</t>
  </si>
  <si>
    <t>JULIEN Lucas</t>
  </si>
  <si>
    <t>PERRIER Marc</t>
  </si>
  <si>
    <t>JULES Stephane</t>
  </si>
  <si>
    <t>MASSON Valentin</t>
  </si>
  <si>
    <t>REIGNIER Julien</t>
  </si>
  <si>
    <t>NIGON David</t>
  </si>
  <si>
    <t>ROLLAND Bertrand</t>
  </si>
  <si>
    <t>CARLOS Max</t>
  </si>
  <si>
    <t>RAYMOND André</t>
  </si>
  <si>
    <t>GUIZANI Adel</t>
  </si>
  <si>
    <t>BERNARD Hedi</t>
  </si>
  <si>
    <t>PERREIRA Victor</t>
  </si>
  <si>
    <t>MAZER Charles</t>
  </si>
  <si>
    <t>PLASSE Alice</t>
  </si>
  <si>
    <t>FERRIER Martine</t>
  </si>
  <si>
    <t>NAYME Amandine</t>
  </si>
  <si>
    <t>BRUN Stephanie</t>
  </si>
  <si>
    <t>GUILLAUD Maelle</t>
  </si>
  <si>
    <t>BONNETE Véronique</t>
  </si>
  <si>
    <t>FERRI Louise</t>
  </si>
  <si>
    <t>BOUCHER Nathalie</t>
  </si>
  <si>
    <t>MICHEL Stephanie</t>
  </si>
  <si>
    <t>GUILLOT Ludivine</t>
  </si>
  <si>
    <t>FONTAINE Jeanne</t>
  </si>
  <si>
    <t>MARIN Maude</t>
  </si>
  <si>
    <t>GRANGER Stephanie</t>
  </si>
  <si>
    <t>NAYME Julie</t>
  </si>
  <si>
    <t>CROZET Romane</t>
  </si>
  <si>
    <t>Version</t>
  </si>
  <si>
    <t>Commentaires</t>
  </si>
  <si>
    <t>Date</t>
  </si>
  <si>
    <t>Correction de l'assistant filtre en C3 sur les 2 onglets pour avoir le "libellé établissement" en D3 au lieu du "code établissement</t>
  </si>
  <si>
    <t>HERVOUET Annaelle</t>
  </si>
  <si>
    <t>GENTIL Laurence</t>
  </si>
  <si>
    <t>REINIER Lea</t>
  </si>
  <si>
    <t>ROMAIN Isabelle</t>
  </si>
  <si>
    <t>VIDAL Henri</t>
  </si>
  <si>
    <t>SAYAD Selim</t>
  </si>
  <si>
    <t>SEN Ayhan</t>
  </si>
  <si>
    <t>LE ROY Jocelyn</t>
  </si>
  <si>
    <t>BONNFOY Florian</t>
  </si>
  <si>
    <t>PICARD Jean Louis</t>
  </si>
  <si>
    <t>ABRIAL Emmanuel</t>
  </si>
  <si>
    <t>DUPONT Vincent</t>
  </si>
  <si>
    <t>LAPORTE Sylvain</t>
  </si>
  <si>
    <t>BADOUX Eric</t>
  </si>
  <si>
    <t>BLONDIN Cyril</t>
  </si>
  <si>
    <t>CHENU Laurent</t>
  </si>
  <si>
    <t>RIFFAUD David</t>
  </si>
  <si>
    <t>DUROC Marcel</t>
  </si>
  <si>
    <t>MARIE Sarah</t>
  </si>
  <si>
    <t>BICHE Amelie</t>
  </si>
  <si>
    <t>MENU Isabelle</t>
  </si>
  <si>
    <t>SEGUIN Arthur</t>
  </si>
  <si>
    <t>PIC Jeremy</t>
  </si>
  <si>
    <t>DARGEL Patrick</t>
  </si>
  <si>
    <t>MORIN Christophe</t>
  </si>
  <si>
    <t>DURAND Jean</t>
  </si>
  <si>
    <t>ROSSI Joan</t>
  </si>
  <si>
    <t>MARTIN Cyril</t>
  </si>
  <si>
    <t>BAUME Florent</t>
  </si>
  <si>
    <t>CHAUME Denis</t>
  </si>
  <si>
    <t>NICOLAS Arnaud</t>
  </si>
  <si>
    <t>GRANGE Christophe</t>
  </si>
  <si>
    <t>Correction de l'ALI : Ajout du filtre "Libellé Service" onglet [Analyse Détaillée]</t>
  </si>
  <si>
    <t>BADEL Marc</t>
  </si>
  <si>
    <t>BASTIEN Victor</t>
  </si>
  <si>
    <t>BERGER Louis</t>
  </si>
  <si>
    <t>BLONDEAU Didier</t>
  </si>
  <si>
    <t>BONCHE Gilles</t>
  </si>
  <si>
    <t>BRUNIER Mathis</t>
  </si>
  <si>
    <t>CABRIL Gilles</t>
  </si>
  <si>
    <t>CALVOT Leo</t>
  </si>
  <si>
    <t>CASTELET Matthieu</t>
  </si>
  <si>
    <t>CHARRAS Luc</t>
  </si>
  <si>
    <t>COLIN Adam</t>
  </si>
  <si>
    <t>COLLOMB Guillaume</t>
  </si>
  <si>
    <t>COMTE Etienne</t>
  </si>
  <si>
    <t>COTTE Benoit</t>
  </si>
  <si>
    <t>DAHOT Marc</t>
  </si>
  <si>
    <t>DEFOUR Jason</t>
  </si>
  <si>
    <t>DUMAS Antoine</t>
  </si>
  <si>
    <t>DUVAL Pascal</t>
  </si>
  <si>
    <t>EXBRAYAT Lilian</t>
  </si>
  <si>
    <t>FAURE Julien</t>
  </si>
  <si>
    <t>FORESTIER Paul</t>
  </si>
  <si>
    <t>GRENIER Pascal</t>
  </si>
  <si>
    <t>HUET Batiste</t>
  </si>
  <si>
    <t>JECONTE Louis</t>
  </si>
  <si>
    <t>LANGLET Jeremy</t>
  </si>
  <si>
    <t>LAURENT Yohan</t>
  </si>
  <si>
    <t>LECLERC William</t>
  </si>
  <si>
    <t>LEFEBVRE Nicolas</t>
  </si>
  <si>
    <t>LEPOINT Pascal</t>
  </si>
  <si>
    <t>LEPOINT Thomas</t>
  </si>
  <si>
    <t>LOUETTE Stéphane</t>
  </si>
  <si>
    <t>METAIS Ludovic</t>
  </si>
  <si>
    <t>MICHAT Franck</t>
  </si>
  <si>
    <t>MICHEL Mathieu</t>
  </si>
  <si>
    <t>MOUNIER Mickael</t>
  </si>
  <si>
    <t>PERRIN Nicolas</t>
  </si>
  <si>
    <t>PETIT Herve</t>
  </si>
  <si>
    <t>RICHARD Alex</t>
  </si>
  <si>
    <t>RIFFARD Alain</t>
  </si>
  <si>
    <t>ROUSSEAU Clement</t>
  </si>
  <si>
    <t>SANCHEZ Thomas</t>
  </si>
  <si>
    <t>SEGUIN Eric</t>
  </si>
  <si>
    <t>TESSIER Richard</t>
  </si>
  <si>
    <t>TISSOT David</t>
  </si>
  <si>
    <t>TRUDET Jean</t>
  </si>
  <si>
    <t>TURPIN Thomas</t>
  </si>
  <si>
    <t>VERCHERE Julian</t>
  </si>
  <si>
    <t>VIAL Pierre</t>
  </si>
  <si>
    <t>VILMORIN Alexandre</t>
  </si>
  <si>
    <t>31/12/2023</t>
  </si>
  <si>
    <t>[Rémunération] Correctif Assistant filtre en C3 : référence cellule</t>
  </si>
  <si>
    <t>31/05/2024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</si>
</sst>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_ ;\-#,##0\ "/>
    <numFmt numFmtId="166" formatCode="\+0.00%;\-0.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5"/>
      <name val="Century Gothic"/>
      <family val="2"/>
    </font>
    <font>
      <sz val="12"/>
      <color theme="0"/>
      <name val="Century Gothic"/>
      <family val="2"/>
    </font>
    <font>
      <sz val="12"/>
      <color theme="0"/>
      <name val="Segoe UI Light"/>
      <family val="2"/>
    </font>
    <font>
      <b/>
      <sz val="9"/>
      <color indexed="81"/>
      <name val="Tahoma"/>
      <family val="2"/>
    </font>
    <font>
      <sz val="18"/>
      <color theme="0"/>
      <name val="Segoe UI"/>
      <family val="2"/>
    </font>
    <font>
      <sz val="28"/>
      <color theme="8"/>
      <name val="Segoe UI"/>
      <family val="2"/>
    </font>
    <font>
      <sz val="12"/>
      <color theme="8"/>
      <name val="Century Gothic"/>
      <family val="2"/>
    </font>
    <font>
      <sz val="18"/>
      <color theme="1"/>
      <name val="Segoe UI"/>
      <family val="2"/>
    </font>
    <font>
      <sz val="12"/>
      <color theme="0"/>
      <name val="Segoe UI"/>
      <family val="2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1" tint="0.499984740745262"/>
      </bottom>
      <diagonal/>
    </border>
    <border>
      <left/>
      <right style="thin">
        <color theme="5"/>
      </right>
      <top/>
      <bottom style="thin">
        <color theme="1" tint="0.499984740745262"/>
      </bottom>
      <diagonal/>
    </border>
    <border>
      <left style="thin">
        <color rgb="FFA9A9A9"/>
      </left>
      <right/>
      <top/>
      <bottom/>
      <diagonal/>
    </border>
    <border>
      <left/>
      <right style="thin">
        <color rgb="FFA9A9A9"/>
      </right>
      <top/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165" fontId="7" fillId="0" borderId="7" xfId="1" applyNumberFormat="1" applyFont="1" applyBorder="1" applyAlignment="1" applyProtection="1">
      <alignment vertical="center"/>
      <protection hidden="1"/>
    </xf>
    <xf numFmtId="0" fontId="1" fillId="0" borderId="8" xfId="0" applyFont="1" applyBorder="1"/>
    <xf numFmtId="0" fontId="0" fillId="0" borderId="9" xfId="0" applyBorder="1"/>
    <xf numFmtId="165" fontId="7" fillId="0" borderId="0" xfId="1" applyNumberFormat="1" applyFont="1" applyBorder="1" applyAlignment="1" applyProtection="1">
      <alignment vertical="center"/>
      <protection hidden="1"/>
    </xf>
    <xf numFmtId="165" fontId="7" fillId="0" borderId="10" xfId="1" applyNumberFormat="1" applyFont="1" applyBorder="1" applyAlignment="1" applyProtection="1">
      <alignment vertical="center"/>
      <protection hidden="1"/>
    </xf>
    <xf numFmtId="0" fontId="0" fillId="0" borderId="11" xfId="0" applyBorder="1"/>
    <xf numFmtId="165" fontId="7" fillId="0" borderId="12" xfId="1" applyNumberFormat="1" applyFont="1" applyBorder="1" applyAlignment="1" applyProtection="1">
      <alignment vertical="center"/>
      <protection hidden="1"/>
    </xf>
    <xf numFmtId="0" fontId="0" fillId="0" borderId="13" xfId="0" applyBorder="1"/>
    <xf numFmtId="165" fontId="7" fillId="0" borderId="0" xfId="1" applyNumberFormat="1" applyFont="1" applyBorder="1" applyAlignment="1" applyProtection="1">
      <alignment horizontal="center" vertical="center"/>
      <protection hidden="1"/>
    </xf>
    <xf numFmtId="166" fontId="8" fillId="0" borderId="10" xfId="1" applyNumberFormat="1" applyFont="1" applyBorder="1" applyAlignment="1" applyProtection="1">
      <alignment horizontal="center" vertical="center"/>
      <protection hidden="1"/>
    </xf>
    <xf numFmtId="166" fontId="8" fillId="0" borderId="0" xfId="1" applyNumberFormat="1" applyFont="1" applyBorder="1" applyAlignment="1" applyProtection="1">
      <alignment horizontal="center" vertical="center"/>
      <protection hidden="1"/>
    </xf>
    <xf numFmtId="166" fontId="8" fillId="0" borderId="12" xfId="1" applyNumberFormat="1" applyFont="1" applyBorder="1" applyAlignment="1" applyProtection="1">
      <alignment horizontal="center" vertical="center"/>
      <protection hidden="1"/>
    </xf>
    <xf numFmtId="166" fontId="8" fillId="0" borderId="14" xfId="1" applyNumberFormat="1" applyFont="1" applyBorder="1" applyAlignment="1" applyProtection="1">
      <alignment horizontal="center" vertical="center"/>
      <protection hidden="1"/>
    </xf>
    <xf numFmtId="0" fontId="1" fillId="0" borderId="15" xfId="0" applyFont="1" applyBorder="1"/>
    <xf numFmtId="0" fontId="0" fillId="0" borderId="16" xfId="0" applyBorder="1"/>
    <xf numFmtId="0" fontId="9" fillId="0" borderId="0" xfId="0" applyFont="1"/>
    <xf numFmtId="49" fontId="10" fillId="2" borderId="2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49" fontId="11" fillId="3" borderId="0" xfId="0" applyNumberFormat="1" applyFont="1" applyFill="1" applyAlignment="1">
      <alignment horizontal="left" vertical="center"/>
    </xf>
    <xf numFmtId="4" fontId="11" fillId="3" borderId="0" xfId="0" applyNumberFormat="1" applyFont="1" applyFill="1" applyAlignment="1">
      <alignment horizontal="right" vertical="center"/>
    </xf>
    <xf numFmtId="0" fontId="0" fillId="0" borderId="17" xfId="0" applyBorder="1"/>
    <xf numFmtId="165" fontId="7" fillId="0" borderId="18" xfId="1" applyNumberFormat="1" applyFont="1" applyBorder="1" applyAlignment="1" applyProtection="1">
      <alignment vertical="center"/>
      <protection hidden="1"/>
    </xf>
    <xf numFmtId="166" fontId="8" fillId="0" borderId="18" xfId="1" applyNumberFormat="1" applyFont="1" applyBorder="1" applyAlignment="1" applyProtection="1">
      <alignment horizontal="center" vertical="center"/>
      <protection hidden="1"/>
    </xf>
    <xf numFmtId="166" fontId="8" fillId="0" borderId="19" xfId="1" applyNumberFormat="1" applyFont="1" applyBorder="1" applyAlignment="1" applyProtection="1">
      <alignment horizontal="center" vertical="center"/>
      <protection hidden="1"/>
    </xf>
    <xf numFmtId="0" fontId="0" fillId="0" borderId="20" xfId="0" applyBorder="1"/>
    <xf numFmtId="49" fontId="11" fillId="3" borderId="21" xfId="0" applyNumberFormat="1" applyFont="1" applyFill="1" applyBorder="1" applyAlignment="1">
      <alignment horizontal="left" vertical="center"/>
    </xf>
    <xf numFmtId="4" fontId="11" fillId="3" borderId="22" xfId="0" applyNumberFormat="1" applyFont="1" applyFill="1" applyBorder="1" applyAlignment="1">
      <alignment horizontal="right" vertical="center"/>
    </xf>
    <xf numFmtId="0" fontId="11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right" vertical="center"/>
    </xf>
    <xf numFmtId="0" fontId="11" fillId="3" borderId="21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right" vertical="center"/>
    </xf>
    <xf numFmtId="0" fontId="12" fillId="3" borderId="21" xfId="0" applyFont="1" applyFill="1" applyBorder="1" applyAlignment="1">
      <alignment horizontal="left" vertical="center"/>
    </xf>
    <xf numFmtId="49" fontId="12" fillId="3" borderId="0" xfId="0" applyNumberFormat="1" applyFont="1" applyFill="1" applyAlignment="1">
      <alignment horizontal="left" vertical="center"/>
    </xf>
    <xf numFmtId="49" fontId="13" fillId="4" borderId="24" xfId="0" applyNumberFormat="1" applyFont="1" applyFill="1" applyBorder="1" applyAlignment="1">
      <alignment horizontal="left" vertical="center"/>
    </xf>
    <xf numFmtId="4" fontId="13" fillId="4" borderId="24" xfId="0" applyNumberFormat="1" applyFont="1" applyFill="1" applyBorder="1" applyAlignment="1">
      <alignment horizontal="right" vertical="center"/>
    </xf>
    <xf numFmtId="49" fontId="13" fillId="4" borderId="23" xfId="0" applyNumberFormat="1" applyFont="1" applyFill="1" applyBorder="1" applyAlignment="1">
      <alignment horizontal="left" vertical="center"/>
    </xf>
    <xf numFmtId="4" fontId="13" fillId="4" borderId="23" xfId="0" applyNumberFormat="1" applyFont="1" applyFill="1" applyBorder="1" applyAlignment="1">
      <alignment horizontal="right" vertical="center"/>
    </xf>
    <xf numFmtId="49" fontId="14" fillId="5" borderId="23" xfId="0" applyNumberFormat="1" applyFont="1" applyFill="1" applyBorder="1" applyAlignment="1">
      <alignment horizontal="left" vertical="center"/>
    </xf>
    <xf numFmtId="0" fontId="0" fillId="4" borderId="0" xfId="0" applyFill="1"/>
    <xf numFmtId="165" fontId="6" fillId="4" borderId="0" xfId="1" applyNumberFormat="1" applyFont="1" applyFill="1" applyBorder="1" applyAlignment="1" applyProtection="1">
      <alignment vertical="center"/>
      <protection hidden="1"/>
    </xf>
    <xf numFmtId="165" fontId="6" fillId="4" borderId="25" xfId="1" applyNumberFormat="1" applyFont="1" applyFill="1" applyBorder="1" applyAlignment="1" applyProtection="1">
      <alignment vertical="center"/>
      <protection hidden="1"/>
    </xf>
    <xf numFmtId="165" fontId="7" fillId="0" borderId="26" xfId="1" applyNumberFormat="1" applyFont="1" applyBorder="1" applyAlignment="1" applyProtection="1">
      <alignment vertical="center"/>
      <protection hidden="1"/>
    </xf>
    <xf numFmtId="164" fontId="0" fillId="0" borderId="0" xfId="2" applyFont="1"/>
    <xf numFmtId="0" fontId="15" fillId="0" borderId="0" xfId="0" applyFont="1"/>
    <xf numFmtId="14" fontId="15" fillId="0" borderId="0" xfId="0" applyNumberFormat="1" applyFont="1"/>
    <xf numFmtId="49" fontId="6" fillId="2" borderId="0" xfId="0" applyNumberFormat="1" applyFont="1" applyFill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165" fontId="6" fillId="2" borderId="5" xfId="1" applyNumberFormat="1" applyFont="1" applyFill="1" applyBorder="1" applyAlignment="1" applyProtection="1">
      <alignment horizontal="center" vertical="center"/>
      <protection hidden="1"/>
    </xf>
    <xf numFmtId="165" fontId="6" fillId="2" borderId="0" xfId="1" applyNumberFormat="1" applyFont="1" applyFill="1" applyBorder="1" applyAlignment="1" applyProtection="1">
      <alignment horizontal="center" vertical="center"/>
      <protection hidden="1"/>
    </xf>
    <xf numFmtId="165" fontId="6" fillId="2" borderId="6" xfId="1" applyNumberFormat="1" applyFont="1" applyFill="1" applyBorder="1" applyAlignment="1" applyProtection="1">
      <alignment horizontal="center" vertical="center"/>
      <protection hidden="1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3">
    <cellStyle name="Milliers" xfId="2" builtinId="3"/>
    <cellStyle name="Normal" xfId="0" builtinId="0"/>
    <cellStyle name="Pourcentage" xfId="1" builtinId="5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dd/mm/yyyy"/>
      <alignment horizontal="general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132272514440293E-2"/>
          <c:y val="8.670848938826467E-2"/>
          <c:w val="0.86449773182665202"/>
          <c:h val="0.82133832709113619"/>
        </c:manualLayout>
      </c:layout>
      <c:barChart>
        <c:barDir val="bar"/>
        <c:grouping val="percentStacked"/>
        <c:varyColors val="0"/>
        <c:ser>
          <c:idx val="1"/>
          <c:order val="1"/>
          <c:tx>
            <c:v>FEMME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12</c:v>
              </c:pt>
              <c:pt idx="1">
                <c:v>11</c:v>
              </c:pt>
              <c:pt idx="2">
                <c:v>10</c:v>
              </c:pt>
              <c:pt idx="3">
                <c:v>9</c:v>
              </c:pt>
              <c:pt idx="4">
                <c:v>8</c:v>
              </c:pt>
              <c:pt idx="5">
                <c:v>7</c:v>
              </c:pt>
              <c:pt idx="6">
                <c:v>6</c:v>
              </c:pt>
              <c:pt idx="7">
                <c:v>5</c:v>
              </c:pt>
              <c:pt idx="8">
                <c:v>4</c:v>
              </c:pt>
              <c:pt idx="9">
                <c:v>3</c:v>
              </c:pt>
              <c:pt idx="10">
                <c:v>2</c:v>
              </c:pt>
              <c:pt idx="11">
                <c:v>1</c:v>
              </c:pt>
            </c:strLit>
          </c:cat>
          <c:val>
            <c:numLit>
              <c:formatCode>General</c:formatCode>
              <c:ptCount val="12"/>
              <c:pt idx="0">
                <c:v>43692.49</c:v>
              </c:pt>
              <c:pt idx="1">
                <c:v>28658.9</c:v>
              </c:pt>
              <c:pt idx="2">
                <c:v>35351.75</c:v>
              </c:pt>
              <c:pt idx="3">
                <c:v>30400.7</c:v>
              </c:pt>
              <c:pt idx="4">
                <c:v>31017.8</c:v>
              </c:pt>
              <c:pt idx="5">
                <c:v>32344.61</c:v>
              </c:pt>
              <c:pt idx="6">
                <c:v>28497.46</c:v>
              </c:pt>
              <c:pt idx="7">
                <c:v>30766.76</c:v>
              </c:pt>
              <c:pt idx="8">
                <c:v>37279.5</c:v>
              </c:pt>
              <c:pt idx="9">
                <c:v>34085.83</c:v>
              </c:pt>
              <c:pt idx="10">
                <c:v>30072.639999999999</c:v>
              </c:pt>
              <c:pt idx="11">
                <c:v>33814.07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D402-48C3-91A1-2AB691DEF152}"/>
            </c:ext>
          </c:extLst>
        </c:ser>
        <c:ser>
          <c:idx val="2"/>
          <c:order val="2"/>
          <c:tx>
            <c:v>HOMME</c:v>
          </c:tx>
          <c:spPr>
            <a:gradFill rotWithShape="1">
              <a:gsLst>
                <a:gs pos="0">
                  <a:schemeClr val="accent2">
                    <a:tint val="65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tint val="65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tint val="6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12</c:v>
              </c:pt>
              <c:pt idx="1">
                <c:v>11</c:v>
              </c:pt>
              <c:pt idx="2">
                <c:v>10</c:v>
              </c:pt>
              <c:pt idx="3">
                <c:v>9</c:v>
              </c:pt>
              <c:pt idx="4">
                <c:v>8</c:v>
              </c:pt>
              <c:pt idx="5">
                <c:v>7</c:v>
              </c:pt>
              <c:pt idx="6">
                <c:v>6</c:v>
              </c:pt>
              <c:pt idx="7">
                <c:v>5</c:v>
              </c:pt>
              <c:pt idx="8">
                <c:v>4</c:v>
              </c:pt>
              <c:pt idx="9">
                <c:v>3</c:v>
              </c:pt>
              <c:pt idx="10">
                <c:v>2</c:v>
              </c:pt>
              <c:pt idx="11">
                <c:v>1</c:v>
              </c:pt>
            </c:strLit>
          </c:cat>
          <c:val>
            <c:numLit>
              <c:formatCode>General</c:formatCode>
              <c:ptCount val="12"/>
              <c:pt idx="0">
                <c:v>113375.48</c:v>
              </c:pt>
              <c:pt idx="1">
                <c:v>83201.36</c:v>
              </c:pt>
              <c:pt idx="2">
                <c:v>84657.09</c:v>
              </c:pt>
              <c:pt idx="3">
                <c:v>90550.94</c:v>
              </c:pt>
              <c:pt idx="4">
                <c:v>76657.69</c:v>
              </c:pt>
              <c:pt idx="5">
                <c:v>89641.09</c:v>
              </c:pt>
              <c:pt idx="6">
                <c:v>87507.83</c:v>
              </c:pt>
              <c:pt idx="7">
                <c:v>81368.34</c:v>
              </c:pt>
              <c:pt idx="8">
                <c:v>83556.479999999996</c:v>
              </c:pt>
              <c:pt idx="9">
                <c:v>78287.149999999994</c:v>
              </c:pt>
              <c:pt idx="10">
                <c:v>76335.42</c:v>
              </c:pt>
              <c:pt idx="11">
                <c:v>86294.83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D402-48C3-91A1-2AB691DEF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725130352"/>
        <c:axId val="7251329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ETP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numFmt formatCode="0;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2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0-D402-48C3-91A1-2AB691DEF152}"/>
                  </c:ext>
                </c:extLst>
              </c15:ser>
            </c15:filteredBarSeries>
          </c:ext>
        </c:extLst>
      </c:barChart>
      <c:valAx>
        <c:axId val="725132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5130352"/>
        <c:crosses val="autoZero"/>
        <c:crossBetween val="between"/>
      </c:valAx>
      <c:catAx>
        <c:axId val="725130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5132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656362733333713"/>
          <c:y val="2.3782771535580526E-2"/>
          <c:w val="0.28687250837413769"/>
          <c:h val="5.10343320848938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Indicateur- Valeur</c:v>
          </c:tx>
          <c:spPr>
            <a:solidFill>
              <a:schemeClr val="accent2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DEMO EFH</c:v>
              </c:pt>
            </c:strLit>
          </c:cat>
          <c:val>
            <c:numLit>
              <c:formatCode>General</c:formatCode>
              <c:ptCount val="1"/>
              <c:pt idx="0">
                <c:v>2362.44</c:v>
              </c:pt>
            </c:numLit>
          </c:val>
          <c:extLst>
            <c:ext xmlns:c16="http://schemas.microsoft.com/office/drawing/2014/chart" uri="{C3380CC4-5D6E-409C-BE32-E72D297353CC}">
              <c16:uniqueId val="{00000003-D0B9-4948-986F-AA6B6A315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00015680"/>
        <c:axId val="400020272"/>
      </c:barChart>
      <c:valAx>
        <c:axId val="400020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0015680"/>
        <c:crosses val="autoZero"/>
        <c:crossBetween val="between"/>
      </c:valAx>
      <c:catAx>
        <c:axId val="400015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fr-FR"/>
          </a:p>
        </c:txPr>
        <c:crossAx val="40002027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Indicateur- Valeur</c:v>
          </c:tx>
          <c:spPr>
            <a:solidFill>
              <a:schemeClr val="accent2"/>
            </a:solidFill>
            <a:ln w="19050"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ATELIER</c:v>
              </c:pt>
              <c:pt idx="1">
                <c:v>BUREAU ETUDE</c:v>
              </c:pt>
              <c:pt idx="2">
                <c:v>SERVICE CLIENTS - SAV</c:v>
              </c:pt>
              <c:pt idx="3">
                <c:v>ADMINISTRATIF</c:v>
              </c:pt>
              <c:pt idx="4">
                <c:v>SERVICE COMMERCIAL</c:v>
              </c:pt>
            </c:strLit>
          </c:cat>
          <c:val>
            <c:numLit>
              <c:formatCode>General</c:formatCode>
              <c:ptCount val="5"/>
              <c:pt idx="0">
                <c:v>1742.58</c:v>
              </c:pt>
              <c:pt idx="1">
                <c:v>2221.8200000000002</c:v>
              </c:pt>
              <c:pt idx="2">
                <c:v>2948.93</c:v>
              </c:pt>
              <c:pt idx="3">
                <c:v>3064.16</c:v>
              </c:pt>
              <c:pt idx="4">
                <c:v>3333.32</c:v>
              </c:pt>
            </c:numLit>
          </c:val>
          <c:extLst>
            <c:ext xmlns:c16="http://schemas.microsoft.com/office/drawing/2014/chart" uri="{C3380CC4-5D6E-409C-BE32-E72D297353CC}">
              <c16:uniqueId val="{00000003-D118-4CEB-811A-36E2DE38F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889996464"/>
        <c:axId val="392023592"/>
      </c:barChart>
      <c:catAx>
        <c:axId val="889996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fr-FR"/>
          </a:p>
        </c:txPr>
        <c:crossAx val="392023592"/>
        <c:crosses val="autoZero"/>
        <c:auto val="1"/>
        <c:lblAlgn val="ctr"/>
        <c:lblOffset val="100"/>
        <c:noMultiLvlLbl val="0"/>
      </c:catAx>
      <c:valAx>
        <c:axId val="392023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9996464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Indicateur- Valeur</c:v>
          </c:tx>
          <c:spPr>
            <a:solidFill>
              <a:schemeClr val="accent2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2362.44</c:v>
              </c:pt>
            </c:numLit>
          </c:val>
          <c:extLst>
            <c:ext xmlns:c16="http://schemas.microsoft.com/office/drawing/2014/chart" uri="{C3380CC4-5D6E-409C-BE32-E72D297353CC}">
              <c16:uniqueId val="{00000002-BB74-4BE4-9AD9-FC2215EC7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238627224"/>
        <c:axId val="238627880"/>
      </c:barChart>
      <c:valAx>
        <c:axId val="238627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8627224"/>
        <c:crosses val="autoZero"/>
        <c:crossBetween val="between"/>
      </c:valAx>
      <c:catAx>
        <c:axId val="238627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600">
                <a:latin typeface="Segoe UI" panose="020B0502040204020203" pitchFamily="34" charset="0"/>
                <a:cs typeface="Segoe UI" panose="020B0502040204020203" pitchFamily="34" charset="0"/>
              </a:defRPr>
            </a:pPr>
            <a:endParaRPr lang="fr-FR"/>
          </a:p>
        </c:txPr>
        <c:crossAx val="238627880"/>
        <c:crosses val="autoZero"/>
        <c:auto val="1"/>
        <c:lblAlgn val="ctr"/>
        <c:lblOffset val="100"/>
        <c:noMultiLvlLbl val="0"/>
      </c:cat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132272514440293E-2"/>
          <c:y val="8.670848938826467E-2"/>
          <c:w val="0.86449773182665202"/>
          <c:h val="0.82133832709113619"/>
        </c:manualLayout>
      </c:layout>
      <c:barChart>
        <c:barDir val="bar"/>
        <c:grouping val="percentStacked"/>
        <c:varyColors val="0"/>
        <c:ser>
          <c:idx val="1"/>
          <c:order val="1"/>
          <c:tx>
            <c:v>FEMME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12</c:v>
              </c:pt>
              <c:pt idx="1">
                <c:v>11</c:v>
              </c:pt>
              <c:pt idx="2">
                <c:v>10</c:v>
              </c:pt>
              <c:pt idx="3">
                <c:v>9</c:v>
              </c:pt>
              <c:pt idx="4">
                <c:v>8</c:v>
              </c:pt>
              <c:pt idx="5">
                <c:v>7</c:v>
              </c:pt>
              <c:pt idx="6">
                <c:v>6</c:v>
              </c:pt>
              <c:pt idx="7">
                <c:v>5</c:v>
              </c:pt>
              <c:pt idx="8">
                <c:v>4</c:v>
              </c:pt>
              <c:pt idx="9">
                <c:v>3</c:v>
              </c:pt>
              <c:pt idx="10">
                <c:v>2</c:v>
              </c:pt>
              <c:pt idx="11">
                <c:v>1</c:v>
              </c:pt>
            </c:strLit>
          </c:cat>
          <c:val>
            <c:numLit>
              <c:formatCode>General</c:formatCode>
              <c:ptCount val="12"/>
              <c:pt idx="0">
                <c:v>39071.22</c:v>
              </c:pt>
              <c:pt idx="1">
                <c:v>34754</c:v>
              </c:pt>
              <c:pt idx="2">
                <c:v>33536.33</c:v>
              </c:pt>
              <c:pt idx="3">
                <c:v>31876.17</c:v>
              </c:pt>
              <c:pt idx="4">
                <c:v>28855.38</c:v>
              </c:pt>
              <c:pt idx="5">
                <c:v>29881.06</c:v>
              </c:pt>
              <c:pt idx="6">
                <c:v>33750.559999999998</c:v>
              </c:pt>
              <c:pt idx="7">
                <c:v>28104.59</c:v>
              </c:pt>
              <c:pt idx="8">
                <c:v>38382.339999999997</c:v>
              </c:pt>
              <c:pt idx="9">
                <c:v>42231.21</c:v>
              </c:pt>
              <c:pt idx="10">
                <c:v>29251.72</c:v>
              </c:pt>
              <c:pt idx="11">
                <c:v>35047.46</c:v>
              </c:pt>
            </c:numLit>
          </c:val>
          <c:extLst>
            <c:ext xmlns:c16="http://schemas.microsoft.com/office/drawing/2014/chart" uri="{C3380CC4-5D6E-409C-BE32-E72D297353CC}">
              <c16:uniqueId val="{00000000-4F4B-4AE1-AE05-4913C3C1FF10}"/>
            </c:ext>
          </c:extLst>
        </c:ser>
        <c:ser>
          <c:idx val="2"/>
          <c:order val="2"/>
          <c:tx>
            <c:v>HOMME</c:v>
          </c:tx>
          <c:spPr>
            <a:gradFill rotWithShape="1">
              <a:gsLst>
                <a:gs pos="0">
                  <a:schemeClr val="accent2">
                    <a:tint val="65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tint val="65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tint val="6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12</c:v>
              </c:pt>
              <c:pt idx="1">
                <c:v>11</c:v>
              </c:pt>
              <c:pt idx="2">
                <c:v>10</c:v>
              </c:pt>
              <c:pt idx="3">
                <c:v>9</c:v>
              </c:pt>
              <c:pt idx="4">
                <c:v>8</c:v>
              </c:pt>
              <c:pt idx="5">
                <c:v>7</c:v>
              </c:pt>
              <c:pt idx="6">
                <c:v>6</c:v>
              </c:pt>
              <c:pt idx="7">
                <c:v>5</c:v>
              </c:pt>
              <c:pt idx="8">
                <c:v>4</c:v>
              </c:pt>
              <c:pt idx="9">
                <c:v>3</c:v>
              </c:pt>
              <c:pt idx="10">
                <c:v>2</c:v>
              </c:pt>
              <c:pt idx="11">
                <c:v>1</c:v>
              </c:pt>
            </c:strLit>
          </c:cat>
          <c:val>
            <c:numLit>
              <c:formatCode>General</c:formatCode>
              <c:ptCount val="12"/>
              <c:pt idx="0">
                <c:v>99500.41</c:v>
              </c:pt>
              <c:pt idx="1">
                <c:v>96376.4</c:v>
              </c:pt>
              <c:pt idx="2">
                <c:v>111294.71</c:v>
              </c:pt>
              <c:pt idx="3">
                <c:v>100948.06</c:v>
              </c:pt>
              <c:pt idx="4">
                <c:v>90361.63</c:v>
              </c:pt>
              <c:pt idx="5">
                <c:v>94584.71</c:v>
              </c:pt>
              <c:pt idx="6">
                <c:v>97352.61</c:v>
              </c:pt>
              <c:pt idx="7">
                <c:v>93507.29</c:v>
              </c:pt>
              <c:pt idx="8">
                <c:v>105663.97</c:v>
              </c:pt>
              <c:pt idx="9">
                <c:v>100510.23</c:v>
              </c:pt>
              <c:pt idx="10">
                <c:v>87455.14</c:v>
              </c:pt>
              <c:pt idx="11">
                <c:v>85407.83</c:v>
              </c:pt>
            </c:numLit>
          </c:val>
          <c:extLst>
            <c:ext xmlns:c16="http://schemas.microsoft.com/office/drawing/2014/chart" uri="{C3380CC4-5D6E-409C-BE32-E72D297353CC}">
              <c16:uniqueId val="{00000001-4F4B-4AE1-AE05-4913C3C1F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725130352"/>
        <c:axId val="7251329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ETP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numFmt formatCode="0;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2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2-4F4B-4AE1-AE05-4913C3C1FF10}"/>
                  </c:ext>
                </c:extLst>
              </c15:ser>
            </c15:filteredBarSeries>
          </c:ext>
        </c:extLst>
      </c:barChart>
      <c:valAx>
        <c:axId val="725132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5130352"/>
        <c:crosses val="autoZero"/>
        <c:crossBetween val="between"/>
      </c:valAx>
      <c:catAx>
        <c:axId val="725130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5132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656362733333713"/>
          <c:y val="2.3782771535580526E-2"/>
          <c:w val="0.28687250837413769"/>
          <c:h val="5.10343320848938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132272514440293E-2"/>
          <c:y val="8.670848938826467E-2"/>
          <c:w val="0.86449773182665202"/>
          <c:h val="0.82133832709113619"/>
        </c:manualLayout>
      </c:layout>
      <c:barChart>
        <c:barDir val="bar"/>
        <c:grouping val="percentStacked"/>
        <c:varyColors val="0"/>
        <c:ser>
          <c:idx val="1"/>
          <c:order val="1"/>
          <c:tx>
            <c:v>FEMME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4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</c:strLit>
          </c:cat>
          <c:val>
            <c:numLit>
              <c:formatCode>General</c:formatCode>
              <c:ptCount val="4"/>
              <c:pt idx="0">
                <c:v>1607.54</c:v>
              </c:pt>
              <c:pt idx="1">
                <c:v>25466.76</c:v>
              </c:pt>
              <c:pt idx="2">
                <c:v>31099.22</c:v>
              </c:pt>
              <c:pt idx="3">
                <c:v>39088.51</c:v>
              </c:pt>
            </c:numLit>
          </c:val>
          <c:extLst>
            <c:ext xmlns:c16="http://schemas.microsoft.com/office/drawing/2014/chart" uri="{C3380CC4-5D6E-409C-BE32-E72D297353CC}">
              <c16:uniqueId val="{00000000-FEC1-4602-803C-7664169A76EC}"/>
            </c:ext>
          </c:extLst>
        </c:ser>
        <c:ser>
          <c:idx val="2"/>
          <c:order val="2"/>
          <c:tx>
            <c:v>HOMME</c:v>
          </c:tx>
          <c:spPr>
            <a:gradFill rotWithShape="1">
              <a:gsLst>
                <a:gs pos="0">
                  <a:schemeClr val="accent2">
                    <a:tint val="65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tint val="65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tint val="6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4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</c:strLit>
          </c:cat>
          <c:val>
            <c:numLit>
              <c:formatCode>General</c:formatCode>
              <c:ptCount val="4"/>
              <c:pt idx="0">
                <c:v>1584.67</c:v>
              </c:pt>
              <c:pt idx="1">
                <c:v>79936.320000000007</c:v>
              </c:pt>
              <c:pt idx="2">
                <c:v>91734.35</c:v>
              </c:pt>
              <c:pt idx="3">
                <c:v>97317.77</c:v>
              </c:pt>
            </c:numLit>
          </c:val>
          <c:extLst>
            <c:ext xmlns:c16="http://schemas.microsoft.com/office/drawing/2014/chart" uri="{C3380CC4-5D6E-409C-BE32-E72D297353CC}">
              <c16:uniqueId val="{00000001-FEC1-4602-803C-7664169A7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725130352"/>
        <c:axId val="7251329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ETP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numFmt formatCode="0;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2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2-FEC1-4602-803C-7664169A76EC}"/>
                  </c:ext>
                </c:extLst>
              </c15:ser>
            </c15:filteredBarSeries>
          </c:ext>
        </c:extLst>
      </c:barChart>
      <c:valAx>
        <c:axId val="725132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5130352"/>
        <c:crosses val="autoZero"/>
        <c:crossBetween val="between"/>
      </c:valAx>
      <c:catAx>
        <c:axId val="725130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5132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656362733333713"/>
          <c:y val="2.3782771535580526E-2"/>
          <c:w val="0.28687250837413769"/>
          <c:h val="5.10343320848938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tx>
            <c:v>Indicateur- Valeur</c:v>
          </c:tx>
          <c:spPr>
            <a:solidFill>
              <a:schemeClr val="accent2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SERVICE COMMERCIAL</c:v>
              </c:pt>
              <c:pt idx="1">
                <c:v>SERVICE CLIENTS - SAV</c:v>
              </c:pt>
              <c:pt idx="2">
                <c:v>BUREAU ETUDE</c:v>
              </c:pt>
              <c:pt idx="3">
                <c:v>ATELIER</c:v>
              </c:pt>
              <c:pt idx="4">
                <c:v>ADMINISTRATIF</c:v>
              </c:pt>
            </c:strLit>
          </c:cat>
          <c:val>
            <c:numLit>
              <c:formatCode>General</c:formatCode>
              <c:ptCount val="5"/>
              <c:pt idx="0">
                <c:v>249864.56</c:v>
              </c:pt>
              <c:pt idx="1">
                <c:v>265114.59000000003</c:v>
              </c:pt>
              <c:pt idx="2">
                <c:v>280250.23999999999</c:v>
              </c:pt>
              <c:pt idx="3">
                <c:v>399230.1</c:v>
              </c:pt>
              <c:pt idx="4">
                <c:v>232956.72</c:v>
              </c:pt>
            </c:numLit>
          </c:val>
          <c:extLst>
            <c:ext xmlns:c16="http://schemas.microsoft.com/office/drawing/2014/chart" uri="{C3380CC4-5D6E-409C-BE32-E72D297353CC}">
              <c16:uniqueId val="{0000000D-A0B3-4C8E-A18E-E604B76FE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86461096"/>
        <c:axId val="3864522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FEMME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B-A0B3-4C8E-A18E-E604B76FE19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HOMME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A0B3-4C8E-A18E-E604B76FE19D}"/>
                  </c:ext>
                </c:extLst>
              </c15:ser>
            </c15:filteredBarSeries>
          </c:ext>
        </c:extLst>
      </c:barChart>
      <c:catAx>
        <c:axId val="386461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86452240"/>
        <c:crosses val="autoZero"/>
        <c:auto val="1"/>
        <c:lblAlgn val="ctr"/>
        <c:lblOffset val="100"/>
        <c:noMultiLvlLbl val="0"/>
      </c:catAx>
      <c:valAx>
        <c:axId val="386452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6461096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tx>
            <c:v>Indicateur- Valeur</c:v>
          </c:tx>
          <c:spPr>
            <a:solidFill>
              <a:schemeClr val="accent2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SERVICE COMMERCIAL</c:v>
              </c:pt>
              <c:pt idx="1">
                <c:v>SERVICE CLIENTS - SAV</c:v>
              </c:pt>
              <c:pt idx="2">
                <c:v>BUREAU ETUDE</c:v>
              </c:pt>
              <c:pt idx="3">
                <c:v>ATELIER</c:v>
              </c:pt>
              <c:pt idx="4">
                <c:v>ADMINISTRATIF</c:v>
              </c:pt>
            </c:strLit>
          </c:cat>
          <c:val>
            <c:numLit>
              <c:formatCode>General</c:formatCode>
              <c:ptCount val="5"/>
              <c:pt idx="0">
                <c:v>228566.74</c:v>
              </c:pt>
              <c:pt idx="1">
                <c:v>279748.78999999998</c:v>
              </c:pt>
              <c:pt idx="2">
                <c:v>330621.62</c:v>
              </c:pt>
              <c:pt idx="3">
                <c:v>465251.71</c:v>
              </c:pt>
              <c:pt idx="4">
                <c:v>263516.17</c:v>
              </c:pt>
            </c:numLit>
          </c:val>
          <c:extLst>
            <c:ext xmlns:c16="http://schemas.microsoft.com/office/drawing/2014/chart" uri="{C3380CC4-5D6E-409C-BE32-E72D297353CC}">
              <c16:uniqueId val="{00000000-707C-4CB1-8D67-AB9C00E9C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86461096"/>
        <c:axId val="3864522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FEMME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707C-4CB1-8D67-AB9C00E9C2F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HOMME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07C-4CB1-8D67-AB9C00E9C2F1}"/>
                  </c:ext>
                </c:extLst>
              </c15:ser>
            </c15:filteredBarSeries>
          </c:ext>
        </c:extLst>
      </c:barChart>
      <c:catAx>
        <c:axId val="386461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86452240"/>
        <c:crosses val="autoZero"/>
        <c:auto val="1"/>
        <c:lblAlgn val="ctr"/>
        <c:lblOffset val="100"/>
        <c:noMultiLvlLbl val="0"/>
      </c:catAx>
      <c:valAx>
        <c:axId val="386452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6461096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tx>
            <c:v>Indicateur- Valeur</c:v>
          </c:tx>
          <c:spPr>
            <a:solidFill>
              <a:schemeClr val="accent2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SERVICE COMMERCIAL</c:v>
              </c:pt>
              <c:pt idx="1">
                <c:v>SERVICE CLIENTS - SAV</c:v>
              </c:pt>
              <c:pt idx="2">
                <c:v>BUREAU ETUDE</c:v>
              </c:pt>
              <c:pt idx="3">
                <c:v>ATELIER</c:v>
              </c:pt>
              <c:pt idx="4">
                <c:v>ADMINISTRATIF</c:v>
              </c:pt>
            </c:strLit>
          </c:cat>
          <c:val>
            <c:numLit>
              <c:formatCode>General</c:formatCode>
              <c:ptCount val="5"/>
              <c:pt idx="0">
                <c:v>39742.769999999997</c:v>
              </c:pt>
              <c:pt idx="1">
                <c:v>89316.2</c:v>
              </c:pt>
              <c:pt idx="2">
                <c:v>85788.95</c:v>
              </c:pt>
              <c:pt idx="3">
                <c:v>95298.38</c:v>
              </c:pt>
              <c:pt idx="4">
                <c:v>57688.84</c:v>
              </c:pt>
            </c:numLit>
          </c:val>
          <c:extLst>
            <c:ext xmlns:c16="http://schemas.microsoft.com/office/drawing/2014/chart" uri="{C3380CC4-5D6E-409C-BE32-E72D297353CC}">
              <c16:uniqueId val="{00000000-10D7-4B10-9669-9A75856B3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86461096"/>
        <c:axId val="3864522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FEMME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10D7-4B10-9669-9A75856B363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HOMME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0D7-4B10-9669-9A75856B363C}"/>
                  </c:ext>
                </c:extLst>
              </c15:ser>
            </c15:filteredBarSeries>
          </c:ext>
        </c:extLst>
      </c:barChart>
      <c:catAx>
        <c:axId val="386461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86452240"/>
        <c:crosses val="autoZero"/>
        <c:auto val="1"/>
        <c:lblAlgn val="ctr"/>
        <c:lblOffset val="100"/>
        <c:noMultiLvlLbl val="0"/>
      </c:catAx>
      <c:valAx>
        <c:axId val="386452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6461096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705303506363141"/>
          <c:y val="3.2750936329588004E-2"/>
          <c:w val="0.49475573770707471"/>
          <c:h val="0.70426935081148567"/>
        </c:manualLayout>
      </c:layout>
      <c:pieChart>
        <c:varyColors val="1"/>
        <c:ser>
          <c:idx val="0"/>
          <c:order val="0"/>
          <c:tx>
            <c:v>Indicateur- Valeur</c:v>
          </c:tx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75A-45D2-A107-62510F9A0F3C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75A-45D2-A107-62510F9A0F3C}"/>
              </c:ext>
            </c:extLst>
          </c:dPt>
          <c:dLbls>
            <c:dLbl>
              <c:idx val="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275A-45D2-A107-62510F9A0F3C}"/>
                </c:ext>
              </c:extLst>
            </c:dLbl>
            <c:dLbl>
              <c:idx val="1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75A-45D2-A107-62510F9A0F3C}"/>
                </c:ext>
              </c:extLst>
            </c:dLbl>
            <c:numFmt formatCode="#,##0.0000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FEMME</c:v>
              </c:pt>
              <c:pt idx="1">
                <c:v>HOMME</c:v>
              </c:pt>
            </c:strLit>
          </c:cat>
          <c:val>
            <c:numLit>
              <c:formatCode>General</c:formatCode>
              <c:ptCount val="2"/>
              <c:pt idx="0">
                <c:v>2568.2800000000002</c:v>
              </c:pt>
              <c:pt idx="1">
                <c:v>2299.46</c:v>
              </c:pt>
            </c:numLit>
          </c:val>
          <c:extLst>
            <c:ext xmlns:c16="http://schemas.microsoft.com/office/drawing/2014/chart" uri="{C3380CC4-5D6E-409C-BE32-E72D297353CC}">
              <c16:uniqueId val="{00000003-A768-4011-A521-7632DAA8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83195238373054"/>
          <c:y val="0.85600395927601813"/>
          <c:w val="0.33545728502013977"/>
          <c:h val="0.120051847662141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16334824156406"/>
          <c:y val="3.5915488310812572E-2"/>
          <c:w val="0.53959668825784235"/>
          <c:h val="0.70869553878102898"/>
        </c:manualLayout>
      </c:layout>
      <c:pieChart>
        <c:varyColors val="1"/>
        <c:ser>
          <c:idx val="0"/>
          <c:order val="0"/>
          <c:tx>
            <c:v>Indicateur- Valeur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EB1-4924-80F3-201BFF11DF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EB1-4924-80F3-201BFF11DFB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E5F-486A-8BA2-B718950C36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E5F-486A-8BA2-B718950C36D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E5F-486A-8BA2-B718950C36D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E5F-486A-8BA2-B718950C36D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E5F-486A-8BA2-B718950C36D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E5F-486A-8BA2-B718950C36D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E5F-486A-8BA2-B718950C36D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E5F-486A-8BA2-B718950C36D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E5F-486A-8BA2-B718950C36D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E5F-486A-8BA2-B718950C36D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E5F-486A-8BA2-B718950C36D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E5F-486A-8BA2-B718950C36D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5E5F-486A-8BA2-B718950C36D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5E5F-486A-8BA2-B718950C36D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5E5F-486A-8BA2-B718950C36D2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AM FORF JOURS</c:v>
              </c:pt>
              <c:pt idx="1">
                <c:v>AM HEURES</c:v>
              </c:pt>
              <c:pt idx="2">
                <c:v>APPRENTIS</c:v>
              </c:pt>
              <c:pt idx="3">
                <c:v>CADRES</c:v>
              </c:pt>
              <c:pt idx="4">
                <c:v>CADRES HEURES</c:v>
              </c:pt>
              <c:pt idx="5">
                <c:v>EMPLOYES</c:v>
              </c:pt>
              <c:pt idx="6">
                <c:v>OUVRIERS</c:v>
              </c:pt>
              <c:pt idx="7">
                <c:v>TECH FORF JOURS</c:v>
              </c:pt>
              <c:pt idx="8">
                <c:v>TECHNICIENS</c:v>
              </c:pt>
            </c:strLit>
          </c:cat>
          <c:val>
            <c:numLit>
              <c:formatCode>General</c:formatCode>
              <c:ptCount val="9"/>
              <c:pt idx="0">
                <c:v>3071.32</c:v>
              </c:pt>
              <c:pt idx="1">
                <c:v>2328.5500000000002</c:v>
              </c:pt>
              <c:pt idx="2">
                <c:v>677.2</c:v>
              </c:pt>
              <c:pt idx="3">
                <c:v>3228.17</c:v>
              </c:pt>
              <c:pt idx="4">
                <c:v>3883.5</c:v>
              </c:pt>
              <c:pt idx="5">
                <c:v>1692.21</c:v>
              </c:pt>
              <c:pt idx="6">
                <c:v>1540.77</c:v>
              </c:pt>
              <c:pt idx="7">
                <c:v>2538.4299999999998</c:v>
              </c:pt>
              <c:pt idx="8">
                <c:v>1759.64</c:v>
              </c:pt>
            </c:numLit>
          </c:val>
          <c:extLst>
            <c:ext xmlns:c16="http://schemas.microsoft.com/office/drawing/2014/chart" uri="{C3380CC4-5D6E-409C-BE32-E72D297353CC}">
              <c16:uniqueId val="{00000003-D647-4548-8B14-D98452B63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565828565287791"/>
          <c:w val="1"/>
          <c:h val="0.219473484597345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Indicateur- Valeur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9"/>
              <c:pt idx="1">
                <c:v>0 - 01 AN</c:v>
              </c:pt>
              <c:pt idx="2">
                <c:v>01 - 02 ANS</c:v>
              </c:pt>
              <c:pt idx="3">
                <c:v>03 - 05 ANS</c:v>
              </c:pt>
              <c:pt idx="4">
                <c:v>06 - 09 ANS</c:v>
              </c:pt>
              <c:pt idx="5">
                <c:v>10 - 15 ANS</c:v>
              </c:pt>
              <c:pt idx="6">
                <c:v>16 - 20 ANS</c:v>
              </c:pt>
              <c:pt idx="7">
                <c:v>21 - 30 ANS</c:v>
              </c:pt>
              <c:pt idx="8">
                <c:v>31 - 40 ANS</c:v>
              </c:pt>
            </c:strLit>
          </c:cat>
          <c:val>
            <c:numLit>
              <c:formatCode>General</c:formatCode>
              <c:ptCount val="9"/>
              <c:pt idx="0">
                <c:v>1267.32</c:v>
              </c:pt>
              <c:pt idx="1">
                <c:v>1966</c:v>
              </c:pt>
              <c:pt idx="2">
                <c:v>2274.64</c:v>
              </c:pt>
              <c:pt idx="3">
                <c:v>3358.5</c:v>
              </c:pt>
              <c:pt idx="4">
                <c:v>2373.81</c:v>
              </c:pt>
              <c:pt idx="5">
                <c:v>3477.66</c:v>
              </c:pt>
              <c:pt idx="6">
                <c:v>1790.66</c:v>
              </c:pt>
              <c:pt idx="7">
                <c:v>2558.33</c:v>
              </c:pt>
              <c:pt idx="8">
                <c:v>3003.38</c:v>
              </c:pt>
            </c:numLit>
          </c:val>
          <c:extLst>
            <c:ext xmlns:c16="http://schemas.microsoft.com/office/drawing/2014/chart" uri="{C3380CC4-5D6E-409C-BE32-E72D297353CC}">
              <c16:uniqueId val="{00000002-673B-41DC-ACA5-48783945042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"/>
        <c:axId val="596579992"/>
        <c:axId val="596579664"/>
      </c:barChart>
      <c:valAx>
        <c:axId val="596579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6579992"/>
        <c:crosses val="autoZero"/>
        <c:crossBetween val="between"/>
      </c:valAx>
      <c:catAx>
        <c:axId val="596579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6579664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12887</xdr:rowOff>
    </xdr:from>
    <xdr:to>
      <xdr:col>2</xdr:col>
      <xdr:colOff>1392600</xdr:colOff>
      <xdr:row>22</xdr:row>
      <xdr:rowOff>168887</xdr:rowOff>
    </xdr:to>
    <xdr:graphicFrame macro="">
      <xdr:nvGraphicFramePr>
        <xdr:cNvPr id="2" name="Graphique_A7">
          <a:extLst>
            <a:ext uri="{FF2B5EF4-FFF2-40B4-BE49-F238E27FC236}">
              <a16:creationId xmlns:a16="http://schemas.microsoft.com/office/drawing/2014/main" id="{6B61980C-D862-4D15-BD1B-3F08958F56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6</xdr:row>
      <xdr:rowOff>12886</xdr:rowOff>
    </xdr:from>
    <xdr:to>
      <xdr:col>6</xdr:col>
      <xdr:colOff>1402125</xdr:colOff>
      <xdr:row>22</xdr:row>
      <xdr:rowOff>168886</xdr:rowOff>
    </xdr:to>
    <xdr:graphicFrame macro="">
      <xdr:nvGraphicFramePr>
        <xdr:cNvPr id="5" name="Graphique_E7">
          <a:extLst>
            <a:ext uri="{FF2B5EF4-FFF2-40B4-BE49-F238E27FC236}">
              <a16:creationId xmlns:a16="http://schemas.microsoft.com/office/drawing/2014/main" id="{2A780A47-2BC9-4BD5-BB15-DE2A371680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6</xdr:row>
      <xdr:rowOff>12887</xdr:rowOff>
    </xdr:from>
    <xdr:to>
      <xdr:col>10</xdr:col>
      <xdr:colOff>1402125</xdr:colOff>
      <xdr:row>22</xdr:row>
      <xdr:rowOff>168887</xdr:rowOff>
    </xdr:to>
    <xdr:graphicFrame macro="">
      <xdr:nvGraphicFramePr>
        <xdr:cNvPr id="7" name="Graphique_I7">
          <a:extLst>
            <a:ext uri="{FF2B5EF4-FFF2-40B4-BE49-F238E27FC236}">
              <a16:creationId xmlns:a16="http://schemas.microsoft.com/office/drawing/2014/main" id="{DC6A345F-C72D-4E6F-8158-1998F1428F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29</xdr:row>
      <xdr:rowOff>11206</xdr:rowOff>
    </xdr:from>
    <xdr:to>
      <xdr:col>2</xdr:col>
      <xdr:colOff>1391718</xdr:colOff>
      <xdr:row>45</xdr:row>
      <xdr:rowOff>133589</xdr:rowOff>
    </xdr:to>
    <xdr:graphicFrame macro="">
      <xdr:nvGraphicFramePr>
        <xdr:cNvPr id="4" name="Graphique_A30">
          <a:extLst>
            <a:ext uri="{FF2B5EF4-FFF2-40B4-BE49-F238E27FC236}">
              <a16:creationId xmlns:a16="http://schemas.microsoft.com/office/drawing/2014/main" id="{EB3731F5-86FF-4FB0-9C4C-E21FD2B3A3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10504</xdr:colOff>
      <xdr:row>29</xdr:row>
      <xdr:rowOff>10504</xdr:rowOff>
    </xdr:from>
    <xdr:to>
      <xdr:col>6</xdr:col>
      <xdr:colOff>1395219</xdr:colOff>
      <xdr:row>45</xdr:row>
      <xdr:rowOff>121681</xdr:rowOff>
    </xdr:to>
    <xdr:graphicFrame macro="">
      <xdr:nvGraphicFramePr>
        <xdr:cNvPr id="12" name="Graphique_E30">
          <a:extLst>
            <a:ext uri="{FF2B5EF4-FFF2-40B4-BE49-F238E27FC236}">
              <a16:creationId xmlns:a16="http://schemas.microsoft.com/office/drawing/2014/main" id="{F4B84831-0F3B-4FF6-BDE7-72755D443B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11206</xdr:colOff>
      <xdr:row>29</xdr:row>
      <xdr:rowOff>23111</xdr:rowOff>
    </xdr:from>
    <xdr:to>
      <xdr:col>10</xdr:col>
      <xdr:colOff>1402923</xdr:colOff>
      <xdr:row>45</xdr:row>
      <xdr:rowOff>145494</xdr:rowOff>
    </xdr:to>
    <xdr:graphicFrame macro="">
      <xdr:nvGraphicFramePr>
        <xdr:cNvPr id="14" name="Graphique_I30">
          <a:extLst>
            <a:ext uri="{FF2B5EF4-FFF2-40B4-BE49-F238E27FC236}">
              <a16:creationId xmlns:a16="http://schemas.microsoft.com/office/drawing/2014/main" id="{E725BC01-602F-4AE1-AEDF-194B0162F9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74</xdr:row>
      <xdr:rowOff>11204</xdr:rowOff>
    </xdr:from>
    <xdr:to>
      <xdr:col>2</xdr:col>
      <xdr:colOff>1389530</xdr:colOff>
      <xdr:row>90</xdr:row>
      <xdr:rowOff>145604</xdr:rowOff>
    </xdr:to>
    <xdr:graphicFrame macro="">
      <xdr:nvGraphicFramePr>
        <xdr:cNvPr id="6" name="Graphique_A75">
          <a:extLst>
            <a:ext uri="{FF2B5EF4-FFF2-40B4-BE49-F238E27FC236}">
              <a16:creationId xmlns:a16="http://schemas.microsoft.com/office/drawing/2014/main" id="{94E2A398-733E-484C-93C0-36F369A339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33618</xdr:colOff>
      <xdr:row>74</xdr:row>
      <xdr:rowOff>11205</xdr:rowOff>
    </xdr:from>
    <xdr:to>
      <xdr:col>6</xdr:col>
      <xdr:colOff>1389530</xdr:colOff>
      <xdr:row>90</xdr:row>
      <xdr:rowOff>145676</xdr:rowOff>
    </xdr:to>
    <xdr:graphicFrame macro="">
      <xdr:nvGraphicFramePr>
        <xdr:cNvPr id="16" name="Graphique_E75">
          <a:extLst>
            <a:ext uri="{FF2B5EF4-FFF2-40B4-BE49-F238E27FC236}">
              <a16:creationId xmlns:a16="http://schemas.microsoft.com/office/drawing/2014/main" id="{7AAE8ECE-0641-4188-9E9F-5030AB5B12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11205</xdr:colOff>
      <xdr:row>74</xdr:row>
      <xdr:rowOff>11205</xdr:rowOff>
    </xdr:from>
    <xdr:to>
      <xdr:col>10</xdr:col>
      <xdr:colOff>1405964</xdr:colOff>
      <xdr:row>90</xdr:row>
      <xdr:rowOff>145676</xdr:rowOff>
    </xdr:to>
    <xdr:graphicFrame macro="">
      <xdr:nvGraphicFramePr>
        <xdr:cNvPr id="17" name="Graphique_I75">
          <a:extLst>
            <a:ext uri="{FF2B5EF4-FFF2-40B4-BE49-F238E27FC236}">
              <a16:creationId xmlns:a16="http://schemas.microsoft.com/office/drawing/2014/main" id="{0198A821-E50A-423E-A657-1D7D73F76F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97</xdr:row>
      <xdr:rowOff>35018</xdr:rowOff>
    </xdr:from>
    <xdr:to>
      <xdr:col>2</xdr:col>
      <xdr:colOff>1387725</xdr:colOff>
      <xdr:row>113</xdr:row>
      <xdr:rowOff>169418</xdr:rowOff>
    </xdr:to>
    <xdr:graphicFrame macro="">
      <xdr:nvGraphicFramePr>
        <xdr:cNvPr id="18" name="Graphique_A98">
          <a:extLst>
            <a:ext uri="{FF2B5EF4-FFF2-40B4-BE49-F238E27FC236}">
              <a16:creationId xmlns:a16="http://schemas.microsoft.com/office/drawing/2014/main" id="{636B7DC3-AA56-4521-A939-3E21DA7CD9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11205</xdr:colOff>
      <xdr:row>97</xdr:row>
      <xdr:rowOff>11206</xdr:rowOff>
    </xdr:from>
    <xdr:to>
      <xdr:col>6</xdr:col>
      <xdr:colOff>1399323</xdr:colOff>
      <xdr:row>113</xdr:row>
      <xdr:rowOff>145606</xdr:rowOff>
    </xdr:to>
    <xdr:graphicFrame macro="">
      <xdr:nvGraphicFramePr>
        <xdr:cNvPr id="19" name="Graphique_E98">
          <a:extLst>
            <a:ext uri="{FF2B5EF4-FFF2-40B4-BE49-F238E27FC236}">
              <a16:creationId xmlns:a16="http://schemas.microsoft.com/office/drawing/2014/main" id="{8EE83784-D048-4BDF-A84A-CACC0592F5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16809</xdr:colOff>
      <xdr:row>97</xdr:row>
      <xdr:rowOff>23112</xdr:rowOff>
    </xdr:from>
    <xdr:to>
      <xdr:col>10</xdr:col>
      <xdr:colOff>1404534</xdr:colOff>
      <xdr:row>113</xdr:row>
      <xdr:rowOff>157512</xdr:rowOff>
    </xdr:to>
    <xdr:graphicFrame macro="">
      <xdr:nvGraphicFramePr>
        <xdr:cNvPr id="20" name="Graphique_I98">
          <a:extLst>
            <a:ext uri="{FF2B5EF4-FFF2-40B4-BE49-F238E27FC236}">
              <a16:creationId xmlns:a16="http://schemas.microsoft.com/office/drawing/2014/main" id="{E13C5D19-F6C0-4AAF-980A-7C20BE5280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2</xdr:col>
      <xdr:colOff>168071</xdr:colOff>
      <xdr:row>53</xdr:row>
      <xdr:rowOff>168090</xdr:rowOff>
    </xdr:from>
    <xdr:to>
      <xdr:col>2</xdr:col>
      <xdr:colOff>384071</xdr:colOff>
      <xdr:row>57</xdr:row>
      <xdr:rowOff>127595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AE15B247-2FA2-480F-A147-526C770E6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991953" y="10914531"/>
          <a:ext cx="216000" cy="766329"/>
        </a:xfrm>
        <a:prstGeom prst="rect">
          <a:avLst/>
        </a:prstGeom>
      </xdr:spPr>
    </xdr:pic>
    <xdr:clientData/>
  </xdr:twoCellAnchor>
  <xdr:twoCellAnchor editAs="oneCell">
    <xdr:from>
      <xdr:col>2</xdr:col>
      <xdr:colOff>907676</xdr:colOff>
      <xdr:row>62</xdr:row>
      <xdr:rowOff>58276</xdr:rowOff>
    </xdr:from>
    <xdr:to>
      <xdr:col>2</xdr:col>
      <xdr:colOff>1123676</xdr:colOff>
      <xdr:row>65</xdr:row>
      <xdr:rowOff>144425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CF6ABE2C-4B4B-4EA3-A416-3DA2CFCC1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731558" y="12620070"/>
          <a:ext cx="216000" cy="691267"/>
        </a:xfrm>
        <a:prstGeom prst="rect">
          <a:avLst/>
        </a:prstGeom>
      </xdr:spPr>
    </xdr:pic>
    <xdr:clientData/>
  </xdr:twoCellAnchor>
  <xdr:twoCellAnchor editAs="oneCell">
    <xdr:from>
      <xdr:col>8</xdr:col>
      <xdr:colOff>174794</xdr:colOff>
      <xdr:row>54</xdr:row>
      <xdr:rowOff>40343</xdr:rowOff>
    </xdr:from>
    <xdr:to>
      <xdr:col>8</xdr:col>
      <xdr:colOff>390794</xdr:colOff>
      <xdr:row>57</xdr:row>
      <xdr:rowOff>201554</xdr:rowOff>
    </xdr:to>
    <xdr:pic>
      <xdr:nvPicPr>
        <xdr:cNvPr id="24" name="Image 23">
          <a:extLst>
            <a:ext uri="{FF2B5EF4-FFF2-40B4-BE49-F238E27FC236}">
              <a16:creationId xmlns:a16="http://schemas.microsoft.com/office/drawing/2014/main" id="{045F5B13-8A34-4270-B9F4-3057C790F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1470323" y="10988490"/>
          <a:ext cx="216000" cy="766329"/>
        </a:xfrm>
        <a:prstGeom prst="rect">
          <a:avLst/>
        </a:prstGeom>
      </xdr:spPr>
    </xdr:pic>
    <xdr:clientData/>
  </xdr:twoCellAnchor>
  <xdr:twoCellAnchor editAs="oneCell">
    <xdr:from>
      <xdr:col>8</xdr:col>
      <xdr:colOff>914399</xdr:colOff>
      <xdr:row>62</xdr:row>
      <xdr:rowOff>132235</xdr:rowOff>
    </xdr:from>
    <xdr:to>
      <xdr:col>8</xdr:col>
      <xdr:colOff>1130399</xdr:colOff>
      <xdr:row>66</xdr:row>
      <xdr:rowOff>16678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1EDE1C07-AD54-4510-8490-4A0FBDCA3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2209928" y="12694029"/>
          <a:ext cx="216000" cy="69126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78DBFA-BF13-442A-8D6A-30460FAAB447}" name="Tableau1" displayName="Tableau1" ref="A1:C4" totalsRowShown="0" headerRowDxfId="3">
  <autoFilter ref="A1:C4" xr:uid="{C1A3F8BC-9C9B-4D33-99A3-2C1E5E910BB7}"/>
  <tableColumns count="3">
    <tableColumn id="1" xr3:uid="{CC13C36F-005B-4BC3-8E44-86DD4639B4CE}" name="Version" dataDxfId="2"/>
    <tableColumn id="2" xr3:uid="{88CA37F4-373B-4D5D-A734-B43F7AEB0F3B}" name="Commentaires" dataDxfId="1"/>
    <tableColumn id="3" xr3:uid="{49AB69A9-6047-4195-96D0-363864F56528}" name="Date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Vert jaune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7"/>
  <sheetViews>
    <sheetView showGridLines="0" tabSelected="1" zoomScale="80" zoomScaleNormal="80" workbookViewId="0">
      <selection sqref="A1:G1"/>
    </sheetView>
  </sheetViews>
  <sheetFormatPr baseColWidth="10" defaultRowHeight="15" x14ac:dyDescent="0.25"/>
  <cols>
    <col min="1" max="5" width="21.140625" customWidth="1"/>
    <col min="6" max="6" width="23.7109375" customWidth="1"/>
    <col min="7" max="10" width="21.140625" customWidth="1"/>
    <col min="11" max="11" width="21.7109375" customWidth="1"/>
    <col min="12" max="13" width="21.140625" customWidth="1"/>
    <col min="14" max="14" width="22.7109375" customWidth="1"/>
  </cols>
  <sheetData>
    <row r="1" spans="1:14" ht="33" x14ac:dyDescent="0.25">
      <c r="A1" s="71" t="s">
        <v>1</v>
      </c>
      <c r="B1" s="72"/>
      <c r="C1" s="72"/>
      <c r="D1" s="72"/>
      <c r="E1" s="72"/>
      <c r="F1" s="72"/>
      <c r="G1" s="72"/>
      <c r="H1" s="1"/>
      <c r="I1" s="1"/>
      <c r="J1" s="1"/>
      <c r="K1" s="1"/>
      <c r="L1" s="1"/>
      <c r="M1" s="1"/>
    </row>
    <row r="2" spans="1:14" ht="17.2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0</v>
      </c>
      <c r="L2" s="25" t="s">
        <v>2</v>
      </c>
      <c r="M2" s="25" t="s">
        <v>3</v>
      </c>
      <c r="N2" s="25" t="s">
        <v>4</v>
      </c>
    </row>
    <row r="3" spans="1:14" ht="17.25" x14ac:dyDescent="0.25">
      <c r="A3" s="4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SOCIETE,E=0,G=0,T=0,P=0,F=[1260],Y=1,O=NF='Texte'_B='0'_U='0'_I='0'_FN='Calibri'_FS='10'_FC='#000000'_BC='#FFFFFF'_AH='1'_AV='0'_Br=[]_BrS='0'_BrC='#F"&amp;"FFFFF'_WpT='0':@R=A,S=1018,V={0}:",$K$3)</f>
        <v>SOCIETE</v>
      </c>
      <c r="B3" s="5" t="s">
        <v>6</v>
      </c>
      <c r="C3" s="4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ETABLISSEMENT,E=0,G=0,T=0,P=0,F=[1250],Y=1,O=NF='Standard'_B='0'_U='0'_I='0'_FN='Calibri'_FS='12'_FC='#000000'_BC='#FFFFFF'_AH='0'_AV='0'_Br=[]_BrS='0"&amp;"'_BrC='#000000'_WpT='0':@R=A,S=1260,V=*:R=B,S=1018,V={0}:",$K$3)</f>
        <v>ETABLISSEMENT</v>
      </c>
      <c r="D3" s="6" t="s">
        <v>6</v>
      </c>
      <c r="E3" s="4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DEPARTEMENT,E=0,G=0,T=0,P=0,F=[1005],Y=1,O=NF='Standard'_B='0'_U='0'_I='0'_FN='Calibri'_FS='12'_FC='#000000'_BC='#FFFFFF'_AH='0'_AV='0'_Br=[]_BrS='0'_"&amp;"BrC='#000000'_WpT='0':@R=A,S=1260,V=*:R=B,S=1018,V={0}:R=C,S=1000,V=*:",$K$3)</f>
        <v>DEPARTEMENT</v>
      </c>
      <c r="F3" s="6" t="s">
        <v>6</v>
      </c>
      <c r="G3" s="4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SERVICE,E=0,G=0,T=0,P=0,F=[1007],Y=1,O=NF='Standard'_B='0'_U='0'_I='0'_FN='Calibri'_FS='12'_FC='#000000'_BC='#FFFFFF'_AH='0'_AV='0'_Br=[]_BrS='0'_BrC="&amp;"'#000000'_WpT='0':@R=A,S=1260,V=*:R=B,S=1250,V=*:R=C,S=1005,V=*:R=D,S=1018,V={0}:",$K$3)</f>
        <v>SERVICE</v>
      </c>
      <c r="H3" s="7" t="s">
        <v>6</v>
      </c>
      <c r="I3" s="4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CATEGORIE,E=0,G=0,T=0,P=0,F=[1081],Y=1,O=NF='Standard'_B='0'_U='0'_I='0'_FN='Calibri'_FS='12'_FC='#000000'_BC='#FFFFFF'_AH='0'_AV='0'_Br=[]_BrS='0'_Br"&amp;"C='#000000'_WpT='0':@R=A,S=1260,V={0}:R=D,S=1018,V={1}:",$B$3,$K$3)</f>
        <v>CATEGORIE</v>
      </c>
      <c r="J3" s="7" t="s">
        <v>6</v>
      </c>
      <c r="K3" s="8" t="s">
        <v>144</v>
      </c>
      <c r="L3" s="26" t="str">
        <f>(YEAR($K$3)-2)*100+1&amp;".."&amp;TEXT(EDATE($K$3,-24),"AAAAMM")</f>
        <v>202201..202205</v>
      </c>
      <c r="M3" s="26" t="str">
        <f>(YEAR($K$3)-1)*100+1&amp;".."&amp;TEXT(EDATE($K$3,-12),"AAAAMM")</f>
        <v>202301..202305</v>
      </c>
      <c r="N3" s="26" t="str">
        <f>YEAR($K$3)*100+1&amp;".."&amp;TEXT(EDATE($K$3,0),"AAAAMM")</f>
        <v>202401..202405</v>
      </c>
    </row>
    <row r="4" spans="1:14" ht="17.25" x14ac:dyDescent="0.25">
      <c r="L4" s="26" t="str">
        <f>TEXT(EDATE($K$3,-24),"JJ/MM/AAAA")</f>
        <v>31/05/2022</v>
      </c>
      <c r="M4" s="26" t="str">
        <f>TEXT(EDATE($K$3,-12),"JJ/MM/AAAA")</f>
        <v>31/05/2023</v>
      </c>
      <c r="N4" s="26" t="str">
        <f>TEXT(EDATE($K$3,0),"JJ/MM/AAAA")</f>
        <v>31/05/2024</v>
      </c>
    </row>
    <row r="5" spans="1:14" x14ac:dyDescent="0.25">
      <c r="A5" s="59" t="s">
        <v>5</v>
      </c>
      <c r="B5" s="60"/>
      <c r="C5" s="60"/>
      <c r="D5" s="60"/>
      <c r="E5" s="60"/>
      <c r="F5" s="60"/>
      <c r="G5" s="60"/>
      <c r="H5" s="60"/>
      <c r="I5" s="60"/>
      <c r="J5" s="60"/>
      <c r="K5" s="61"/>
    </row>
    <row r="6" spans="1:14" x14ac:dyDescent="0.25">
      <c r="A6" s="59"/>
      <c r="B6" s="60"/>
      <c r="C6" s="60"/>
      <c r="D6" s="60"/>
      <c r="E6" s="60"/>
      <c r="F6" s="60"/>
      <c r="G6" s="60"/>
      <c r="H6" s="60"/>
      <c r="I6" s="60"/>
      <c r="J6" s="60"/>
      <c r="K6" s="61"/>
    </row>
    <row r="7" spans="1:14" ht="15" customHeight="1" x14ac:dyDescent="0.25">
      <c r="A7" s="9" t="str">
        <f>_xll.Assistant.XL.RIK_AG("INF04_0_0_0_0_0_0_D=0x0;INF02@E=0,S=1094,G=0,T=1_0,P=-1@E=1,S=1022@E=0,S=1044,G=0,T=0_0,P=-1@@R=A,S=1257,V={0}:R=B,S=1137,V={1}:R=C,S=1005,V={2}:R=D,S=1007,V={3}:R=E,S=1092,V={4}:R=F,S=1010,V=COUTOTPAT:R=G,S=1016,V=CONST"&amp;"ANTES:R=H,S=1081,V={5}:",$B$3,$D$3,$F$3,$H$3,$L$3,$J$3)</f>
        <v/>
      </c>
      <c r="B7" s="10"/>
      <c r="C7" s="11"/>
      <c r="D7" s="12"/>
      <c r="E7" s="9" t="str">
        <f>_xll.Assistant.XL.RIK_AG("INF04_0_0_0_0_0_0_D=0x0;INF02@E=0,S=1094,G=0,T=1_0,P=-1@E=1,S=1022@E=0,S=1044,G=0,T=0_0,P=-1@@R=A,S=1257,V={0}:R=B,S=1137,V={1}:R=C,S=1005,V={2}:R=D,S=1007,V={3}:R=E,S=1092,V={4}:R=F,S=1010,V=COUTOTPAT:R=G,S=1081,V={5}:",$B$3,$D$3,$F$3,$H$3,$M$3,$J$3)</f>
        <v/>
      </c>
      <c r="F7" s="1"/>
      <c r="G7" s="14"/>
      <c r="I7" s="15" t="str">
        <f>_xll.Assistant.XL.RIK_AG("INF04_0_0_0_0_0_0_D=0x0;INF02@E=0,S=1094,G=0,T=1_0,P=-1@E=1,S=1022@E=0,S=1044,G=0,T=0_0,P=-1@@R=A,S=1257,V={0}:R=B,S=1137,V={1}:R=C,S=1005,V={2}:R=D,S=1007,V={3}:R=E,S=1092,V={4}:R=F,S=1016,V=CONSTANTES:R=G,S=1010,V=COUT"&amp;"OTPAT:R=H,S=1081,V={5}:",$B$3,$D$3,$F$3,$H$3,$N$3,$J$3)</f>
        <v/>
      </c>
      <c r="J7" s="1"/>
      <c r="K7" s="16"/>
    </row>
    <row r="8" spans="1:14" ht="15" customHeight="1" x14ac:dyDescent="0.25">
      <c r="A8" s="13"/>
      <c r="B8" s="1"/>
      <c r="C8" s="14"/>
      <c r="D8" s="17"/>
      <c r="E8" s="13"/>
      <c r="F8" s="1"/>
      <c r="G8" s="14"/>
      <c r="I8" s="15"/>
      <c r="J8" s="1"/>
      <c r="K8" s="16"/>
    </row>
    <row r="9" spans="1:14" ht="15" customHeight="1" x14ac:dyDescent="0.25">
      <c r="A9" s="13"/>
      <c r="B9" s="1"/>
      <c r="C9" s="14"/>
      <c r="D9" s="17"/>
      <c r="E9" s="13"/>
      <c r="F9" s="1"/>
      <c r="G9" s="14"/>
      <c r="I9" s="15"/>
      <c r="J9" s="1"/>
      <c r="K9" s="16"/>
    </row>
    <row r="10" spans="1:14" ht="15" customHeight="1" x14ac:dyDescent="0.25">
      <c r="A10" s="13"/>
      <c r="B10" s="1"/>
      <c r="C10" s="14"/>
      <c r="D10" s="17"/>
      <c r="E10" s="13"/>
      <c r="F10" s="1"/>
      <c r="G10" s="14"/>
      <c r="I10" s="15"/>
      <c r="J10" s="1"/>
      <c r="K10" s="16"/>
    </row>
    <row r="11" spans="1:14" ht="15" customHeight="1" x14ac:dyDescent="0.25">
      <c r="A11" s="13"/>
      <c r="B11" s="1"/>
      <c r="C11" s="14"/>
      <c r="D11" s="17"/>
      <c r="E11" s="13"/>
      <c r="F11" s="1"/>
      <c r="G11" s="14"/>
      <c r="I11" s="15"/>
      <c r="J11" s="1"/>
      <c r="K11" s="16"/>
    </row>
    <row r="12" spans="1:14" ht="15" customHeight="1" x14ac:dyDescent="0.25">
      <c r="A12" s="13"/>
      <c r="B12" s="1"/>
      <c r="C12" s="14"/>
      <c r="D12" s="17"/>
      <c r="E12" s="13"/>
      <c r="F12" s="1"/>
      <c r="G12" s="14"/>
      <c r="I12" s="15"/>
      <c r="J12" s="1"/>
      <c r="K12" s="16"/>
    </row>
    <row r="13" spans="1:14" ht="15" customHeight="1" x14ac:dyDescent="0.25">
      <c r="A13" s="13"/>
      <c r="B13" s="1"/>
      <c r="C13" s="14"/>
      <c r="D13" s="17"/>
      <c r="E13" s="13"/>
      <c r="F13" s="1"/>
      <c r="G13" s="14"/>
      <c r="I13" s="15"/>
      <c r="J13" s="1"/>
      <c r="K13" s="16"/>
    </row>
    <row r="14" spans="1:14" ht="15" customHeight="1" x14ac:dyDescent="0.25">
      <c r="A14" s="13"/>
      <c r="B14" s="1"/>
      <c r="C14" s="14"/>
      <c r="D14" s="17"/>
      <c r="E14" s="13"/>
      <c r="F14" s="1"/>
      <c r="G14" s="14"/>
      <c r="I14" s="15"/>
      <c r="J14" s="1"/>
      <c r="K14" s="16"/>
    </row>
    <row r="15" spans="1:14" ht="15" customHeight="1" x14ac:dyDescent="0.25">
      <c r="A15" s="13"/>
      <c r="B15" s="1"/>
      <c r="C15" s="14"/>
      <c r="D15" s="17"/>
      <c r="E15" s="13"/>
      <c r="F15" s="1"/>
      <c r="G15" s="14"/>
      <c r="I15" s="15"/>
      <c r="J15" s="1"/>
      <c r="K15" s="16"/>
    </row>
    <row r="16" spans="1:14" ht="15" customHeight="1" x14ac:dyDescent="0.25">
      <c r="A16" s="13"/>
      <c r="B16" s="1"/>
      <c r="C16" s="14"/>
      <c r="D16" s="17"/>
      <c r="E16" s="13"/>
      <c r="F16" s="1"/>
      <c r="G16" s="14"/>
      <c r="I16" s="15"/>
      <c r="J16" s="1"/>
      <c r="K16" s="16"/>
    </row>
    <row r="17" spans="1:11" ht="15" customHeight="1" x14ac:dyDescent="0.25">
      <c r="A17" s="13"/>
      <c r="B17" s="1"/>
      <c r="C17" s="14"/>
      <c r="D17" s="17"/>
      <c r="E17" s="13"/>
      <c r="F17" s="1"/>
      <c r="G17" s="14"/>
      <c r="I17" s="15"/>
      <c r="J17" s="1"/>
      <c r="K17" s="16"/>
    </row>
    <row r="18" spans="1:11" ht="15" customHeight="1" x14ac:dyDescent="0.25">
      <c r="A18" s="13"/>
      <c r="B18" s="1"/>
      <c r="C18" s="14"/>
      <c r="D18" s="17"/>
      <c r="E18" s="13"/>
      <c r="F18" s="1"/>
      <c r="G18" s="14"/>
      <c r="I18" s="15"/>
      <c r="J18" s="1"/>
      <c r="K18" s="16"/>
    </row>
    <row r="19" spans="1:11" ht="15" customHeight="1" x14ac:dyDescent="0.25">
      <c r="A19" s="13"/>
      <c r="B19" s="1"/>
      <c r="C19" s="14"/>
      <c r="D19" s="17"/>
      <c r="E19" s="13"/>
      <c r="F19" s="1"/>
      <c r="G19" s="14"/>
      <c r="I19" s="15"/>
      <c r="J19" s="1"/>
      <c r="K19" s="16"/>
    </row>
    <row r="20" spans="1:11" ht="15" customHeight="1" x14ac:dyDescent="0.25">
      <c r="A20" s="13"/>
      <c r="B20" s="1"/>
      <c r="C20" s="14"/>
      <c r="D20" s="17"/>
      <c r="E20" s="13"/>
      <c r="F20" s="1"/>
      <c r="G20" s="14"/>
      <c r="I20" s="15"/>
      <c r="J20" s="1"/>
      <c r="K20" s="16"/>
    </row>
    <row r="21" spans="1:11" ht="15" customHeight="1" x14ac:dyDescent="0.25">
      <c r="A21" s="13"/>
      <c r="B21" s="1"/>
      <c r="C21" s="14"/>
      <c r="D21" s="17"/>
      <c r="E21" s="13"/>
      <c r="F21" s="1"/>
      <c r="G21" s="14"/>
      <c r="I21" s="15"/>
      <c r="J21" s="1"/>
      <c r="K21" s="16"/>
    </row>
    <row r="22" spans="1:11" ht="15" customHeight="1" x14ac:dyDescent="0.25">
      <c r="A22" s="18"/>
      <c r="B22" s="1"/>
      <c r="C22" s="14"/>
      <c r="D22" s="19"/>
      <c r="E22" s="18"/>
      <c r="F22" s="1"/>
      <c r="G22" s="14"/>
      <c r="I22" s="20"/>
      <c r="J22" s="1"/>
      <c r="K22" s="16"/>
    </row>
    <row r="23" spans="1:11" ht="15" customHeight="1" x14ac:dyDescent="0.25">
      <c r="A23" s="21"/>
      <c r="B23" s="22"/>
      <c r="C23" s="23"/>
      <c r="D23" s="19"/>
      <c r="E23" s="21"/>
      <c r="F23" s="22"/>
      <c r="G23" s="23"/>
      <c r="I23" s="20"/>
      <c r="J23" s="1"/>
      <c r="K23" s="16"/>
    </row>
    <row r="24" spans="1:11" ht="15" customHeight="1" x14ac:dyDescent="0.45">
      <c r="A24" s="62">
        <f>YEAR($K$3)-2</f>
        <v>2022</v>
      </c>
      <c r="B24" s="63"/>
      <c r="C24" s="64"/>
      <c r="D24" s="24"/>
      <c r="E24" s="62">
        <f>YEAR($K$3)-1</f>
        <v>2023</v>
      </c>
      <c r="F24" s="63"/>
      <c r="G24" s="64"/>
      <c r="H24" s="24"/>
      <c r="I24" s="68">
        <f>YEAR($K$3)</f>
        <v>2024</v>
      </c>
      <c r="J24" s="69"/>
      <c r="K24" s="70"/>
    </row>
    <row r="25" spans="1:11" ht="15" customHeight="1" x14ac:dyDescent="0.45">
      <c r="A25" s="58"/>
      <c r="B25" s="56"/>
      <c r="C25" s="57"/>
      <c r="D25" s="24"/>
      <c r="E25" s="58"/>
      <c r="F25" s="56"/>
      <c r="G25" s="57"/>
      <c r="H25" s="24"/>
      <c r="I25" s="68"/>
      <c r="J25" s="69"/>
      <c r="K25" s="70"/>
    </row>
    <row r="26" spans="1:11" ht="15" customHeight="1" x14ac:dyDescent="0.45">
      <c r="A26" s="65"/>
      <c r="B26" s="66"/>
      <c r="C26" s="67"/>
      <c r="D26" s="24"/>
      <c r="E26" s="65"/>
      <c r="F26" s="66"/>
      <c r="G26" s="67"/>
      <c r="H26" s="24"/>
      <c r="I26" s="68"/>
      <c r="J26" s="69"/>
      <c r="K26" s="70"/>
    </row>
    <row r="28" spans="1:11" x14ac:dyDescent="0.25">
      <c r="A28" s="59" t="s">
        <v>16</v>
      </c>
      <c r="B28" s="60"/>
      <c r="C28" s="60"/>
      <c r="D28" s="60"/>
      <c r="E28" s="60"/>
      <c r="F28" s="60"/>
      <c r="G28" s="60"/>
      <c r="H28" s="60"/>
      <c r="I28" s="60"/>
      <c r="J28" s="60"/>
      <c r="K28" s="61"/>
    </row>
    <row r="29" spans="1:11" x14ac:dyDescent="0.25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1"/>
    </row>
    <row r="30" spans="1:11" ht="15" customHeight="1" x14ac:dyDescent="0.25">
      <c r="A30" s="9" t="str">
        <f>_xll.Assistant.XL.RIK_AG("INF04_0_0_0_0_0_0_D=0x0;INF02@E=0,S=1005,G=0,T=1_0,P=-1@E=1,S=1022@@@R=A,S=1257,V={0}:R=B,S=1137,V={1}:R=C,S=1005,V={2}:R=D,S=1007,V={3}:R=E,S=1092,V={4}:R=F,S=1010,V=COUTOTPAT:R=G,S=1016,V=CONSTANTES:R=H,S=1081,V={5}:",$B$3,$D$3,$F$3,$H$3,$L$3,$J$3)</f>
        <v/>
      </c>
      <c r="B30" s="10"/>
      <c r="C30" s="11"/>
      <c r="D30" s="12"/>
      <c r="E30" s="9" t="str">
        <f>_xll.Assistant.XL.RIK_AG("INF04_0_0_0_0_0_0_D=0x0;INF02@E=0,S=1005,G=0,T=1_0,P=-1@E=1,S=1022@@@R=A,S=1257,V={0}:R=B,S=1137,V={1}:R=C,S=1005,V={2}:R=D,S=1007,V={3}:R=E,S=1092,V={4}:R=F,S=1010,V=COUTOTPAT:R=G,S=1016,V=CONSTANTES:R=H,S=1081,V={5}:",$B$3,$D$3,$F$3,$H$3,$M$3,$J$3)</f>
        <v/>
      </c>
      <c r="F30" s="1"/>
      <c r="G30" s="14"/>
      <c r="I30" s="9" t="str">
        <f>_xll.Assistant.XL.RIK_AG("INF04_0_0_0_0_0_0_D=0x0;INF02@E=0,S=1005,G=0,T=1_0,P=-1@E=1,S=1022@@@R=A,S=1257,V={0}:R=B,S=1137,V={1}:R=C,S=1005,V={2}:R=D,S=1007,V={3}:R=E,S=1092,V={4}:R=F,S=1010,V=COUTOTPAT:R=G,S=1016,V=CONSTANTES:R=H,S=1081,V={5}:",$B$3,$D$3,$F$3,$H$3,$N$3,$J$3)</f>
        <v/>
      </c>
      <c r="J30" s="1"/>
      <c r="K30" s="16"/>
    </row>
    <row r="31" spans="1:11" ht="15" customHeight="1" x14ac:dyDescent="0.25">
      <c r="A31" s="13"/>
      <c r="B31" s="1"/>
      <c r="C31" s="14"/>
      <c r="D31" s="17"/>
      <c r="E31" s="13"/>
      <c r="F31" s="1"/>
      <c r="G31" s="14"/>
      <c r="I31" s="15"/>
      <c r="J31" s="1"/>
      <c r="K31" s="16"/>
    </row>
    <row r="32" spans="1:11" ht="15" customHeight="1" x14ac:dyDescent="0.25">
      <c r="A32" s="13"/>
      <c r="B32" s="1"/>
      <c r="C32" s="14"/>
      <c r="D32" s="17"/>
      <c r="E32" s="13"/>
      <c r="F32" s="1"/>
      <c r="G32" s="14"/>
      <c r="I32" s="15"/>
      <c r="J32" s="1"/>
      <c r="K32" s="16"/>
    </row>
    <row r="33" spans="1:11" ht="15" customHeight="1" x14ac:dyDescent="0.25">
      <c r="A33" s="13"/>
      <c r="B33" s="1"/>
      <c r="C33" s="14"/>
      <c r="D33" s="17"/>
      <c r="E33" s="13"/>
      <c r="F33" s="1"/>
      <c r="G33" s="14"/>
      <c r="I33" s="15"/>
      <c r="J33" s="1"/>
      <c r="K33" s="16"/>
    </row>
    <row r="34" spans="1:11" ht="15" customHeight="1" x14ac:dyDescent="0.25">
      <c r="A34" s="13"/>
      <c r="B34" s="1"/>
      <c r="C34" s="14"/>
      <c r="D34" s="17"/>
      <c r="E34" s="13"/>
      <c r="F34" s="1"/>
      <c r="G34" s="14"/>
      <c r="I34" s="15"/>
      <c r="J34" s="1"/>
      <c r="K34" s="16"/>
    </row>
    <row r="35" spans="1:11" ht="15" customHeight="1" x14ac:dyDescent="0.25">
      <c r="A35" s="13"/>
      <c r="B35" s="1"/>
      <c r="C35" s="14"/>
      <c r="D35" s="17"/>
      <c r="E35" s="13"/>
      <c r="F35" s="1"/>
      <c r="G35" s="14"/>
      <c r="I35" s="15"/>
      <c r="J35" s="1"/>
      <c r="K35" s="16"/>
    </row>
    <row r="36" spans="1:11" ht="15" customHeight="1" x14ac:dyDescent="0.25">
      <c r="A36" s="13"/>
      <c r="B36" s="1"/>
      <c r="C36" s="14"/>
      <c r="D36" s="17"/>
      <c r="E36" s="13"/>
      <c r="F36" s="1"/>
      <c r="G36" s="14"/>
      <c r="I36" s="15"/>
      <c r="J36" s="1"/>
      <c r="K36" s="16"/>
    </row>
    <row r="37" spans="1:11" ht="15" customHeight="1" x14ac:dyDescent="0.25">
      <c r="A37" s="13"/>
      <c r="B37" s="1"/>
      <c r="C37" s="14"/>
      <c r="D37" s="17"/>
      <c r="E37" s="13"/>
      <c r="F37" s="1"/>
      <c r="G37" s="14"/>
      <c r="I37" s="15"/>
      <c r="J37" s="1"/>
      <c r="K37" s="16"/>
    </row>
    <row r="38" spans="1:11" ht="15" customHeight="1" x14ac:dyDescent="0.25">
      <c r="A38" s="13"/>
      <c r="B38" s="1"/>
      <c r="C38" s="14"/>
      <c r="D38" s="17"/>
      <c r="E38" s="13"/>
      <c r="F38" s="1"/>
      <c r="G38" s="14"/>
      <c r="I38" s="15"/>
      <c r="J38" s="1"/>
      <c r="K38" s="16"/>
    </row>
    <row r="39" spans="1:11" ht="15" customHeight="1" x14ac:dyDescent="0.25">
      <c r="A39" s="13"/>
      <c r="B39" s="1"/>
      <c r="C39" s="14"/>
      <c r="D39" s="17"/>
      <c r="E39" s="13"/>
      <c r="F39" s="1"/>
      <c r="G39" s="14"/>
      <c r="I39" s="15"/>
      <c r="J39" s="1"/>
      <c r="K39" s="16"/>
    </row>
    <row r="40" spans="1:11" ht="15" customHeight="1" x14ac:dyDescent="0.25">
      <c r="A40" s="13"/>
      <c r="B40" s="1"/>
      <c r="C40" s="14"/>
      <c r="D40" s="17"/>
      <c r="E40" s="13"/>
      <c r="F40" s="1"/>
      <c r="G40" s="14"/>
      <c r="I40" s="15"/>
      <c r="J40" s="1"/>
      <c r="K40" s="16"/>
    </row>
    <row r="41" spans="1:11" ht="15" customHeight="1" x14ac:dyDescent="0.25">
      <c r="A41" s="13"/>
      <c r="B41" s="1"/>
      <c r="C41" s="14"/>
      <c r="D41" s="17"/>
      <c r="E41" s="13"/>
      <c r="F41" s="1"/>
      <c r="G41" s="14"/>
      <c r="I41" s="15"/>
      <c r="J41" s="1"/>
      <c r="K41" s="16"/>
    </row>
    <row r="42" spans="1:11" ht="15" customHeight="1" x14ac:dyDescent="0.25">
      <c r="A42" s="13"/>
      <c r="B42" s="1"/>
      <c r="C42" s="14"/>
      <c r="D42" s="17"/>
      <c r="E42" s="13"/>
      <c r="F42" s="1"/>
      <c r="G42" s="14"/>
      <c r="I42" s="15"/>
      <c r="J42" s="1"/>
      <c r="K42" s="16"/>
    </row>
    <row r="43" spans="1:11" ht="15" customHeight="1" x14ac:dyDescent="0.25">
      <c r="A43" s="13"/>
      <c r="B43" s="1"/>
      <c r="C43" s="14"/>
      <c r="D43" s="17"/>
      <c r="E43" s="13"/>
      <c r="F43" s="1"/>
      <c r="G43" s="14"/>
      <c r="I43" s="15"/>
      <c r="J43" s="1"/>
      <c r="K43" s="16"/>
    </row>
    <row r="44" spans="1:11" ht="15" customHeight="1" x14ac:dyDescent="0.25">
      <c r="A44" s="13"/>
      <c r="B44" s="1"/>
      <c r="C44" s="14"/>
      <c r="D44" s="17"/>
      <c r="E44" s="13"/>
      <c r="F44" s="1"/>
      <c r="G44" s="14"/>
      <c r="I44" s="15"/>
      <c r="J44" s="1"/>
      <c r="K44" s="16"/>
    </row>
    <row r="45" spans="1:11" ht="17.25" x14ac:dyDescent="0.25">
      <c r="A45" s="18"/>
      <c r="B45" s="1"/>
      <c r="C45" s="14"/>
      <c r="D45" s="19"/>
      <c r="E45" s="18"/>
      <c r="F45" s="1"/>
      <c r="G45" s="14"/>
      <c r="I45" s="20"/>
      <c r="J45" s="1"/>
      <c r="K45" s="16"/>
    </row>
    <row r="46" spans="1:11" ht="17.25" x14ac:dyDescent="0.25">
      <c r="A46" s="21"/>
      <c r="B46" s="22"/>
      <c r="C46" s="23"/>
      <c r="D46" s="19"/>
      <c r="E46" s="21"/>
      <c r="F46" s="22"/>
      <c r="G46" s="23"/>
      <c r="I46" s="20"/>
      <c r="J46" s="1"/>
      <c r="K46" s="16"/>
    </row>
    <row r="47" spans="1:11" ht="26.25" x14ac:dyDescent="0.45">
      <c r="A47" s="62">
        <f>YEAR($K$3)-2</f>
        <v>2022</v>
      </c>
      <c r="B47" s="63"/>
      <c r="C47" s="64"/>
      <c r="D47" s="24"/>
      <c r="E47" s="62">
        <f>YEAR($K$3)-1</f>
        <v>2023</v>
      </c>
      <c r="F47" s="63"/>
      <c r="G47" s="64"/>
      <c r="H47" s="24"/>
      <c r="I47" s="68">
        <f>YEAR($K$3)</f>
        <v>2024</v>
      </c>
      <c r="J47" s="69"/>
      <c r="K47" s="70"/>
    </row>
    <row r="48" spans="1:11" ht="26.25" x14ac:dyDescent="0.45">
      <c r="A48" s="58"/>
      <c r="B48" s="56"/>
      <c r="C48" s="57"/>
      <c r="D48" s="24"/>
      <c r="E48" s="58"/>
      <c r="F48" s="56"/>
      <c r="G48" s="57"/>
      <c r="H48" s="24"/>
      <c r="I48" s="68"/>
      <c r="J48" s="69"/>
      <c r="K48" s="70"/>
    </row>
    <row r="49" spans="1:11" ht="26.25" x14ac:dyDescent="0.45">
      <c r="A49" s="65"/>
      <c r="B49" s="66"/>
      <c r="C49" s="67"/>
      <c r="D49" s="24"/>
      <c r="E49" s="65"/>
      <c r="F49" s="66"/>
      <c r="G49" s="67"/>
      <c r="H49" s="24"/>
      <c r="I49" s="68"/>
      <c r="J49" s="69"/>
      <c r="K49" s="70"/>
    </row>
    <row r="51" spans="1:11" x14ac:dyDescent="0.25">
      <c r="A51" s="59" t="s">
        <v>7</v>
      </c>
      <c r="B51" s="60"/>
      <c r="C51" s="60"/>
      <c r="D51" s="60"/>
      <c r="E51" s="60"/>
      <c r="F51" s="60"/>
      <c r="G51" s="60"/>
      <c r="H51" s="60"/>
      <c r="I51" s="60"/>
      <c r="J51" s="60"/>
      <c r="K51" s="61"/>
    </row>
    <row r="52" spans="1:11" ht="23.25" customHeight="1" x14ac:dyDescent="0.2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1"/>
    </row>
    <row r="53" spans="1:11" ht="23.25" hidden="1" customHeight="1" x14ac:dyDescent="0.25">
      <c r="A53" s="40" t="str">
        <f>_xll.Assistant.XL.RIK_AL("INF04__2_0_0,F=B='1',U='0',I='0',FN='Calibri',FS='10',FC='#FFFFFF',BC='#A5A5A5',AH='1',AV='1',Br=[$top-$bottom],BrS='1',BrC='#778899'_0,C=Total,F=B='1',U='0',I='0',FN='Calibri',FS='12',FC='#000000',BC='#FFFFFF',AH='1',AV"&amp;"='1',Br=[$top-$bottom],BrS='1',BrC='#778899'_15,F,N_0_0_1_D=15x2;INF02@E=0,S=1250,G=0,T=0,P=0,O=NF='Texte'_B='0'_U='0'_I='0'_FN='Calibri'_FS='12'_FC='#000000'_BC='#FFFFFF'_AH='1'_AV='1'_Br=[$left]_BrS='1'_BrC='#A9A9A9'_W"&amp;"pT='0':E=1,S=1282,G=0,T=1,P=1,O=NF='Nombre'_B='0'_U='0'_I='0'_FN='Calibri'_FS='12'_FC='#000000'_BC='#FFFFFF'_AH='3'_AV='1'_Br=[]_BrS='0'_BrC='#FFFFFF'_WpT='0':@R=A,S=1257,V={0}:R=B,S=1016,V=CONSTANTES:R=C,S=1092,V={1}:R="&amp;"D,S=1137,V={2}:R=E,S=1005,V={3}:R=F,S=1081,V={4}:R=G,S=1010,V=BRUT:R=H,S=1044,V=FEMME:",$B$3,$N$3,$D$3,$F$3,$J$3)</f>
        <v/>
      </c>
      <c r="B53" s="39"/>
      <c r="D53" s="38" t="str">
        <f>_xll.Assistant.XL.RIK_AL("INF04__2_0_0,F=B='1',U='0',I='0',FN='Calibri',FS='10',FC='#FFFFFF',BC='#A5A5A5',AH='1',AV='1',Br=[$top-$bottom],BrS='1',BrC='#778899'_0,C=Total,F=B='1',U='0',I='0',FN='Calibri',FS='12',FC='#000000',BC='#FFFFFF',AH='1',AV"&amp;"='1',Br=[$top-$bottom],BrS='1',BrC='#778899'_15,F,N_0_0_1_D=15x2;INF02@E=0,S=1250,G=0,T=0,P=0,O=NF='Texte'_B='0'_U='0'_I='0'_FN='Calibri'_FS='12'_FC='#000000'_BC='#FFFFFF'_AH='1'_AV='1'_Br=[]_BrS='0'_BrC='#FFFFFF'_WpT='0"&amp;"':E=1,S=1282,G=0,T=1,P=1,O=NF='Nombre'_B='0'_U='0'_I='0'_FN='Calibri'_FS='12'_FC='#000000'_BC='#FFFFFF'_AH='3'_AV='1'_Br=[$right]_BrS='1'_BrC='#A9A9A9'_WpT='0':@R=A,S=1257,V={0}:R=B,S=1016,V=CONSTANTES:R=C,S=1092,V={1}:R"&amp;"=D,S=1137,V={2}:R=E,S=1005,V={3}:R=F,S=1081,V={4}:R=G,S=1010,V=BRUT:R=H,S=1044,V=HOMME:",$B$3,$N$3,$D$3,$F$3,$J$3)</f>
        <v/>
      </c>
      <c r="E53" s="41"/>
      <c r="G53" s="40" t="str">
        <f>_xll.Assistant.XL.RIK_AL("INF04__2_0_0,F=B='1',U='0',I='0',FN='Calibri',FS='10',FC='#FFFFFF',BC='#A5A5A5',AH='1',AV='1',Br=[$top-$bottom],BrS='1',BrC='#778899'_0,C=Total,F=B='1',U='0',I='0',FN='Calibri',FS='10',FC='#000000',BC='#FFFFFF',AH='1',AV"&amp;"='1',Br=[$top-$bottom],BrS='1',BrC='#778899'_15,F,N_0_0_1_D=15x2;INF02@E=0,S=1250,G=0,T=0,P=0,O=NF='Texte'_B='0'_U='0'_I='0'_FN='Calibri'_FS='12'_FC='#000000'_BC='#FFFFFF'_AH='1'_AV='1'_Br=[$left]_BrS='1'_BrC='#A9A9A9'_W"&amp;"pT='0':E=1,S=1282,G=0,T=0,P=1,C=&lt;&gt;0,O=NF='Nombre'_B='0'_U='0'_I='0'_FN='Calibri'_FS='12'_FC='#000000'_BC='#FFFFFF'_AH='3'_AV='1'_Br=[]_BrS='0'_BrC='#FFFFFF'_WpT='0':@R=A,S=1257,V={0}:R=B,S=1016,V=CONSTANTES:R=C,S=1092,V="&amp;"{1}:R=D,S=1137,V={2}:R=E,S=1005,V={3}:R=F,S=1081,V={4}:R=G,S=1010,V=BRUT:R=H,S=1044,V=FEMME:R=I,S=1007,V={5}:",$B$3,$N$3,$D$3,$F$3,$J$3,$H$3)</f>
        <v/>
      </c>
      <c r="H53" s="39"/>
      <c r="J53" s="38" t="str">
        <f>_xll.Assistant.XL.RIK_AL("INF04__2_0_0,F=B='1',U='0',I='0',FN='Calibri',FS='10',FC='#FFFFFF',BC='#A5A5A5',AH='1',AV='1',Br=[$top-$bottom],BrS='1',BrC='#778899'_0,C=Total,F=B='1',U='0',I='0',FN='Calibri',FS='10',FC='#000000',BC='#FFFFFF',AH='1',AV"&amp;"='1',Br=[$top-$bottom],BrS='1',BrC='#778899'_15,F,N_0_0_1_D=15x2;INF02@E=0,S=1250,G=0,T=0,P=0,O=NF='Texte'_B='0'_U='0'_I='0'_FN='Calibri'_FS='12'_FC='#000000'_BC='#FFFFFF'_AH='1'_AV='1'_Br=[]_BrS='0'_BrC='#FFFFFF'_WpT='0"&amp;"':E=1,S=1282,G=0,T=0,P=1,C=&lt;&gt;0,O=NF='Nombre'_B='0'_U='0'_I='0'_FN='Calibri'_FS='12'_FC='#000000'_BC='#FFFFFF'_AH='3'_AV='1'_Br=[$right]_BrS='1'_BrC='#A9A9A9'_WpT='0':@R=A,S=1257,V={0}:R=B,S=1016,V=CONSTANTES:R=C,S=1092,V"&amp;"={1}:R=D,S=1137,V={2}:R=E,S=1005,V={3}:R=F,S=1081,V={4}:R=G,S=1010,V=BRUT:R=H,S=1044,V=HOMME:",$B$3,$N$3,$D$3,$F$3,$J$3)</f>
        <v/>
      </c>
      <c r="K53" s="41"/>
    </row>
    <row r="54" spans="1:11" ht="15.75" x14ac:dyDescent="0.25">
      <c r="A54" s="36" t="s">
        <v>60</v>
      </c>
      <c r="B54" s="30">
        <v>25516.510000000002</v>
      </c>
      <c r="D54" s="29" t="s">
        <v>64</v>
      </c>
      <c r="E54" s="37">
        <v>43620.1</v>
      </c>
      <c r="G54" s="36" t="s">
        <v>42</v>
      </c>
      <c r="H54" s="30">
        <v>5097.28</v>
      </c>
      <c r="J54" s="29" t="s">
        <v>81</v>
      </c>
      <c r="K54" s="37">
        <v>2568</v>
      </c>
    </row>
    <row r="55" spans="1:11" ht="15.75" x14ac:dyDescent="0.25">
      <c r="A55" s="36" t="s">
        <v>61</v>
      </c>
      <c r="B55" s="30">
        <v>16714.260000000002</v>
      </c>
      <c r="D55" s="29" t="s">
        <v>65</v>
      </c>
      <c r="E55" s="37">
        <v>26597.08</v>
      </c>
      <c r="G55" s="36" t="s">
        <v>78</v>
      </c>
      <c r="H55" s="30">
        <v>6270</v>
      </c>
      <c r="J55" s="29" t="s">
        <v>82</v>
      </c>
      <c r="K55" s="37">
        <v>2708.8</v>
      </c>
    </row>
    <row r="56" spans="1:11" ht="15.75" x14ac:dyDescent="0.25">
      <c r="A56" s="36" t="s">
        <v>41</v>
      </c>
      <c r="B56" s="30">
        <v>15577</v>
      </c>
      <c r="D56" s="29" t="s">
        <v>66</v>
      </c>
      <c r="E56" s="37">
        <v>19941.84</v>
      </c>
      <c r="G56" s="36" t="s">
        <v>79</v>
      </c>
      <c r="H56" s="30">
        <v>6500</v>
      </c>
      <c r="J56" s="29" t="s">
        <v>83</v>
      </c>
      <c r="K56" s="37">
        <v>4810.82</v>
      </c>
    </row>
    <row r="57" spans="1:11" ht="15.75" x14ac:dyDescent="0.25">
      <c r="A57" s="36" t="s">
        <v>54</v>
      </c>
      <c r="B57" s="30">
        <v>15534</v>
      </c>
      <c r="D57" s="29" t="s">
        <v>67</v>
      </c>
      <c r="E57" s="37">
        <v>17092</v>
      </c>
      <c r="G57" s="36" t="s">
        <v>45</v>
      </c>
      <c r="H57" s="30">
        <v>7452.4500000000007</v>
      </c>
      <c r="J57" s="29" t="s">
        <v>37</v>
      </c>
      <c r="K57" s="37">
        <v>5298.0300000000007</v>
      </c>
    </row>
    <row r="58" spans="1:11" ht="15.75" x14ac:dyDescent="0.25">
      <c r="A58" s="36" t="s">
        <v>55</v>
      </c>
      <c r="B58" s="30">
        <v>14177.150000000001</v>
      </c>
      <c r="D58" s="29" t="s">
        <v>68</v>
      </c>
      <c r="E58" s="37">
        <v>14132.41</v>
      </c>
      <c r="G58" s="36" t="s">
        <v>80</v>
      </c>
      <c r="H58" s="30">
        <v>7500</v>
      </c>
      <c r="J58" s="29" t="s">
        <v>38</v>
      </c>
      <c r="K58" s="37">
        <v>5587.32</v>
      </c>
    </row>
    <row r="59" spans="1:11" ht="15.75" x14ac:dyDescent="0.25">
      <c r="A59" s="36" t="s">
        <v>52</v>
      </c>
      <c r="B59" s="30">
        <v>11219.55</v>
      </c>
      <c r="D59" s="29" t="s">
        <v>69</v>
      </c>
      <c r="E59" s="37">
        <v>13840.57</v>
      </c>
      <c r="G59" s="36" t="s">
        <v>46</v>
      </c>
      <c r="H59" s="30">
        <v>7578.4500000000007</v>
      </c>
      <c r="J59" s="29" t="s">
        <v>28</v>
      </c>
      <c r="K59" s="37">
        <v>5745</v>
      </c>
    </row>
    <row r="60" spans="1:11" ht="15.75" x14ac:dyDescent="0.25">
      <c r="A60" s="36" t="s">
        <v>47</v>
      </c>
      <c r="B60" s="30">
        <v>9700.24</v>
      </c>
      <c r="D60" s="29" t="s">
        <v>70</v>
      </c>
      <c r="E60" s="37">
        <v>13735.130000000001</v>
      </c>
      <c r="G60" s="36" t="s">
        <v>63</v>
      </c>
      <c r="H60" s="30">
        <v>7944.4500000000007</v>
      </c>
      <c r="J60" s="29" t="s">
        <v>84</v>
      </c>
      <c r="K60" s="37">
        <v>6276.63</v>
      </c>
    </row>
    <row r="61" spans="1:11" ht="15.75" x14ac:dyDescent="0.25">
      <c r="A61" s="36" t="s">
        <v>51</v>
      </c>
      <c r="B61" s="30">
        <v>9669.5</v>
      </c>
      <c r="D61" s="29" t="s">
        <v>71</v>
      </c>
      <c r="E61" s="37">
        <v>12572.72</v>
      </c>
      <c r="G61" s="36" t="s">
        <v>44</v>
      </c>
      <c r="H61" s="30">
        <v>8175.4500000000007</v>
      </c>
      <c r="J61" s="29" t="s">
        <v>85</v>
      </c>
      <c r="K61" s="37">
        <v>6577.12</v>
      </c>
    </row>
    <row r="62" spans="1:11" ht="15.75" x14ac:dyDescent="0.25">
      <c r="A62" s="36" t="s">
        <v>50</v>
      </c>
      <c r="B62" s="30">
        <v>9373.86</v>
      </c>
      <c r="D62" s="29" t="s">
        <v>72</v>
      </c>
      <c r="E62" s="37">
        <v>12315</v>
      </c>
      <c r="G62" s="36" t="s">
        <v>48</v>
      </c>
      <c r="H62" s="30">
        <v>8558.8499999999985</v>
      </c>
      <c r="J62" s="29" t="s">
        <v>31</v>
      </c>
      <c r="K62" s="37">
        <v>6616</v>
      </c>
    </row>
    <row r="63" spans="1:11" ht="15.75" x14ac:dyDescent="0.25">
      <c r="A63" s="36" t="s">
        <v>62</v>
      </c>
      <c r="B63" s="30">
        <v>9150</v>
      </c>
      <c r="D63" s="29" t="s">
        <v>73</v>
      </c>
      <c r="E63" s="37">
        <v>12179</v>
      </c>
      <c r="G63" s="36" t="s">
        <v>49</v>
      </c>
      <c r="H63" s="30">
        <v>8889.8499999999985</v>
      </c>
      <c r="J63" s="29" t="s">
        <v>86</v>
      </c>
      <c r="K63" s="37">
        <v>6625.9</v>
      </c>
    </row>
    <row r="64" spans="1:11" ht="15.75" x14ac:dyDescent="0.25">
      <c r="A64" s="36" t="s">
        <v>49</v>
      </c>
      <c r="B64" s="30">
        <v>8889.8499999999985</v>
      </c>
      <c r="D64" s="29" t="s">
        <v>74</v>
      </c>
      <c r="E64" s="37">
        <v>12010</v>
      </c>
      <c r="G64" s="36" t="s">
        <v>62</v>
      </c>
      <c r="H64" s="30">
        <v>9150</v>
      </c>
      <c r="J64" s="29" t="s">
        <v>87</v>
      </c>
      <c r="K64" s="37">
        <v>6643.42</v>
      </c>
    </row>
    <row r="65" spans="1:11" ht="15.75" x14ac:dyDescent="0.25">
      <c r="A65" s="36" t="s">
        <v>48</v>
      </c>
      <c r="B65" s="30">
        <v>8558.8499999999985</v>
      </c>
      <c r="D65" s="29" t="s">
        <v>75</v>
      </c>
      <c r="E65" s="37">
        <v>11848</v>
      </c>
      <c r="G65" s="36" t="s">
        <v>50</v>
      </c>
      <c r="H65" s="30">
        <v>9373.86</v>
      </c>
      <c r="J65" s="29" t="s">
        <v>88</v>
      </c>
      <c r="K65" s="37">
        <v>6670</v>
      </c>
    </row>
    <row r="66" spans="1:11" ht="15.75" x14ac:dyDescent="0.25">
      <c r="A66" s="36" t="s">
        <v>44</v>
      </c>
      <c r="B66" s="30">
        <v>8175.4500000000007</v>
      </c>
      <c r="D66" s="29" t="s">
        <v>40</v>
      </c>
      <c r="E66" s="37">
        <v>11819.72</v>
      </c>
      <c r="G66" s="36" t="s">
        <v>51</v>
      </c>
      <c r="H66" s="30">
        <v>9669.5</v>
      </c>
      <c r="J66" s="29" t="s">
        <v>89</v>
      </c>
      <c r="K66" s="37">
        <v>6766.78</v>
      </c>
    </row>
    <row r="67" spans="1:11" ht="15.75" x14ac:dyDescent="0.25">
      <c r="A67" s="36" t="s">
        <v>63</v>
      </c>
      <c r="B67" s="30">
        <v>7944.4500000000007</v>
      </c>
      <c r="D67" s="29" t="s">
        <v>76</v>
      </c>
      <c r="E67" s="37">
        <v>11739.28</v>
      </c>
      <c r="G67" s="36" t="s">
        <v>47</v>
      </c>
      <c r="H67" s="30">
        <v>9700.24</v>
      </c>
      <c r="J67" s="29" t="s">
        <v>90</v>
      </c>
      <c r="K67" s="37">
        <v>6872.7899999999991</v>
      </c>
    </row>
    <row r="68" spans="1:11" ht="15.75" x14ac:dyDescent="0.25">
      <c r="A68" s="36" t="s">
        <v>46</v>
      </c>
      <c r="B68" s="30">
        <v>7578.4500000000007</v>
      </c>
      <c r="D68" s="29" t="s">
        <v>77</v>
      </c>
      <c r="E68" s="37">
        <v>11680.96</v>
      </c>
      <c r="G68" s="36" t="s">
        <v>52</v>
      </c>
      <c r="H68" s="30">
        <v>11219.55</v>
      </c>
      <c r="J68" s="29" t="s">
        <v>91</v>
      </c>
      <c r="K68" s="37">
        <v>6949.44</v>
      </c>
    </row>
    <row r="69" spans="1:11" ht="15" customHeight="1" x14ac:dyDescent="0.25">
      <c r="A69" s="58" t="s">
        <v>8</v>
      </c>
      <c r="B69" s="56"/>
      <c r="C69" s="56"/>
      <c r="D69" s="56"/>
      <c r="E69" s="56"/>
      <c r="G69" s="56" t="s">
        <v>9</v>
      </c>
      <c r="H69" s="56"/>
      <c r="I69" s="56"/>
      <c r="J69" s="56"/>
      <c r="K69" s="57"/>
    </row>
    <row r="70" spans="1:11" ht="15" customHeight="1" x14ac:dyDescent="0.25">
      <c r="A70" s="58"/>
      <c r="B70" s="56"/>
      <c r="C70" s="56"/>
      <c r="D70" s="56"/>
      <c r="E70" s="56"/>
      <c r="G70" s="56"/>
      <c r="H70" s="56"/>
      <c r="I70" s="56"/>
      <c r="J70" s="56"/>
      <c r="K70" s="57"/>
    </row>
    <row r="71" spans="1:11" ht="15" customHeight="1" x14ac:dyDescent="0.25">
      <c r="A71" s="58"/>
      <c r="B71" s="56"/>
      <c r="C71" s="56"/>
      <c r="D71" s="56"/>
      <c r="E71" s="56"/>
      <c r="G71" s="56"/>
      <c r="H71" s="56"/>
      <c r="I71" s="56"/>
      <c r="J71" s="56"/>
      <c r="K71" s="57"/>
    </row>
    <row r="73" spans="1:11" ht="15" customHeight="1" x14ac:dyDescent="0.25">
      <c r="A73" s="59" t="s">
        <v>17</v>
      </c>
      <c r="B73" s="60"/>
      <c r="C73" s="60"/>
      <c r="D73" s="60"/>
      <c r="E73" s="60"/>
      <c r="F73" s="60"/>
      <c r="G73" s="60"/>
      <c r="H73" s="60"/>
      <c r="I73" s="60"/>
      <c r="J73" s="60"/>
      <c r="K73" s="61"/>
    </row>
    <row r="74" spans="1:11" ht="15" customHeight="1" x14ac:dyDescent="0.25">
      <c r="A74" s="59"/>
      <c r="B74" s="60"/>
      <c r="C74" s="60"/>
      <c r="D74" s="60"/>
      <c r="E74" s="60"/>
      <c r="F74" s="60"/>
      <c r="G74" s="60"/>
      <c r="H74" s="60"/>
      <c r="I74" s="60"/>
      <c r="J74" s="60"/>
      <c r="K74" s="61"/>
    </row>
    <row r="75" spans="1:11" ht="15" customHeight="1" x14ac:dyDescent="0.25">
      <c r="A75" s="9" t="str">
        <f>_xll.Assistant.XL.RIK_AG("INF04_0_3_0_0_0_0_D=0x0;INF02@E=0,S=1044,G=0,T=0_0,P=-1@E=3,S=1022@@@R=A,S=1257,V={0}:R=B,S=1137,V={1}:R=C,S=1005,V={2}:R=D,S=1007,V={3}:R=E,S=1092,V={4}:R=F,S=1010,V=BRUT:R=G,S=1016,V=CONSTANTES:R=H,S=1081,V={5}:",$B$3,$D$3,$F$3,$H$3,$N$3,$J$3)</f>
        <v/>
      </c>
      <c r="B75" s="10"/>
      <c r="C75" s="11"/>
      <c r="D75" s="12"/>
      <c r="E75" s="9" t="str">
        <f>_xll.Assistant.XL.RIK_AG("INF04_0_3_0_0_0_0_D=0x0;INF02@E=0,S=1081,G=0,T=0_0,P=-1@E=3,S=1022@@@R=A,S=1257,V={0}:R=B,S=1137,V={1}:R=C,S=1005,V={2}:R=D,S=1007,V={3}:R=E,S=1092,V={4}:R=F,S=1010,V=BRUT:R=G,S=1016,V=CONSTANTES:R=H,S=1081,V={5}:",$B$3,$D$3,$F$3,$H$3,$N$3,$J$3)</f>
        <v/>
      </c>
      <c r="F75" s="1"/>
      <c r="G75" s="14"/>
      <c r="I75" s="9" t="str">
        <f>_xll.Assistant.XL.RIK_AG("INF04_0_3_0_0_0_0_D=0x0;INF02@E=0,S=1063,G=0,T=0_0,P=-1@E=3,S=1022@@@R=A,S=1257,V={0}:R=B,S=1137,V={1}:R=C,S=1005,V={2}:R=D,S=1007,V={3}:R=E,S=1092,V={4}:R=F,S=1010,V=BRUT:R=G,S=1016,V=CONSTANTES:R=H,S=1081,V={5}:",$B$3,$D$3,$F$3,$H$3,$N$3,$J$3)</f>
        <v/>
      </c>
      <c r="J75" s="1"/>
      <c r="K75" s="16"/>
    </row>
    <row r="76" spans="1:11" ht="15" customHeight="1" x14ac:dyDescent="0.25">
      <c r="A76" s="13"/>
      <c r="B76" s="1"/>
      <c r="C76" s="14"/>
      <c r="D76" s="17"/>
      <c r="E76" s="13"/>
      <c r="F76" s="1"/>
      <c r="G76" s="14"/>
      <c r="I76" s="15"/>
      <c r="J76" s="1"/>
      <c r="K76" s="16"/>
    </row>
    <row r="77" spans="1:11" ht="15" customHeight="1" x14ac:dyDescent="0.25">
      <c r="A77" s="13"/>
      <c r="B77" s="1"/>
      <c r="C77" s="14"/>
      <c r="D77" s="17"/>
      <c r="E77" s="13"/>
      <c r="F77" s="1"/>
      <c r="G77" s="14"/>
      <c r="I77" s="15"/>
      <c r="J77" s="1"/>
      <c r="K77" s="16"/>
    </row>
    <row r="78" spans="1:11" ht="15" customHeight="1" x14ac:dyDescent="0.25">
      <c r="A78" s="13"/>
      <c r="B78" s="1"/>
      <c r="C78" s="14"/>
      <c r="D78" s="17"/>
      <c r="E78" s="13"/>
      <c r="F78" s="1"/>
      <c r="G78" s="14"/>
      <c r="I78" s="15"/>
      <c r="J78" s="1"/>
      <c r="K78" s="16"/>
    </row>
    <row r="79" spans="1:11" ht="15" customHeight="1" x14ac:dyDescent="0.25">
      <c r="A79" s="13"/>
      <c r="B79" s="1"/>
      <c r="C79" s="14"/>
      <c r="D79" s="17"/>
      <c r="E79" s="13"/>
      <c r="F79" s="1"/>
      <c r="G79" s="14"/>
      <c r="I79" s="15"/>
      <c r="J79" s="1"/>
      <c r="K79" s="16"/>
    </row>
    <row r="80" spans="1:11" ht="15" customHeight="1" x14ac:dyDescent="0.25">
      <c r="A80" s="13"/>
      <c r="B80" s="1"/>
      <c r="C80" s="14"/>
      <c r="D80" s="17"/>
      <c r="E80" s="13"/>
      <c r="F80" s="1"/>
      <c r="G80" s="14"/>
      <c r="I80" s="15"/>
      <c r="J80" s="1"/>
      <c r="K80" s="16"/>
    </row>
    <row r="81" spans="1:11" ht="15" customHeight="1" x14ac:dyDescent="0.25">
      <c r="A81" s="13"/>
      <c r="B81" s="1"/>
      <c r="C81" s="14"/>
      <c r="D81" s="17"/>
      <c r="E81" s="13"/>
      <c r="F81" s="1"/>
      <c r="G81" s="14"/>
      <c r="I81" s="15"/>
      <c r="J81" s="1"/>
      <c r="K81" s="16"/>
    </row>
    <row r="82" spans="1:11" ht="15" customHeight="1" x14ac:dyDescent="0.25">
      <c r="A82" s="13"/>
      <c r="B82" s="1"/>
      <c r="C82" s="14"/>
      <c r="D82" s="17"/>
      <c r="E82" s="13"/>
      <c r="F82" s="1"/>
      <c r="G82" s="14"/>
      <c r="I82" s="15"/>
      <c r="J82" s="1"/>
      <c r="K82" s="16"/>
    </row>
    <row r="83" spans="1:11" ht="15" customHeight="1" x14ac:dyDescent="0.25">
      <c r="A83" s="13"/>
      <c r="B83" s="1"/>
      <c r="C83" s="14"/>
      <c r="D83" s="17"/>
      <c r="E83" s="13"/>
      <c r="F83" s="1"/>
      <c r="G83" s="14"/>
      <c r="I83" s="15"/>
      <c r="J83" s="1"/>
      <c r="K83" s="16"/>
    </row>
    <row r="84" spans="1:11" ht="15" customHeight="1" x14ac:dyDescent="0.25">
      <c r="A84" s="13"/>
      <c r="B84" s="1"/>
      <c r="C84" s="14"/>
      <c r="D84" s="17"/>
      <c r="E84" s="13"/>
      <c r="F84" s="1"/>
      <c r="G84" s="14"/>
      <c r="I84" s="15"/>
      <c r="J84" s="1"/>
      <c r="K84" s="16"/>
    </row>
    <row r="85" spans="1:11" ht="15" customHeight="1" x14ac:dyDescent="0.25">
      <c r="A85" s="13"/>
      <c r="B85" s="1"/>
      <c r="C85" s="14"/>
      <c r="D85" s="17"/>
      <c r="E85" s="13"/>
      <c r="F85" s="1"/>
      <c r="G85" s="14"/>
      <c r="I85" s="15"/>
      <c r="J85" s="1"/>
      <c r="K85" s="16"/>
    </row>
    <row r="86" spans="1:11" ht="15" customHeight="1" x14ac:dyDescent="0.25">
      <c r="A86" s="13"/>
      <c r="B86" s="1"/>
      <c r="C86" s="14"/>
      <c r="D86" s="17"/>
      <c r="E86" s="13"/>
      <c r="F86" s="1"/>
      <c r="G86" s="14"/>
      <c r="I86" s="15"/>
      <c r="J86" s="1"/>
      <c r="K86" s="16"/>
    </row>
    <row r="87" spans="1:11" ht="15" customHeight="1" x14ac:dyDescent="0.25">
      <c r="A87" s="13"/>
      <c r="B87" s="1"/>
      <c r="C87" s="14"/>
      <c r="D87" s="17"/>
      <c r="E87" s="13"/>
      <c r="F87" s="1"/>
      <c r="G87" s="14"/>
      <c r="I87" s="15"/>
      <c r="J87" s="1"/>
      <c r="K87" s="16"/>
    </row>
    <row r="88" spans="1:11" ht="15" customHeight="1" x14ac:dyDescent="0.25">
      <c r="A88" s="13"/>
      <c r="B88" s="1"/>
      <c r="C88" s="14"/>
      <c r="D88" s="17"/>
      <c r="E88" s="13"/>
      <c r="F88" s="1"/>
      <c r="G88" s="14"/>
      <c r="I88" s="15"/>
      <c r="J88" s="1"/>
      <c r="K88" s="16"/>
    </row>
    <row r="89" spans="1:11" ht="15" customHeight="1" x14ac:dyDescent="0.25">
      <c r="A89" s="13"/>
      <c r="B89" s="1"/>
      <c r="C89" s="14"/>
      <c r="D89" s="17"/>
      <c r="E89" s="13"/>
      <c r="F89" s="1"/>
      <c r="G89" s="14"/>
      <c r="I89" s="15"/>
      <c r="J89" s="1"/>
      <c r="K89" s="16"/>
    </row>
    <row r="90" spans="1:11" ht="15" customHeight="1" x14ac:dyDescent="0.25">
      <c r="A90" s="18"/>
      <c r="B90" s="1"/>
      <c r="C90" s="14"/>
      <c r="D90" s="19"/>
      <c r="E90" s="18"/>
      <c r="F90" s="1"/>
      <c r="G90" s="14"/>
      <c r="I90" s="20"/>
      <c r="J90" s="1"/>
      <c r="K90" s="16"/>
    </row>
    <row r="91" spans="1:11" ht="15" customHeight="1" x14ac:dyDescent="0.25">
      <c r="A91" s="21"/>
      <c r="B91" s="22"/>
      <c r="C91" s="23"/>
      <c r="D91" s="19"/>
      <c r="E91" s="21"/>
      <c r="F91" s="22"/>
      <c r="G91" s="23"/>
      <c r="I91" s="20"/>
      <c r="J91" s="1"/>
      <c r="K91" s="16"/>
    </row>
    <row r="92" spans="1:11" ht="26.25" x14ac:dyDescent="0.45">
      <c r="A92" s="62" t="s">
        <v>13</v>
      </c>
      <c r="B92" s="63"/>
      <c r="C92" s="64"/>
      <c r="D92" s="24"/>
      <c r="E92" s="62" t="s">
        <v>14</v>
      </c>
      <c r="F92" s="63"/>
      <c r="G92" s="64"/>
      <c r="H92" s="24"/>
      <c r="I92" s="68" t="s">
        <v>15</v>
      </c>
      <c r="J92" s="69"/>
      <c r="K92" s="70"/>
    </row>
    <row r="93" spans="1:11" ht="26.25" x14ac:dyDescent="0.45">
      <c r="A93" s="58"/>
      <c r="B93" s="56"/>
      <c r="C93" s="57"/>
      <c r="D93" s="24"/>
      <c r="E93" s="58"/>
      <c r="F93" s="56"/>
      <c r="G93" s="57"/>
      <c r="H93" s="24"/>
      <c r="I93" s="68"/>
      <c r="J93" s="69"/>
      <c r="K93" s="70"/>
    </row>
    <row r="94" spans="1:11" ht="26.25" x14ac:dyDescent="0.45">
      <c r="A94" s="65"/>
      <c r="B94" s="66"/>
      <c r="C94" s="67"/>
      <c r="D94" s="24"/>
      <c r="E94" s="65"/>
      <c r="F94" s="66"/>
      <c r="G94" s="67"/>
      <c r="H94" s="24"/>
      <c r="I94" s="68"/>
      <c r="J94" s="69"/>
      <c r="K94" s="70"/>
    </row>
    <row r="96" spans="1:11" s="49" customFormat="1" ht="15" customHeight="1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</row>
    <row r="97" spans="1:11" s="49" customFormat="1" ht="15" customHeight="1" x14ac:dyDescent="0.25">
      <c r="A97" s="51"/>
      <c r="B97" s="51"/>
      <c r="C97" s="51"/>
      <c r="D97" s="50"/>
      <c r="E97" s="51"/>
      <c r="F97" s="51"/>
      <c r="G97" s="51"/>
      <c r="H97" s="50"/>
      <c r="I97" s="51"/>
      <c r="J97" s="51"/>
      <c r="K97" s="51"/>
    </row>
    <row r="98" spans="1:11" ht="15" customHeight="1" x14ac:dyDescent="0.25">
      <c r="A98" s="32" t="str">
        <f>_xll.Assistant.XL.RIK_AG("INF04_0_3_0_0_0_0_D=0x0;INF02@E=0,S=1137,G=0,T=0_0,P=-1@E=3,S=1022@@@R=A,S=1257,V={0}:R=B,S=1137,V={1}:R=C,S=1005,V={2}:R=D,S=1007,V={3}:R=E,S=1092,V={4}:R=F,S=1010,V=BRUT:R=G,S=1016,V=CONSTANTES:R=H,S=1081,V={5}:",$B$3,$D$3,$F$3,$H$3,$N$3,$J$3)</f>
        <v/>
      </c>
      <c r="B98" s="1"/>
      <c r="D98" s="52"/>
      <c r="E98" s="12" t="str">
        <f>_xll.Assistant.XL.RIK_AG("INF04_0_3_0_0_0_0_D=0x0;INF02@E=0,S=1005,G=0,T=0_1,P=-1@E=3,S=1022@@@R=A,S=1257,V={0}:R=B,S=1137,V={1}:R=C,S=1005,V={2}:R=D,S=1007,V={3}:R=E,S=1092,V={4}:R=F,S=1010,V=BRUT:R=G,S=1016,V=CONSTANTES:R=H,S=1081,V={5}:",$B$3,$D$3,$F$3,$H$3,$N$3,$J$3)</f>
        <v/>
      </c>
      <c r="F98" s="1"/>
      <c r="G98" s="31"/>
      <c r="I98" s="32" t="str">
        <f>_xll.Assistant.XL.RIK_AG("INF04_0_3_0_0_0_0_D=0x0;INF02@E=0,S=1007,G=0,T=0_1,P=-1@E=3,S=1022@@@R=A,S=1257,V={0}:R=B,S=1137,V={1}:R=C,S=1005,V={2}:R=D,S=1007,V={3}:R=E,S=1092,V={4}:R=F,S=1010,V=BRUT:R=G,S=1016,V=CONSTANTES:R=H,S=1081,V={5}:",$B$3,$D$3,$F$3,$H$3,$N$3,$J$3)</f>
        <v/>
      </c>
      <c r="J98" s="1"/>
      <c r="K98" s="31"/>
    </row>
    <row r="99" spans="1:11" ht="15" customHeight="1" x14ac:dyDescent="0.25">
      <c r="A99" s="32"/>
      <c r="B99" s="1"/>
      <c r="C99" s="31"/>
      <c r="D99" s="17"/>
      <c r="E99" s="32"/>
      <c r="F99" s="1"/>
      <c r="G99" s="31"/>
      <c r="I99" s="32"/>
      <c r="J99" s="1"/>
      <c r="K99" s="31"/>
    </row>
    <row r="100" spans="1:11" ht="15" customHeight="1" x14ac:dyDescent="0.25">
      <c r="A100" s="32"/>
      <c r="B100" s="1"/>
      <c r="C100" s="31"/>
      <c r="D100" s="17"/>
      <c r="E100" s="32"/>
      <c r="F100" s="1"/>
      <c r="G100" s="31"/>
      <c r="I100" s="32"/>
      <c r="J100" s="1"/>
      <c r="K100" s="31"/>
    </row>
    <row r="101" spans="1:11" ht="15" customHeight="1" x14ac:dyDescent="0.25">
      <c r="A101" s="32"/>
      <c r="B101" s="1"/>
      <c r="C101" s="31"/>
      <c r="D101" s="17"/>
      <c r="E101" s="32"/>
      <c r="F101" s="1"/>
      <c r="G101" s="31"/>
      <c r="I101" s="32"/>
      <c r="J101" s="1"/>
      <c r="K101" s="31"/>
    </row>
    <row r="102" spans="1:11" ht="15" customHeight="1" x14ac:dyDescent="0.25">
      <c r="A102" s="32"/>
      <c r="B102" s="1"/>
      <c r="C102" s="31"/>
      <c r="D102" s="17"/>
      <c r="E102" s="32"/>
      <c r="F102" s="1"/>
      <c r="G102" s="31"/>
      <c r="I102" s="32"/>
      <c r="J102" s="1"/>
      <c r="K102" s="31"/>
    </row>
    <row r="103" spans="1:11" ht="15" customHeight="1" x14ac:dyDescent="0.25">
      <c r="A103" s="32"/>
      <c r="B103" s="1"/>
      <c r="C103" s="31"/>
      <c r="D103" s="17"/>
      <c r="E103" s="32"/>
      <c r="F103" s="1"/>
      <c r="G103" s="31"/>
      <c r="I103" s="32"/>
      <c r="J103" s="1"/>
      <c r="K103" s="31"/>
    </row>
    <row r="104" spans="1:11" ht="15" customHeight="1" x14ac:dyDescent="0.25">
      <c r="A104" s="32"/>
      <c r="B104" s="1"/>
      <c r="C104" s="31"/>
      <c r="D104" s="17"/>
      <c r="E104" s="32"/>
      <c r="F104" s="1"/>
      <c r="G104" s="31"/>
      <c r="I104" s="32"/>
      <c r="J104" s="1"/>
      <c r="K104" s="31"/>
    </row>
    <row r="105" spans="1:11" ht="15" customHeight="1" x14ac:dyDescent="0.25">
      <c r="A105" s="32"/>
      <c r="B105" s="1"/>
      <c r="C105" s="31"/>
      <c r="D105" s="17"/>
      <c r="E105" s="32"/>
      <c r="F105" s="1"/>
      <c r="G105" s="31"/>
      <c r="I105" s="32"/>
      <c r="J105" s="1"/>
      <c r="K105" s="31"/>
    </row>
    <row r="106" spans="1:11" ht="15" customHeight="1" x14ac:dyDescent="0.25">
      <c r="A106" s="32"/>
      <c r="B106" s="1"/>
      <c r="C106" s="31"/>
      <c r="D106" s="17"/>
      <c r="E106" s="32"/>
      <c r="F106" s="1"/>
      <c r="G106" s="31"/>
      <c r="I106" s="32"/>
      <c r="J106" s="1"/>
      <c r="K106" s="31"/>
    </row>
    <row r="107" spans="1:11" ht="15" customHeight="1" x14ac:dyDescent="0.25">
      <c r="A107" s="32"/>
      <c r="B107" s="1"/>
      <c r="C107" s="31"/>
      <c r="D107" s="17"/>
      <c r="E107" s="32"/>
      <c r="F107" s="1"/>
      <c r="G107" s="31"/>
      <c r="I107" s="32"/>
      <c r="J107" s="1"/>
      <c r="K107" s="31"/>
    </row>
    <row r="108" spans="1:11" ht="15" customHeight="1" x14ac:dyDescent="0.25">
      <c r="A108" s="32"/>
      <c r="B108" s="1"/>
      <c r="C108" s="31"/>
      <c r="D108" s="17"/>
      <c r="E108" s="32"/>
      <c r="F108" s="1"/>
      <c r="G108" s="31"/>
      <c r="I108" s="32"/>
      <c r="J108" s="1"/>
      <c r="K108" s="31"/>
    </row>
    <row r="109" spans="1:11" ht="15" customHeight="1" x14ac:dyDescent="0.25">
      <c r="A109" s="32"/>
      <c r="B109" s="1"/>
      <c r="C109" s="31"/>
      <c r="D109" s="17"/>
      <c r="E109" s="32"/>
      <c r="F109" s="1"/>
      <c r="G109" s="31"/>
      <c r="I109" s="32"/>
      <c r="J109" s="1"/>
      <c r="K109" s="31"/>
    </row>
    <row r="110" spans="1:11" ht="15" customHeight="1" x14ac:dyDescent="0.25">
      <c r="A110" s="32"/>
      <c r="B110" s="1"/>
      <c r="C110" s="31"/>
      <c r="D110" s="17"/>
      <c r="E110" s="32"/>
      <c r="F110" s="1"/>
      <c r="G110" s="31"/>
      <c r="I110" s="32"/>
      <c r="J110" s="1"/>
      <c r="K110" s="31"/>
    </row>
    <row r="111" spans="1:11" ht="15" customHeight="1" x14ac:dyDescent="0.25">
      <c r="A111" s="32"/>
      <c r="B111" s="1"/>
      <c r="C111" s="31"/>
      <c r="D111" s="17"/>
      <c r="E111" s="32"/>
      <c r="F111" s="1"/>
      <c r="G111" s="31"/>
      <c r="I111" s="32"/>
      <c r="J111" s="1"/>
      <c r="K111" s="31"/>
    </row>
    <row r="112" spans="1:11" ht="15" customHeight="1" x14ac:dyDescent="0.25">
      <c r="A112" s="32"/>
      <c r="B112" s="1"/>
      <c r="C112" s="31"/>
      <c r="D112" s="17"/>
      <c r="E112" s="32"/>
      <c r="F112" s="1"/>
      <c r="G112" s="31"/>
      <c r="I112" s="32"/>
      <c r="J112" s="1"/>
      <c r="K112" s="31"/>
    </row>
    <row r="113" spans="1:11" ht="15" customHeight="1" x14ac:dyDescent="0.25">
      <c r="A113" s="33"/>
      <c r="B113" s="1"/>
      <c r="C113" s="31"/>
      <c r="D113" s="19"/>
      <c r="E113" s="33"/>
      <c r="F113" s="1"/>
      <c r="G113" s="31"/>
      <c r="I113" s="33"/>
      <c r="J113" s="1"/>
      <c r="K113" s="31"/>
    </row>
    <row r="114" spans="1:11" ht="15" customHeight="1" x14ac:dyDescent="0.25">
      <c r="A114" s="34"/>
      <c r="B114" s="22"/>
      <c r="C114" s="35"/>
      <c r="D114" s="19"/>
      <c r="E114" s="34"/>
      <c r="F114" s="22"/>
      <c r="G114" s="35"/>
      <c r="I114" s="34"/>
      <c r="J114" s="22"/>
      <c r="K114" s="35"/>
    </row>
    <row r="115" spans="1:11" ht="26.25" x14ac:dyDescent="0.45">
      <c r="A115" s="62" t="s">
        <v>10</v>
      </c>
      <c r="B115" s="63"/>
      <c r="C115" s="64"/>
      <c r="D115" s="24"/>
      <c r="E115" s="62" t="s">
        <v>11</v>
      </c>
      <c r="F115" s="63"/>
      <c r="G115" s="64"/>
      <c r="H115" s="24"/>
      <c r="I115" s="68" t="s">
        <v>12</v>
      </c>
      <c r="J115" s="69"/>
      <c r="K115" s="70"/>
    </row>
    <row r="116" spans="1:11" ht="26.25" x14ac:dyDescent="0.45">
      <c r="A116" s="58"/>
      <c r="B116" s="56"/>
      <c r="C116" s="57"/>
      <c r="D116" s="24"/>
      <c r="E116" s="58"/>
      <c r="F116" s="56"/>
      <c r="G116" s="57"/>
      <c r="H116" s="24"/>
      <c r="I116" s="68"/>
      <c r="J116" s="69"/>
      <c r="K116" s="70"/>
    </row>
    <row r="117" spans="1:11" ht="26.25" x14ac:dyDescent="0.45">
      <c r="A117" s="65"/>
      <c r="B117" s="66"/>
      <c r="C117" s="67"/>
      <c r="D117" s="24"/>
      <c r="E117" s="65"/>
      <c r="F117" s="66"/>
      <c r="G117" s="67"/>
      <c r="H117" s="24"/>
      <c r="I117" s="68"/>
      <c r="J117" s="69"/>
      <c r="K117" s="70"/>
    </row>
    <row r="277" spans="1:2" x14ac:dyDescent="0.25">
      <c r="A277" s="27"/>
      <c r="B277" s="28"/>
    </row>
  </sheetData>
  <mergeCells count="19">
    <mergeCell ref="A115:C117"/>
    <mergeCell ref="E115:G117"/>
    <mergeCell ref="I115:K117"/>
    <mergeCell ref="A73:K74"/>
    <mergeCell ref="A92:C94"/>
    <mergeCell ref="E92:G94"/>
    <mergeCell ref="I92:K94"/>
    <mergeCell ref="I24:K26"/>
    <mergeCell ref="A1:G1"/>
    <mergeCell ref="A5:K6"/>
    <mergeCell ref="A24:C26"/>
    <mergeCell ref="E24:G26"/>
    <mergeCell ref="G69:K71"/>
    <mergeCell ref="A69:E71"/>
    <mergeCell ref="A28:K29"/>
    <mergeCell ref="A47:C49"/>
    <mergeCell ref="E47:G49"/>
    <mergeCell ref="I47:K49"/>
    <mergeCell ref="A51:K52"/>
  </mergeCells>
  <pageMargins left="0.7" right="0.7" top="0.75" bottom="0.75" header="0.3" footer="0.3"/>
  <pageSetup paperSize="9" scale="2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53398-855E-4D6D-A153-638B639FD210}">
  <sheetPr>
    <outlinePr summaryBelow="0"/>
  </sheetPr>
  <dimension ref="A1:N2740"/>
  <sheetViews>
    <sheetView showGridLines="0" workbookViewId="0">
      <selection activeCell="I3" sqref="I3"/>
    </sheetView>
  </sheetViews>
  <sheetFormatPr baseColWidth="10" defaultColWidth="21" defaultRowHeight="15" outlineLevelRow="1" x14ac:dyDescent="0.25"/>
  <cols>
    <col min="6" max="6" width="24.5703125" customWidth="1"/>
  </cols>
  <sheetData>
    <row r="1" spans="1:14" ht="33" x14ac:dyDescent="0.25">
      <c r="A1" s="71" t="s">
        <v>1</v>
      </c>
      <c r="B1" s="72"/>
      <c r="C1" s="72"/>
      <c r="D1" s="72"/>
      <c r="E1" s="72"/>
      <c r="F1" s="72"/>
      <c r="G1" s="72"/>
      <c r="H1" s="1"/>
      <c r="I1" s="1"/>
      <c r="J1" s="1"/>
      <c r="K1" s="1"/>
    </row>
    <row r="2" spans="1:14" ht="17.2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0</v>
      </c>
      <c r="L2" s="25" t="s">
        <v>2</v>
      </c>
      <c r="M2" s="25" t="s">
        <v>3</v>
      </c>
      <c r="N2" s="25" t="s">
        <v>4</v>
      </c>
    </row>
    <row r="3" spans="1:14" ht="17.25" x14ac:dyDescent="0.25">
      <c r="A3" s="4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SOCIETE,E=0,G=0,T=0,P=0,F=[1260],Y=1,O=NF='Texte'_B='0'_U='0'_I='0'_FN='Calibri'_FS='10'_FC='#000000'_BC='#FFFFFF'_AH='1'_AV='0'_Br=[]_BrS='0'_BrC='#F"&amp;"FFFFF'_WpT='0':@R=A,S=1018,V={0}:",$K$3)</f>
        <v>SOCIETE</v>
      </c>
      <c r="B3" s="5" t="s">
        <v>6</v>
      </c>
      <c r="C3" s="4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ETABLISSEMENT,E=0,G=0,T=0,P=0,F=[1250],Y=1,O=NF='Standard'_B='0'_U='0'_I='0'_FN='Calibri'_FS='12'_FC='#000000'_BC='#FFFFFF'_AH='0'_AV='0'_Br=[]_BrS='0"&amp;"'_BrC='#000000'_WpT='0':@R=A,S=1260,V={0}:R=B,S=1018,V={1}:",$B$3,$K$3)</f>
        <v>ETABLISSEMENT</v>
      </c>
      <c r="D3" s="6" t="s">
        <v>6</v>
      </c>
      <c r="E3" s="4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DEPARTEMENT,E=0,G=0,T=0,P=0,F=[1005],Y=1,O=NF='Standard'_B='0'_U='0'_I='0'_FN='Calibri'_FS='12'_FC='#000000'_BC='#FFFFFF'_AH='0'_AV='0'_Br=[]_BrS='0'_"&amp;"BrC='#000000'_WpT='0':@R=A,S=1260,V=*:R=B,S=1018,V={0}:R=C,S=1000,V=*:",$K$3)</f>
        <v>DEPARTEMENT</v>
      </c>
      <c r="F3" s="6" t="s">
        <v>6</v>
      </c>
      <c r="G3" s="4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SERVICE,E=0,G=0,T=0,P=0,F=[1007],Y=1,O=NF='Standard'_B='0'_U='0'_I='0'_FN='Calibri'_FS='12'_FC='#000000'_BC='#FFFFFF'_AH='0'_AV='0'_Br=[]_BrS='0'_BrC="&amp;"'#000000'_WpT='0':@R=A,S=1260,V=*:R=B,S=1250,V=*:R=C,S=1005,V=*:R=D,S=1018,V={0}:",$K$3)</f>
        <v>SERVICE</v>
      </c>
      <c r="H3" s="7" t="s">
        <v>6</v>
      </c>
      <c r="I3" s="4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CATEGORIE,E=0,G=0,T=0,P=0,F=[1081],Y=1,O=NF='Standard'_B='0'_U='0'_I='0'_FN='Calibri'_FS='12'_FC='#000000'_BC='#FFFFFF'_AH='0'_AV='0'_Br=[]_BrS='0'_Br"&amp;"C='#000000'_WpT='0':@R=A,S=1260,V={0}:R=D,S=1018,V={1}:",$B$3,$K$3)</f>
        <v>CATEGORIE</v>
      </c>
      <c r="J3" s="7" t="s">
        <v>6</v>
      </c>
      <c r="K3" s="8" t="s">
        <v>142</v>
      </c>
      <c r="L3" s="26" t="str">
        <f>YEAR($K$3)*100+1&amp;".."&amp;TEXT(EDATE($K$3,0),"AAAAMM")</f>
        <v>202301..202312</v>
      </c>
      <c r="M3" s="26" t="str">
        <f>(YEAR($K$3)-1)*100+1&amp;".."&amp;TEXT(EDATE($K$3,-12),"AAAAMM")</f>
        <v>202201..202212</v>
      </c>
      <c r="N3" s="26" t="str">
        <f>YEAR($K$3)*100+1&amp;".."&amp;TEXT(EDATE($K$3,0),"AAAAMM")</f>
        <v>202301..202312</v>
      </c>
    </row>
    <row r="4" spans="1:14" ht="17.25" x14ac:dyDescent="0.25">
      <c r="L4" s="26" t="str">
        <f>TEXT(EDATE($K$3,0),"JJ/MM/AAAA")</f>
        <v>31/12/2023</v>
      </c>
      <c r="M4" s="26" t="str">
        <f>TEXT(EDATE($K$3,-12),"JJ/MM/AAAA")</f>
        <v>31/12/2022</v>
      </c>
      <c r="N4" s="26" t="str">
        <f>TEXT(EDATE($K$3,0),"JJ/MM/AAAA")</f>
        <v>31/12/2023</v>
      </c>
    </row>
    <row r="5" spans="1:14" ht="15.75" x14ac:dyDescent="0.25">
      <c r="A5" s="42" t="str">
        <f>_xll.Assistant.XL.RIK_AL("INF04__2_0_1,F=B='1',U='0',I='0',FN='Calibri',FS='10',FC='#FFFFFF',BC='#A5A5A5',AH='1',AV='1',Br=[$top-$bottom],BrS='1',BrC='#778899'_0,C=Total,F=B='1',U='0',I='0',FN='Calibri',FS='12',FC='#000000',BC='#FFFFFF',AH='1',AV"&amp;"='1',Br=[$top-$bottom],BrS='1',BrC='#778899'_0_1_0_1_D=355x4;INF02@E=0,S=1044,G=1_1_1_F=B='1'_U='0'_I='0'_FN='Calibri'_FS='10'_FC='#000000'_BC='#FFFFFF'_AH='1'_AV='1'_Br=[$top-$bottom]_BrS='1'_BrC='#778899'_C=Sexe_0_0_F="&amp;"B='1'_U='0'_I='0'_FN='Calibri'_FS='10'_FC='#000000'_BC='#FFFFFF'_AH='1'_AV='1'_Br=[$top-$bottom]_BrS='1'_BrC='#778899'_C=Sexe,T=0,P=0,O=NF='Texte'_B='0'_U='0'_I='0'_FN='Calibri'_FS='10'_FC='#000000'_BC='#FFFFFF'_AH='1'_A"&amp;"V='1'_Br=[]_BrS='0'_BrC='#FFFFFF'_WpT='0':E=0,S=1250,G=0,T=0,P=0,O=NF='Texte'_B='0'_U='0'_I='0'_FN='Calibri'_FS='10'_FC='#000000'_BC='#FFFFFF'_AH='1'_AV='1'_Br=[]_BrS='0'_BrC='#FFFFFF'_WpT='0':E=0,S=1092,G=0,T=0,P=0,O=NF"&amp;"='Texte'_B='0'_U='0'_I='0'_FN='Calibri'_FS='10'_FC='#000000'_BC='#FFFFFF'_AH='1'_AV='1'_Br=[]_BrS='0'_BrC='#FFFFFF'_WpT='0':E=0,S=1282,G=0,T=1,P=0,O=NF='Nombre'_B='0'_U='0'_I='0'_FN='Calibri'_FS='12'_FC='#000000'_BC='#FF"&amp;"FFFF'_AH='3'_AV='1'_Br=[]_BrS='0'_BrC='#FFFFFF'_WpT='0':@R=A,S=1257,V={0}:R=B,S=1016,V=CONSTANTES:R=C,S=1092,V={1}:R=D,S=1137,V={2}:R=E,S=1005,V={3}:R=F,S=1081,V={4}:R=G,S=1010,V=BRUT:R=H,S=1007,V={5}:",$B$3,$N$3,$D$3,$F$3,$J$3,$H$3)</f>
        <v/>
      </c>
      <c r="B5" s="40"/>
      <c r="C5" s="39"/>
    </row>
    <row r="6" spans="1:14" x14ac:dyDescent="0.25">
      <c r="A6" s="48" t="s">
        <v>22</v>
      </c>
      <c r="B6" s="48" t="s">
        <v>23</v>
      </c>
      <c r="C6" s="48" t="s">
        <v>25</v>
      </c>
      <c r="D6" s="48" t="s">
        <v>24</v>
      </c>
    </row>
    <row r="7" spans="1:14" x14ac:dyDescent="0.25">
      <c r="A7" s="44" t="s">
        <v>19</v>
      </c>
      <c r="B7" s="44"/>
      <c r="C7" s="44"/>
      <c r="D7" s="45">
        <v>210598.84999999998</v>
      </c>
      <c r="E7" s="53"/>
    </row>
    <row r="8" spans="1:14" ht="15.75" outlineLevel="1" x14ac:dyDescent="0.25">
      <c r="A8" s="43" t="s">
        <v>18</v>
      </c>
      <c r="B8" s="43" t="s">
        <v>79</v>
      </c>
      <c r="C8" s="43">
        <v>201901</v>
      </c>
      <c r="D8" s="30">
        <v>3000</v>
      </c>
    </row>
    <row r="9" spans="1:14" ht="15.75" outlineLevel="1" x14ac:dyDescent="0.25">
      <c r="A9" s="43" t="s">
        <v>18</v>
      </c>
      <c r="B9" s="43" t="s">
        <v>79</v>
      </c>
      <c r="C9" s="43">
        <v>201902</v>
      </c>
      <c r="D9" s="30">
        <v>3000</v>
      </c>
    </row>
    <row r="10" spans="1:14" ht="15.75" outlineLevel="1" x14ac:dyDescent="0.25">
      <c r="A10" s="43" t="s">
        <v>18</v>
      </c>
      <c r="B10" s="43" t="s">
        <v>79</v>
      </c>
      <c r="C10" s="43">
        <v>201903</v>
      </c>
      <c r="D10" s="30">
        <v>500</v>
      </c>
    </row>
    <row r="11" spans="1:14" ht="15.75" outlineLevel="1" x14ac:dyDescent="0.25">
      <c r="A11" s="43" t="s">
        <v>18</v>
      </c>
      <c r="B11" s="43" t="s">
        <v>79</v>
      </c>
      <c r="C11" s="43">
        <v>201904</v>
      </c>
      <c r="D11" s="30">
        <v>0</v>
      </c>
    </row>
    <row r="12" spans="1:14" ht="15.75" outlineLevel="1" x14ac:dyDescent="0.25">
      <c r="A12" s="43" t="s">
        <v>18</v>
      </c>
      <c r="B12" s="43" t="s">
        <v>46</v>
      </c>
      <c r="C12" s="43">
        <v>201901</v>
      </c>
      <c r="D12" s="30">
        <v>2526.15</v>
      </c>
    </row>
    <row r="13" spans="1:14" ht="15.75" outlineLevel="1" x14ac:dyDescent="0.25">
      <c r="A13" s="43" t="s">
        <v>18</v>
      </c>
      <c r="B13" s="43" t="s">
        <v>46</v>
      </c>
      <c r="C13" s="43">
        <v>201902</v>
      </c>
      <c r="D13" s="30">
        <v>2526.15</v>
      </c>
    </row>
    <row r="14" spans="1:14" ht="15.75" outlineLevel="1" x14ac:dyDescent="0.25">
      <c r="A14" s="43" t="s">
        <v>18</v>
      </c>
      <c r="B14" s="43" t="s">
        <v>46</v>
      </c>
      <c r="C14" s="43">
        <v>201903</v>
      </c>
      <c r="D14" s="30">
        <v>2526.15</v>
      </c>
    </row>
    <row r="15" spans="1:14" ht="15.75" outlineLevel="1" x14ac:dyDescent="0.25">
      <c r="A15" s="43" t="s">
        <v>18</v>
      </c>
      <c r="B15" s="43" t="s">
        <v>46</v>
      </c>
      <c r="C15" s="43">
        <v>201904</v>
      </c>
      <c r="D15" s="30">
        <v>0</v>
      </c>
    </row>
    <row r="16" spans="1:14" ht="15.75" outlineLevel="1" x14ac:dyDescent="0.25">
      <c r="A16" s="43" t="s">
        <v>18</v>
      </c>
      <c r="B16" s="43" t="s">
        <v>48</v>
      </c>
      <c r="C16" s="43">
        <v>201901</v>
      </c>
      <c r="D16" s="30">
        <v>3252.95</v>
      </c>
    </row>
    <row r="17" spans="1:4" ht="15.75" outlineLevel="1" x14ac:dyDescent="0.25">
      <c r="A17" s="43" t="s">
        <v>18</v>
      </c>
      <c r="B17" s="43" t="s">
        <v>48</v>
      </c>
      <c r="C17" s="43">
        <v>201902</v>
      </c>
      <c r="D17" s="30">
        <v>2652.95</v>
      </c>
    </row>
    <row r="18" spans="1:4" ht="15.75" outlineLevel="1" x14ac:dyDescent="0.25">
      <c r="A18" s="43" t="s">
        <v>18</v>
      </c>
      <c r="B18" s="43" t="s">
        <v>48</v>
      </c>
      <c r="C18" s="43">
        <v>201903</v>
      </c>
      <c r="D18" s="30">
        <v>2652.95</v>
      </c>
    </row>
    <row r="19" spans="1:4" ht="15.75" outlineLevel="1" x14ac:dyDescent="0.25">
      <c r="A19" s="43" t="s">
        <v>18</v>
      </c>
      <c r="B19" s="43" t="s">
        <v>48</v>
      </c>
      <c r="C19" s="43">
        <v>201904</v>
      </c>
      <c r="D19" s="30">
        <v>0</v>
      </c>
    </row>
    <row r="20" spans="1:4" ht="15.75" outlineLevel="1" x14ac:dyDescent="0.25">
      <c r="A20" s="43" t="s">
        <v>18</v>
      </c>
      <c r="B20" s="43" t="s">
        <v>44</v>
      </c>
      <c r="C20" s="43">
        <v>201901</v>
      </c>
      <c r="D20" s="30">
        <v>2725.15</v>
      </c>
    </row>
    <row r="21" spans="1:4" ht="15.75" outlineLevel="1" x14ac:dyDescent="0.25">
      <c r="A21" s="43" t="s">
        <v>18</v>
      </c>
      <c r="B21" s="43" t="s">
        <v>44</v>
      </c>
      <c r="C21" s="43">
        <v>201902</v>
      </c>
      <c r="D21" s="30">
        <v>2725.15</v>
      </c>
    </row>
    <row r="22" spans="1:4" ht="15.75" outlineLevel="1" x14ac:dyDescent="0.25">
      <c r="A22" s="43" t="s">
        <v>18</v>
      </c>
      <c r="B22" s="43" t="s">
        <v>44</v>
      </c>
      <c r="C22" s="43">
        <v>201903</v>
      </c>
      <c r="D22" s="30">
        <v>2725.15</v>
      </c>
    </row>
    <row r="23" spans="1:4" ht="15.75" outlineLevel="1" x14ac:dyDescent="0.25">
      <c r="A23" s="43" t="s">
        <v>18</v>
      </c>
      <c r="B23" s="43" t="s">
        <v>44</v>
      </c>
      <c r="C23" s="43">
        <v>201904</v>
      </c>
      <c r="D23" s="30">
        <v>0</v>
      </c>
    </row>
    <row r="24" spans="1:4" ht="15.75" outlineLevel="1" x14ac:dyDescent="0.25">
      <c r="A24" s="43" t="s">
        <v>18</v>
      </c>
      <c r="B24" s="43" t="s">
        <v>55</v>
      </c>
      <c r="C24" s="43">
        <v>201901</v>
      </c>
      <c r="D24" s="30">
        <v>6557.05</v>
      </c>
    </row>
    <row r="25" spans="1:4" ht="15.75" outlineLevel="1" x14ac:dyDescent="0.25">
      <c r="A25" s="43" t="s">
        <v>18</v>
      </c>
      <c r="B25" s="43" t="s">
        <v>55</v>
      </c>
      <c r="C25" s="43">
        <v>201902</v>
      </c>
      <c r="D25" s="30">
        <v>3810.05</v>
      </c>
    </row>
    <row r="26" spans="1:4" ht="15.75" outlineLevel="1" x14ac:dyDescent="0.25">
      <c r="A26" s="43" t="s">
        <v>18</v>
      </c>
      <c r="B26" s="43" t="s">
        <v>55</v>
      </c>
      <c r="C26" s="43">
        <v>201903</v>
      </c>
      <c r="D26" s="30">
        <v>3810.05</v>
      </c>
    </row>
    <row r="27" spans="1:4" ht="15.75" outlineLevel="1" x14ac:dyDescent="0.25">
      <c r="A27" s="43" t="s">
        <v>18</v>
      </c>
      <c r="B27" s="43" t="s">
        <v>55</v>
      </c>
      <c r="C27" s="43">
        <v>201904</v>
      </c>
      <c r="D27" s="30">
        <v>0</v>
      </c>
    </row>
    <row r="28" spans="1:4" ht="15.75" outlineLevel="1" x14ac:dyDescent="0.25">
      <c r="A28" s="43" t="s">
        <v>18</v>
      </c>
      <c r="B28" s="43" t="s">
        <v>47</v>
      </c>
      <c r="C28" s="43">
        <v>201901</v>
      </c>
      <c r="D28" s="30">
        <v>3763.14</v>
      </c>
    </row>
    <row r="29" spans="1:4" ht="15.75" outlineLevel="1" x14ac:dyDescent="0.25">
      <c r="A29" s="43" t="s">
        <v>18</v>
      </c>
      <c r="B29" s="43" t="s">
        <v>47</v>
      </c>
      <c r="C29" s="43">
        <v>201902</v>
      </c>
      <c r="D29" s="30">
        <v>3055.15</v>
      </c>
    </row>
    <row r="30" spans="1:4" ht="15.75" outlineLevel="1" x14ac:dyDescent="0.25">
      <c r="A30" s="43" t="s">
        <v>18</v>
      </c>
      <c r="B30" s="43" t="s">
        <v>47</v>
      </c>
      <c r="C30" s="43">
        <v>201903</v>
      </c>
      <c r="D30" s="30">
        <v>2881.95</v>
      </c>
    </row>
    <row r="31" spans="1:4" ht="15.75" outlineLevel="1" x14ac:dyDescent="0.25">
      <c r="A31" s="43" t="s">
        <v>18</v>
      </c>
      <c r="B31" s="43" t="s">
        <v>47</v>
      </c>
      <c r="C31" s="43">
        <v>201904</v>
      </c>
      <c r="D31" s="30">
        <v>0</v>
      </c>
    </row>
    <row r="32" spans="1:4" ht="15.75" outlineLevel="1" x14ac:dyDescent="0.25">
      <c r="A32" s="43" t="s">
        <v>18</v>
      </c>
      <c r="B32" s="43" t="s">
        <v>42</v>
      </c>
      <c r="C32" s="43">
        <v>201901</v>
      </c>
      <c r="D32" s="30">
        <v>1696.74</v>
      </c>
    </row>
    <row r="33" spans="1:4" ht="15.75" outlineLevel="1" x14ac:dyDescent="0.25">
      <c r="A33" s="43" t="s">
        <v>18</v>
      </c>
      <c r="B33" s="43" t="s">
        <v>42</v>
      </c>
      <c r="C33" s="43">
        <v>201902</v>
      </c>
      <c r="D33" s="30">
        <v>1696.74</v>
      </c>
    </row>
    <row r="34" spans="1:4" ht="15.75" outlineLevel="1" x14ac:dyDescent="0.25">
      <c r="A34" s="43" t="s">
        <v>18</v>
      </c>
      <c r="B34" s="43" t="s">
        <v>42</v>
      </c>
      <c r="C34" s="43">
        <v>201903</v>
      </c>
      <c r="D34" s="30">
        <v>1703.8</v>
      </c>
    </row>
    <row r="35" spans="1:4" ht="15.75" outlineLevel="1" x14ac:dyDescent="0.25">
      <c r="A35" s="43" t="s">
        <v>18</v>
      </c>
      <c r="B35" s="43" t="s">
        <v>42</v>
      </c>
      <c r="C35" s="43">
        <v>201904</v>
      </c>
      <c r="D35" s="30">
        <v>0</v>
      </c>
    </row>
    <row r="36" spans="1:4" ht="15.75" outlineLevel="1" x14ac:dyDescent="0.25">
      <c r="A36" s="43" t="s">
        <v>18</v>
      </c>
      <c r="B36" s="43" t="s">
        <v>51</v>
      </c>
      <c r="C36" s="43">
        <v>201901</v>
      </c>
      <c r="D36" s="30">
        <v>3568.58</v>
      </c>
    </row>
    <row r="37" spans="1:4" ht="15.75" outlineLevel="1" x14ac:dyDescent="0.25">
      <c r="A37" s="43" t="s">
        <v>18</v>
      </c>
      <c r="B37" s="43" t="s">
        <v>51</v>
      </c>
      <c r="C37" s="43">
        <v>201902</v>
      </c>
      <c r="D37" s="30">
        <v>3056.5</v>
      </c>
    </row>
    <row r="38" spans="1:4" ht="15.75" outlineLevel="1" x14ac:dyDescent="0.25">
      <c r="A38" s="43" t="s">
        <v>18</v>
      </c>
      <c r="B38" s="43" t="s">
        <v>51</v>
      </c>
      <c r="C38" s="43">
        <v>201903</v>
      </c>
      <c r="D38" s="30">
        <v>3044.42</v>
      </c>
    </row>
    <row r="39" spans="1:4" ht="15.75" outlineLevel="1" x14ac:dyDescent="0.25">
      <c r="A39" s="43" t="s">
        <v>18</v>
      </c>
      <c r="B39" s="43" t="s">
        <v>51</v>
      </c>
      <c r="C39" s="43">
        <v>201904</v>
      </c>
      <c r="D39" s="30">
        <v>0</v>
      </c>
    </row>
    <row r="40" spans="1:4" ht="15.75" outlineLevel="1" x14ac:dyDescent="0.25">
      <c r="A40" s="43" t="s">
        <v>18</v>
      </c>
      <c r="B40" s="43" t="s">
        <v>61</v>
      </c>
      <c r="C40" s="43">
        <v>201901</v>
      </c>
      <c r="D40" s="30">
        <v>6040.42</v>
      </c>
    </row>
    <row r="41" spans="1:4" ht="15.75" outlineLevel="1" x14ac:dyDescent="0.25">
      <c r="A41" s="43" t="s">
        <v>18</v>
      </c>
      <c r="B41" s="43" t="s">
        <v>61</v>
      </c>
      <c r="C41" s="43">
        <v>201902</v>
      </c>
      <c r="D41" s="30">
        <v>6532.42</v>
      </c>
    </row>
    <row r="42" spans="1:4" ht="15.75" outlineLevel="1" x14ac:dyDescent="0.25">
      <c r="A42" s="43" t="s">
        <v>18</v>
      </c>
      <c r="B42" s="43" t="s">
        <v>61</v>
      </c>
      <c r="C42" s="43">
        <v>201903</v>
      </c>
      <c r="D42" s="30">
        <v>4141.42</v>
      </c>
    </row>
    <row r="43" spans="1:4" ht="15.75" outlineLevel="1" x14ac:dyDescent="0.25">
      <c r="A43" s="43" t="s">
        <v>18</v>
      </c>
      <c r="B43" s="43" t="s">
        <v>61</v>
      </c>
      <c r="C43" s="43">
        <v>201904</v>
      </c>
      <c r="D43" s="30">
        <v>0</v>
      </c>
    </row>
    <row r="44" spans="1:4" ht="15.75" outlineLevel="1" x14ac:dyDescent="0.25">
      <c r="A44" s="43" t="s">
        <v>18</v>
      </c>
      <c r="B44" s="43" t="s">
        <v>53</v>
      </c>
      <c r="C44" s="43">
        <v>201904</v>
      </c>
      <c r="D44" s="30">
        <v>0</v>
      </c>
    </row>
    <row r="45" spans="1:4" ht="15.75" outlineLevel="1" x14ac:dyDescent="0.25">
      <c r="A45" s="43" t="s">
        <v>18</v>
      </c>
      <c r="B45" s="43" t="s">
        <v>45</v>
      </c>
      <c r="C45" s="43">
        <v>201901</v>
      </c>
      <c r="D45" s="30">
        <v>2484.15</v>
      </c>
    </row>
    <row r="46" spans="1:4" ht="15.75" outlineLevel="1" x14ac:dyDescent="0.25">
      <c r="A46" s="43" t="s">
        <v>18</v>
      </c>
      <c r="B46" s="43" t="s">
        <v>45</v>
      </c>
      <c r="C46" s="43">
        <v>201902</v>
      </c>
      <c r="D46" s="30">
        <v>2484.15</v>
      </c>
    </row>
    <row r="47" spans="1:4" ht="15.75" outlineLevel="1" x14ac:dyDescent="0.25">
      <c r="A47" s="43" t="s">
        <v>18</v>
      </c>
      <c r="B47" s="43" t="s">
        <v>45</v>
      </c>
      <c r="C47" s="43">
        <v>201903</v>
      </c>
      <c r="D47" s="30">
        <v>2484.15</v>
      </c>
    </row>
    <row r="48" spans="1:4" ht="15.75" outlineLevel="1" x14ac:dyDescent="0.25">
      <c r="A48" s="43" t="s">
        <v>18</v>
      </c>
      <c r="B48" s="43" t="s">
        <v>45</v>
      </c>
      <c r="C48" s="43">
        <v>201904</v>
      </c>
      <c r="D48" s="30">
        <v>0</v>
      </c>
    </row>
    <row r="49" spans="1:4" ht="15.75" outlineLevel="1" x14ac:dyDescent="0.25">
      <c r="A49" s="43" t="s">
        <v>18</v>
      </c>
      <c r="B49" s="43" t="s">
        <v>50</v>
      </c>
      <c r="C49" s="43">
        <v>201901</v>
      </c>
      <c r="D49" s="30">
        <v>3094.57</v>
      </c>
    </row>
    <row r="50" spans="1:4" ht="15.75" outlineLevel="1" x14ac:dyDescent="0.25">
      <c r="A50" s="43" t="s">
        <v>18</v>
      </c>
      <c r="B50" s="43" t="s">
        <v>50</v>
      </c>
      <c r="C50" s="43">
        <v>201902</v>
      </c>
      <c r="D50" s="30">
        <v>3286.14</v>
      </c>
    </row>
    <row r="51" spans="1:4" ht="15.75" outlineLevel="1" x14ac:dyDescent="0.25">
      <c r="A51" s="43" t="s">
        <v>18</v>
      </c>
      <c r="B51" s="43" t="s">
        <v>50</v>
      </c>
      <c r="C51" s="43">
        <v>201903</v>
      </c>
      <c r="D51" s="30">
        <v>2993.15</v>
      </c>
    </row>
    <row r="52" spans="1:4" ht="15.75" outlineLevel="1" x14ac:dyDescent="0.25">
      <c r="A52" s="43" t="s">
        <v>18</v>
      </c>
      <c r="B52" s="43" t="s">
        <v>50</v>
      </c>
      <c r="C52" s="43">
        <v>201904</v>
      </c>
      <c r="D52" s="30">
        <v>0</v>
      </c>
    </row>
    <row r="53" spans="1:4" ht="15.75" outlineLevel="1" x14ac:dyDescent="0.25">
      <c r="A53" s="43" t="s">
        <v>18</v>
      </c>
      <c r="B53" s="43" t="s">
        <v>60</v>
      </c>
      <c r="C53" s="43">
        <v>201901</v>
      </c>
      <c r="D53" s="30">
        <v>13480.17</v>
      </c>
    </row>
    <row r="54" spans="1:4" ht="15.75" outlineLevel="1" x14ac:dyDescent="0.25">
      <c r="A54" s="43" t="s">
        <v>18</v>
      </c>
      <c r="B54" s="43" t="s">
        <v>60</v>
      </c>
      <c r="C54" s="43">
        <v>201902</v>
      </c>
      <c r="D54" s="30">
        <v>6018.17</v>
      </c>
    </row>
    <row r="55" spans="1:4" ht="15.75" outlineLevel="1" x14ac:dyDescent="0.25">
      <c r="A55" s="43" t="s">
        <v>18</v>
      </c>
      <c r="B55" s="43" t="s">
        <v>60</v>
      </c>
      <c r="C55" s="43">
        <v>201903</v>
      </c>
      <c r="D55" s="30">
        <v>6018.17</v>
      </c>
    </row>
    <row r="56" spans="1:4" ht="15.75" outlineLevel="1" x14ac:dyDescent="0.25">
      <c r="A56" s="43" t="s">
        <v>18</v>
      </c>
      <c r="B56" s="43" t="s">
        <v>60</v>
      </c>
      <c r="C56" s="43">
        <v>201904</v>
      </c>
      <c r="D56" s="30">
        <v>0</v>
      </c>
    </row>
    <row r="57" spans="1:4" ht="15.75" outlineLevel="1" x14ac:dyDescent="0.25">
      <c r="A57" s="43" t="s">
        <v>18</v>
      </c>
      <c r="B57" s="43" t="s">
        <v>78</v>
      </c>
      <c r="C57" s="43">
        <v>201901</v>
      </c>
      <c r="D57" s="30">
        <v>2390</v>
      </c>
    </row>
    <row r="58" spans="1:4" ht="15.75" outlineLevel="1" x14ac:dyDescent="0.25">
      <c r="A58" s="43" t="s">
        <v>18</v>
      </c>
      <c r="B58" s="43" t="s">
        <v>78</v>
      </c>
      <c r="C58" s="43">
        <v>201902</v>
      </c>
      <c r="D58" s="30">
        <v>1940</v>
      </c>
    </row>
    <row r="59" spans="1:4" ht="15.75" outlineLevel="1" x14ac:dyDescent="0.25">
      <c r="A59" s="43" t="s">
        <v>18</v>
      </c>
      <c r="B59" s="43" t="s">
        <v>78</v>
      </c>
      <c r="C59" s="43">
        <v>201903</v>
      </c>
      <c r="D59" s="30">
        <v>1940</v>
      </c>
    </row>
    <row r="60" spans="1:4" ht="15.75" outlineLevel="1" x14ac:dyDescent="0.25">
      <c r="A60" s="43" t="s">
        <v>18</v>
      </c>
      <c r="B60" s="43" t="s">
        <v>78</v>
      </c>
      <c r="C60" s="43">
        <v>201904</v>
      </c>
      <c r="D60" s="30">
        <v>0</v>
      </c>
    </row>
    <row r="61" spans="1:4" ht="15.75" outlineLevel="1" x14ac:dyDescent="0.25">
      <c r="A61" s="43" t="s">
        <v>18</v>
      </c>
      <c r="B61" s="43" t="s">
        <v>52</v>
      </c>
      <c r="C61" s="43">
        <v>201901</v>
      </c>
      <c r="D61" s="30">
        <v>3719.55</v>
      </c>
    </row>
    <row r="62" spans="1:4" ht="15.75" outlineLevel="1" x14ac:dyDescent="0.25">
      <c r="A62" s="43" t="s">
        <v>18</v>
      </c>
      <c r="B62" s="43" t="s">
        <v>52</v>
      </c>
      <c r="C62" s="43">
        <v>201902</v>
      </c>
      <c r="D62" s="30">
        <v>3750</v>
      </c>
    </row>
    <row r="63" spans="1:4" ht="15.75" outlineLevel="1" x14ac:dyDescent="0.25">
      <c r="A63" s="43" t="s">
        <v>18</v>
      </c>
      <c r="B63" s="43" t="s">
        <v>52</v>
      </c>
      <c r="C63" s="43">
        <v>201903</v>
      </c>
      <c r="D63" s="30">
        <v>3750</v>
      </c>
    </row>
    <row r="64" spans="1:4" ht="15.75" outlineLevel="1" x14ac:dyDescent="0.25">
      <c r="A64" s="43" t="s">
        <v>18</v>
      </c>
      <c r="B64" s="43" t="s">
        <v>52</v>
      </c>
      <c r="C64" s="43">
        <v>201904</v>
      </c>
      <c r="D64" s="30">
        <v>0</v>
      </c>
    </row>
    <row r="65" spans="1:4" ht="15.75" outlineLevel="1" x14ac:dyDescent="0.25">
      <c r="A65" s="43" t="s">
        <v>18</v>
      </c>
      <c r="B65" s="43" t="s">
        <v>80</v>
      </c>
      <c r="C65" s="43">
        <v>201901</v>
      </c>
      <c r="D65" s="30">
        <v>2500</v>
      </c>
    </row>
    <row r="66" spans="1:4" ht="15.75" outlineLevel="1" x14ac:dyDescent="0.25">
      <c r="A66" s="43" t="s">
        <v>18</v>
      </c>
      <c r="B66" s="43" t="s">
        <v>80</v>
      </c>
      <c r="C66" s="43">
        <v>201902</v>
      </c>
      <c r="D66" s="30">
        <v>2500</v>
      </c>
    </row>
    <row r="67" spans="1:4" ht="15.75" outlineLevel="1" x14ac:dyDescent="0.25">
      <c r="A67" s="43" t="s">
        <v>18</v>
      </c>
      <c r="B67" s="43" t="s">
        <v>80</v>
      </c>
      <c r="C67" s="43">
        <v>201903</v>
      </c>
      <c r="D67" s="30">
        <v>2500</v>
      </c>
    </row>
    <row r="68" spans="1:4" ht="15.75" outlineLevel="1" x14ac:dyDescent="0.25">
      <c r="A68" s="43" t="s">
        <v>18</v>
      </c>
      <c r="B68" s="43" t="s">
        <v>80</v>
      </c>
      <c r="C68" s="43">
        <v>201904</v>
      </c>
      <c r="D68" s="30">
        <v>0</v>
      </c>
    </row>
    <row r="69" spans="1:4" ht="15.75" outlineLevel="1" x14ac:dyDescent="0.25">
      <c r="A69" s="43" t="s">
        <v>18</v>
      </c>
      <c r="B69" s="43" t="s">
        <v>49</v>
      </c>
      <c r="C69" s="43">
        <v>201901</v>
      </c>
      <c r="D69" s="30">
        <v>3469.95</v>
      </c>
    </row>
    <row r="70" spans="1:4" ht="15.75" outlineLevel="1" x14ac:dyDescent="0.25">
      <c r="A70" s="43" t="s">
        <v>18</v>
      </c>
      <c r="B70" s="43" t="s">
        <v>49</v>
      </c>
      <c r="C70" s="43">
        <v>201902</v>
      </c>
      <c r="D70" s="30">
        <v>2709.95</v>
      </c>
    </row>
    <row r="71" spans="1:4" ht="15.75" outlineLevel="1" x14ac:dyDescent="0.25">
      <c r="A71" s="43" t="s">
        <v>18</v>
      </c>
      <c r="B71" s="43" t="s">
        <v>49</v>
      </c>
      <c r="C71" s="43">
        <v>201903</v>
      </c>
      <c r="D71" s="30">
        <v>2709.95</v>
      </c>
    </row>
    <row r="72" spans="1:4" ht="15.75" outlineLevel="1" x14ac:dyDescent="0.25">
      <c r="A72" s="43" t="s">
        <v>18</v>
      </c>
      <c r="B72" s="43" t="s">
        <v>49</v>
      </c>
      <c r="C72" s="43">
        <v>201904</v>
      </c>
      <c r="D72" s="30">
        <v>0</v>
      </c>
    </row>
    <row r="73" spans="1:4" ht="15.75" outlineLevel="1" x14ac:dyDescent="0.25">
      <c r="A73" s="43" t="s">
        <v>18</v>
      </c>
      <c r="B73" s="43" t="s">
        <v>43</v>
      </c>
      <c r="C73" s="43">
        <v>201904</v>
      </c>
      <c r="D73" s="30">
        <v>0</v>
      </c>
    </row>
    <row r="74" spans="1:4" ht="15.75" outlineLevel="1" x14ac:dyDescent="0.25">
      <c r="A74" s="43" t="s">
        <v>18</v>
      </c>
      <c r="B74" s="43" t="s">
        <v>54</v>
      </c>
      <c r="C74" s="43">
        <v>201901</v>
      </c>
      <c r="D74" s="30">
        <v>6255</v>
      </c>
    </row>
    <row r="75" spans="1:4" ht="15.75" outlineLevel="1" x14ac:dyDescent="0.25">
      <c r="A75" s="43" t="s">
        <v>18</v>
      </c>
      <c r="B75" s="43" t="s">
        <v>54</v>
      </c>
      <c r="C75" s="43">
        <v>201902</v>
      </c>
      <c r="D75" s="30">
        <v>3093</v>
      </c>
    </row>
    <row r="76" spans="1:4" ht="15.75" outlineLevel="1" x14ac:dyDescent="0.25">
      <c r="A76" s="43" t="s">
        <v>18</v>
      </c>
      <c r="B76" s="43" t="s">
        <v>54</v>
      </c>
      <c r="C76" s="43">
        <v>201903</v>
      </c>
      <c r="D76" s="30">
        <v>3093</v>
      </c>
    </row>
    <row r="77" spans="1:4" ht="15.75" outlineLevel="1" x14ac:dyDescent="0.25">
      <c r="A77" s="43" t="s">
        <v>18</v>
      </c>
      <c r="B77" s="43" t="s">
        <v>54</v>
      </c>
      <c r="C77" s="43">
        <v>201904</v>
      </c>
      <c r="D77" s="30">
        <v>3093</v>
      </c>
    </row>
    <row r="78" spans="1:4" ht="15.75" outlineLevel="1" x14ac:dyDescent="0.25">
      <c r="A78" s="43" t="s">
        <v>18</v>
      </c>
      <c r="B78" s="43" t="s">
        <v>41</v>
      </c>
      <c r="C78" s="43">
        <v>201901</v>
      </c>
      <c r="D78" s="30">
        <v>6077</v>
      </c>
    </row>
    <row r="79" spans="1:4" ht="15.75" outlineLevel="1" x14ac:dyDescent="0.25">
      <c r="A79" s="43" t="s">
        <v>18</v>
      </c>
      <c r="B79" s="43" t="s">
        <v>41</v>
      </c>
      <c r="C79" s="43">
        <v>201902</v>
      </c>
      <c r="D79" s="30">
        <v>4750</v>
      </c>
    </row>
    <row r="80" spans="1:4" ht="15.75" outlineLevel="1" x14ac:dyDescent="0.25">
      <c r="A80" s="43" t="s">
        <v>18</v>
      </c>
      <c r="B80" s="43" t="s">
        <v>41</v>
      </c>
      <c r="C80" s="43">
        <v>201903</v>
      </c>
      <c r="D80" s="30">
        <v>4750</v>
      </c>
    </row>
    <row r="81" spans="1:4" ht="15.75" outlineLevel="1" x14ac:dyDescent="0.25">
      <c r="A81" s="43" t="s">
        <v>18</v>
      </c>
      <c r="B81" s="43" t="s">
        <v>41</v>
      </c>
      <c r="C81" s="43">
        <v>201904</v>
      </c>
      <c r="D81" s="30">
        <v>0</v>
      </c>
    </row>
    <row r="82" spans="1:4" ht="15.75" outlineLevel="1" x14ac:dyDescent="0.25">
      <c r="A82" s="43" t="s">
        <v>18</v>
      </c>
      <c r="B82" s="43" t="s">
        <v>62</v>
      </c>
      <c r="C82" s="43">
        <v>201901</v>
      </c>
      <c r="D82" s="30">
        <v>3050</v>
      </c>
    </row>
    <row r="83" spans="1:4" ht="15.75" outlineLevel="1" x14ac:dyDescent="0.25">
      <c r="A83" s="43" t="s">
        <v>18</v>
      </c>
      <c r="B83" s="43" t="s">
        <v>62</v>
      </c>
      <c r="C83" s="43">
        <v>201902</v>
      </c>
      <c r="D83" s="30">
        <v>3050</v>
      </c>
    </row>
    <row r="84" spans="1:4" ht="15.75" outlineLevel="1" x14ac:dyDescent="0.25">
      <c r="A84" s="43" t="s">
        <v>18</v>
      </c>
      <c r="B84" s="43" t="s">
        <v>62</v>
      </c>
      <c r="C84" s="43">
        <v>201903</v>
      </c>
      <c r="D84" s="30">
        <v>3050</v>
      </c>
    </row>
    <row r="85" spans="1:4" ht="15.75" outlineLevel="1" x14ac:dyDescent="0.25">
      <c r="A85" s="43" t="s">
        <v>18</v>
      </c>
      <c r="B85" s="43" t="s">
        <v>62</v>
      </c>
      <c r="C85" s="43">
        <v>201904</v>
      </c>
      <c r="D85" s="30">
        <v>0</v>
      </c>
    </row>
    <row r="86" spans="1:4" ht="15.75" outlineLevel="1" x14ac:dyDescent="0.25">
      <c r="A86" s="43" t="s">
        <v>18</v>
      </c>
      <c r="B86" s="43" t="s">
        <v>63</v>
      </c>
      <c r="C86" s="43">
        <v>201901</v>
      </c>
      <c r="D86" s="30">
        <v>2610.65</v>
      </c>
    </row>
    <row r="87" spans="1:4" ht="15.75" outlineLevel="1" x14ac:dyDescent="0.25">
      <c r="A87" s="43" t="s">
        <v>18</v>
      </c>
      <c r="B87" s="43" t="s">
        <v>63</v>
      </c>
      <c r="C87" s="43">
        <v>201902</v>
      </c>
      <c r="D87" s="30">
        <v>2835.65</v>
      </c>
    </row>
    <row r="88" spans="1:4" ht="15.75" outlineLevel="1" x14ac:dyDescent="0.25">
      <c r="A88" s="43" t="s">
        <v>18</v>
      </c>
      <c r="B88" s="43" t="s">
        <v>63</v>
      </c>
      <c r="C88" s="43">
        <v>201903</v>
      </c>
      <c r="D88" s="30">
        <v>2498.15</v>
      </c>
    </row>
    <row r="89" spans="1:4" ht="15.75" outlineLevel="1" x14ac:dyDescent="0.25">
      <c r="A89" s="43" t="s">
        <v>18</v>
      </c>
      <c r="B89" s="43" t="s">
        <v>63</v>
      </c>
      <c r="C89" s="43">
        <v>201904</v>
      </c>
      <c r="D89" s="30">
        <v>0</v>
      </c>
    </row>
    <row r="90" spans="1:4" ht="0.95" customHeight="1" outlineLevel="1" x14ac:dyDescent="0.25">
      <c r="A90" s="46"/>
      <c r="B90" s="46"/>
      <c r="C90" s="46"/>
      <c r="D90" s="47"/>
    </row>
    <row r="91" spans="1:4" x14ac:dyDescent="0.25">
      <c r="A91" s="44" t="s">
        <v>20</v>
      </c>
      <c r="B91" s="44"/>
      <c r="C91" s="44"/>
      <c r="D91" s="45">
        <v>616256.4</v>
      </c>
    </row>
    <row r="92" spans="1:4" ht="15.75" outlineLevel="1" x14ac:dyDescent="0.25">
      <c r="A92" s="43" t="s">
        <v>21</v>
      </c>
      <c r="B92" s="43" t="s">
        <v>70</v>
      </c>
      <c r="C92" s="43">
        <v>201901</v>
      </c>
      <c r="D92" s="30">
        <v>5687.71</v>
      </c>
    </row>
    <row r="93" spans="1:4" ht="15.75" outlineLevel="1" x14ac:dyDescent="0.25">
      <c r="A93" s="43" t="s">
        <v>21</v>
      </c>
      <c r="B93" s="43" t="s">
        <v>70</v>
      </c>
      <c r="C93" s="43">
        <v>201902</v>
      </c>
      <c r="D93" s="30">
        <v>4398.71</v>
      </c>
    </row>
    <row r="94" spans="1:4" ht="15.75" outlineLevel="1" x14ac:dyDescent="0.25">
      <c r="A94" s="43" t="s">
        <v>21</v>
      </c>
      <c r="B94" s="43" t="s">
        <v>70</v>
      </c>
      <c r="C94" s="43">
        <v>201903</v>
      </c>
      <c r="D94" s="30">
        <v>3648.71</v>
      </c>
    </row>
    <row r="95" spans="1:4" ht="15.75" outlineLevel="1" x14ac:dyDescent="0.25">
      <c r="A95" s="43" t="s">
        <v>21</v>
      </c>
      <c r="B95" s="43" t="s">
        <v>70</v>
      </c>
      <c r="C95" s="43">
        <v>201904</v>
      </c>
      <c r="D95" s="30">
        <v>0</v>
      </c>
    </row>
    <row r="96" spans="1:4" ht="15.75" outlineLevel="1" x14ac:dyDescent="0.25">
      <c r="A96" s="43" t="s">
        <v>21</v>
      </c>
      <c r="B96" s="43" t="s">
        <v>93</v>
      </c>
      <c r="C96" s="43">
        <v>201904</v>
      </c>
      <c r="D96" s="30">
        <v>0</v>
      </c>
    </row>
    <row r="97" spans="1:4" ht="15.75" outlineLevel="1" x14ac:dyDescent="0.25">
      <c r="A97" s="43" t="s">
        <v>21</v>
      </c>
      <c r="B97" s="43" t="s">
        <v>73</v>
      </c>
      <c r="C97" s="43">
        <v>201901</v>
      </c>
      <c r="D97" s="30">
        <v>4179</v>
      </c>
    </row>
    <row r="98" spans="1:4" ht="15.75" outlineLevel="1" x14ac:dyDescent="0.25">
      <c r="A98" s="43" t="s">
        <v>21</v>
      </c>
      <c r="B98" s="43" t="s">
        <v>73</v>
      </c>
      <c r="C98" s="43">
        <v>201902</v>
      </c>
      <c r="D98" s="30">
        <v>4000</v>
      </c>
    </row>
    <row r="99" spans="1:4" ht="15.75" outlineLevel="1" collapsed="1" x14ac:dyDescent="0.25">
      <c r="A99" s="43" t="s">
        <v>21</v>
      </c>
      <c r="B99" s="43" t="s">
        <v>73</v>
      </c>
      <c r="C99" s="43">
        <v>201903</v>
      </c>
      <c r="D99" s="30">
        <v>4000</v>
      </c>
    </row>
    <row r="100" spans="1:4" ht="15.75" outlineLevel="1" x14ac:dyDescent="0.25">
      <c r="A100" s="43" t="s">
        <v>21</v>
      </c>
      <c r="B100" s="43" t="s">
        <v>73</v>
      </c>
      <c r="C100" s="43">
        <v>201904</v>
      </c>
      <c r="D100" s="30">
        <v>0</v>
      </c>
    </row>
    <row r="101" spans="1:4" ht="15.75" outlineLevel="1" x14ac:dyDescent="0.25">
      <c r="A101" s="43" t="s">
        <v>21</v>
      </c>
      <c r="B101" s="43" t="s">
        <v>94</v>
      </c>
      <c r="C101" s="43">
        <v>201904</v>
      </c>
      <c r="D101" s="30">
        <v>0</v>
      </c>
    </row>
    <row r="102" spans="1:4" ht="15.75" outlineLevel="1" x14ac:dyDescent="0.25">
      <c r="A102" s="43" t="s">
        <v>21</v>
      </c>
      <c r="B102" s="43" t="s">
        <v>88</v>
      </c>
      <c r="C102" s="43">
        <v>201901</v>
      </c>
      <c r="D102" s="30">
        <v>2490</v>
      </c>
    </row>
    <row r="103" spans="1:4" ht="15.75" outlineLevel="1" x14ac:dyDescent="0.25">
      <c r="A103" s="43" t="s">
        <v>21</v>
      </c>
      <c r="B103" s="43" t="s">
        <v>88</v>
      </c>
      <c r="C103" s="43">
        <v>201902</v>
      </c>
      <c r="D103" s="30">
        <v>2090</v>
      </c>
    </row>
    <row r="104" spans="1:4" ht="15.75" outlineLevel="1" x14ac:dyDescent="0.25">
      <c r="A104" s="43" t="s">
        <v>21</v>
      </c>
      <c r="B104" s="43" t="s">
        <v>88</v>
      </c>
      <c r="C104" s="43">
        <v>201903</v>
      </c>
      <c r="D104" s="30">
        <v>2090</v>
      </c>
    </row>
    <row r="105" spans="1:4" ht="15.75" outlineLevel="1" x14ac:dyDescent="0.25">
      <c r="A105" s="43" t="s">
        <v>21</v>
      </c>
      <c r="B105" s="43" t="s">
        <v>88</v>
      </c>
      <c r="C105" s="43">
        <v>201904</v>
      </c>
      <c r="D105" s="30">
        <v>0</v>
      </c>
    </row>
    <row r="106" spans="1:4" ht="15.75" outlineLevel="1" x14ac:dyDescent="0.25">
      <c r="A106" s="43" t="s">
        <v>21</v>
      </c>
      <c r="B106" s="43" t="s">
        <v>95</v>
      </c>
      <c r="C106" s="43">
        <v>201901</v>
      </c>
      <c r="D106" s="30">
        <v>3423.94</v>
      </c>
    </row>
    <row r="107" spans="1:4" ht="15.75" outlineLevel="1" x14ac:dyDescent="0.25">
      <c r="A107" s="43" t="s">
        <v>21</v>
      </c>
      <c r="B107" s="43" t="s">
        <v>95</v>
      </c>
      <c r="C107" s="43">
        <v>201902</v>
      </c>
      <c r="D107" s="30">
        <v>3383.94</v>
      </c>
    </row>
    <row r="108" spans="1:4" ht="15.75" outlineLevel="1" x14ac:dyDescent="0.25">
      <c r="A108" s="43" t="s">
        <v>21</v>
      </c>
      <c r="B108" s="43" t="s">
        <v>95</v>
      </c>
      <c r="C108" s="43">
        <v>201903</v>
      </c>
      <c r="D108" s="30">
        <v>3383.94</v>
      </c>
    </row>
    <row r="109" spans="1:4" ht="15.75" outlineLevel="1" x14ac:dyDescent="0.25">
      <c r="A109" s="43" t="s">
        <v>21</v>
      </c>
      <c r="B109" s="43" t="s">
        <v>95</v>
      </c>
      <c r="C109" s="43">
        <v>201904</v>
      </c>
      <c r="D109" s="30">
        <v>0</v>
      </c>
    </row>
    <row r="110" spans="1:4" ht="15.75" outlineLevel="1" x14ac:dyDescent="0.25">
      <c r="A110" s="43" t="s">
        <v>21</v>
      </c>
      <c r="B110" s="43" t="s">
        <v>38</v>
      </c>
      <c r="C110" s="43">
        <v>201901</v>
      </c>
      <c r="D110" s="30">
        <v>1760.6</v>
      </c>
    </row>
    <row r="111" spans="1:4" ht="15.75" outlineLevel="1" x14ac:dyDescent="0.25">
      <c r="A111" s="43" t="s">
        <v>21</v>
      </c>
      <c r="B111" s="43" t="s">
        <v>38</v>
      </c>
      <c r="C111" s="43">
        <v>201902</v>
      </c>
      <c r="D111" s="30">
        <v>1913.36</v>
      </c>
    </row>
    <row r="112" spans="1:4" ht="15.75" outlineLevel="1" x14ac:dyDescent="0.25">
      <c r="A112" s="43" t="s">
        <v>21</v>
      </c>
      <c r="B112" s="43" t="s">
        <v>38</v>
      </c>
      <c r="C112" s="43">
        <v>201903</v>
      </c>
      <c r="D112" s="30">
        <v>1913.36</v>
      </c>
    </row>
    <row r="113" spans="1:4" ht="15.75" outlineLevel="1" x14ac:dyDescent="0.25">
      <c r="A113" s="43" t="s">
        <v>21</v>
      </c>
      <c r="B113" s="43" t="s">
        <v>38</v>
      </c>
      <c r="C113" s="43">
        <v>201904</v>
      </c>
      <c r="D113" s="30">
        <v>0</v>
      </c>
    </row>
    <row r="114" spans="1:4" ht="15.75" outlineLevel="1" x14ac:dyDescent="0.25">
      <c r="A114" s="43" t="s">
        <v>21</v>
      </c>
      <c r="B114" s="43" t="s">
        <v>96</v>
      </c>
      <c r="C114" s="43">
        <v>201904</v>
      </c>
      <c r="D114" s="30">
        <v>0</v>
      </c>
    </row>
    <row r="115" spans="1:4" ht="15.75" outlineLevel="1" x14ac:dyDescent="0.25">
      <c r="A115" s="43" t="s">
        <v>21</v>
      </c>
      <c r="B115" s="43" t="s">
        <v>74</v>
      </c>
      <c r="C115" s="43">
        <v>201901</v>
      </c>
      <c r="D115" s="30">
        <v>4710</v>
      </c>
    </row>
    <row r="116" spans="1:4" ht="15.75" outlineLevel="1" x14ac:dyDescent="0.25">
      <c r="A116" s="43" t="s">
        <v>21</v>
      </c>
      <c r="B116" s="43" t="s">
        <v>74</v>
      </c>
      <c r="C116" s="43">
        <v>201902</v>
      </c>
      <c r="D116" s="30">
        <v>4310</v>
      </c>
    </row>
    <row r="117" spans="1:4" ht="15.75" outlineLevel="1" x14ac:dyDescent="0.25">
      <c r="A117" s="43" t="s">
        <v>21</v>
      </c>
      <c r="B117" s="43" t="s">
        <v>74</v>
      </c>
      <c r="C117" s="43">
        <v>201903</v>
      </c>
      <c r="D117" s="30">
        <v>2990</v>
      </c>
    </row>
    <row r="118" spans="1:4" ht="15.75" outlineLevel="1" x14ac:dyDescent="0.25">
      <c r="A118" s="43" t="s">
        <v>21</v>
      </c>
      <c r="B118" s="43" t="s">
        <v>74</v>
      </c>
      <c r="C118" s="43">
        <v>201904</v>
      </c>
      <c r="D118" s="30">
        <v>0</v>
      </c>
    </row>
    <row r="119" spans="1:4" ht="15.75" outlineLevel="1" x14ac:dyDescent="0.25">
      <c r="A119" s="43" t="s">
        <v>21</v>
      </c>
      <c r="B119" s="43" t="s">
        <v>97</v>
      </c>
      <c r="C119" s="43">
        <v>201904</v>
      </c>
      <c r="D119" s="30">
        <v>0</v>
      </c>
    </row>
    <row r="120" spans="1:4" ht="15.75" outlineLevel="1" x14ac:dyDescent="0.25">
      <c r="A120" s="43" t="s">
        <v>21</v>
      </c>
      <c r="B120" s="43" t="s">
        <v>68</v>
      </c>
      <c r="C120" s="43">
        <v>201901</v>
      </c>
      <c r="D120" s="30">
        <v>5013.1499999999996</v>
      </c>
    </row>
    <row r="121" spans="1:4" ht="15.75" outlineLevel="1" x14ac:dyDescent="0.25">
      <c r="A121" s="43" t="s">
        <v>21</v>
      </c>
      <c r="B121" s="43" t="s">
        <v>68</v>
      </c>
      <c r="C121" s="43">
        <v>201902</v>
      </c>
      <c r="D121" s="30">
        <v>4559.63</v>
      </c>
    </row>
    <row r="122" spans="1:4" ht="15.75" outlineLevel="1" x14ac:dyDescent="0.25">
      <c r="A122" s="43" t="s">
        <v>21</v>
      </c>
      <c r="B122" s="43" t="s">
        <v>68</v>
      </c>
      <c r="C122" s="43">
        <v>201903</v>
      </c>
      <c r="D122" s="30">
        <v>4559.63</v>
      </c>
    </row>
    <row r="123" spans="1:4" ht="15.75" outlineLevel="1" x14ac:dyDescent="0.25">
      <c r="A123" s="43" t="s">
        <v>21</v>
      </c>
      <c r="B123" s="43" t="s">
        <v>68</v>
      </c>
      <c r="C123" s="43">
        <v>201904</v>
      </c>
      <c r="D123" s="30">
        <v>0</v>
      </c>
    </row>
    <row r="124" spans="1:4" ht="15.75" outlineLevel="1" x14ac:dyDescent="0.25">
      <c r="A124" s="43" t="s">
        <v>21</v>
      </c>
      <c r="B124" s="43" t="s">
        <v>98</v>
      </c>
      <c r="C124" s="43">
        <v>201901</v>
      </c>
      <c r="D124" s="30">
        <v>3402.79</v>
      </c>
    </row>
    <row r="125" spans="1:4" ht="15.75" outlineLevel="1" x14ac:dyDescent="0.25">
      <c r="A125" s="43" t="s">
        <v>21</v>
      </c>
      <c r="B125" s="43" t="s">
        <v>98</v>
      </c>
      <c r="C125" s="43">
        <v>201902</v>
      </c>
      <c r="D125" s="30">
        <v>2660</v>
      </c>
    </row>
    <row r="126" spans="1:4" ht="15.75" outlineLevel="1" x14ac:dyDescent="0.25">
      <c r="A126" s="43" t="s">
        <v>21</v>
      </c>
      <c r="B126" s="43" t="s">
        <v>98</v>
      </c>
      <c r="C126" s="43">
        <v>201903</v>
      </c>
      <c r="D126" s="30">
        <v>2600</v>
      </c>
    </row>
    <row r="127" spans="1:4" ht="15.75" outlineLevel="1" x14ac:dyDescent="0.25">
      <c r="A127" s="43" t="s">
        <v>21</v>
      </c>
      <c r="B127" s="43" t="s">
        <v>98</v>
      </c>
      <c r="C127" s="43">
        <v>201904</v>
      </c>
      <c r="D127" s="30">
        <v>0</v>
      </c>
    </row>
    <row r="128" spans="1:4" ht="15.75" outlineLevel="1" x14ac:dyDescent="0.25">
      <c r="A128" s="43" t="s">
        <v>21</v>
      </c>
      <c r="B128" s="43" t="s">
        <v>99</v>
      </c>
      <c r="C128" s="43">
        <v>201901</v>
      </c>
      <c r="D128" s="30">
        <v>4074.24</v>
      </c>
    </row>
    <row r="129" spans="1:4" ht="15.75" outlineLevel="1" x14ac:dyDescent="0.25">
      <c r="A129" s="43" t="s">
        <v>21</v>
      </c>
      <c r="B129" s="43" t="s">
        <v>99</v>
      </c>
      <c r="C129" s="43">
        <v>201902</v>
      </c>
      <c r="D129" s="30">
        <v>3984.24</v>
      </c>
    </row>
    <row r="130" spans="1:4" ht="15.75" outlineLevel="1" x14ac:dyDescent="0.25">
      <c r="A130" s="43" t="s">
        <v>21</v>
      </c>
      <c r="B130" s="43" t="s">
        <v>99</v>
      </c>
      <c r="C130" s="43">
        <v>201903</v>
      </c>
      <c r="D130" s="30">
        <v>3324.24</v>
      </c>
    </row>
    <row r="131" spans="1:4" ht="15.75" outlineLevel="1" x14ac:dyDescent="0.25">
      <c r="A131" s="43" t="s">
        <v>21</v>
      </c>
      <c r="B131" s="43" t="s">
        <v>99</v>
      </c>
      <c r="C131" s="43">
        <v>201904</v>
      </c>
      <c r="D131" s="30">
        <v>0</v>
      </c>
    </row>
    <row r="132" spans="1:4" ht="15.75" outlineLevel="1" x14ac:dyDescent="0.25">
      <c r="A132" s="43" t="s">
        <v>21</v>
      </c>
      <c r="B132" s="43" t="s">
        <v>100</v>
      </c>
      <c r="C132" s="43">
        <v>201901</v>
      </c>
      <c r="D132" s="30">
        <v>2340</v>
      </c>
    </row>
    <row r="133" spans="1:4" ht="15.75" outlineLevel="1" x14ac:dyDescent="0.25">
      <c r="A133" s="43" t="s">
        <v>21</v>
      </c>
      <c r="B133" s="43" t="s">
        <v>100</v>
      </c>
      <c r="C133" s="43">
        <v>201902</v>
      </c>
      <c r="D133" s="30">
        <v>2377.9</v>
      </c>
    </row>
    <row r="134" spans="1:4" ht="15.75" outlineLevel="1" x14ac:dyDescent="0.25">
      <c r="A134" s="43" t="s">
        <v>21</v>
      </c>
      <c r="B134" s="43" t="s">
        <v>100</v>
      </c>
      <c r="C134" s="43">
        <v>201903</v>
      </c>
      <c r="D134" s="30">
        <v>2340</v>
      </c>
    </row>
    <row r="135" spans="1:4" ht="15.75" outlineLevel="1" x14ac:dyDescent="0.25">
      <c r="A135" s="43" t="s">
        <v>21</v>
      </c>
      <c r="B135" s="43" t="s">
        <v>100</v>
      </c>
      <c r="C135" s="43">
        <v>201904</v>
      </c>
      <c r="D135" s="30">
        <v>0</v>
      </c>
    </row>
    <row r="136" spans="1:4" ht="15.75" outlineLevel="1" x14ac:dyDescent="0.25">
      <c r="A136" s="43" t="s">
        <v>21</v>
      </c>
      <c r="B136" s="43" t="s">
        <v>35</v>
      </c>
      <c r="C136" s="43">
        <v>201901</v>
      </c>
      <c r="D136" s="30">
        <v>2267</v>
      </c>
    </row>
    <row r="137" spans="1:4" ht="15.75" outlineLevel="1" x14ac:dyDescent="0.25">
      <c r="A137" s="43" t="s">
        <v>21</v>
      </c>
      <c r="B137" s="43" t="s">
        <v>35</v>
      </c>
      <c r="C137" s="43">
        <v>201902</v>
      </c>
      <c r="D137" s="30">
        <v>2418.39</v>
      </c>
    </row>
    <row r="138" spans="1:4" ht="15.75" outlineLevel="1" x14ac:dyDescent="0.25">
      <c r="A138" s="43" t="s">
        <v>21</v>
      </c>
      <c r="B138" s="43" t="s">
        <v>35</v>
      </c>
      <c r="C138" s="43">
        <v>201903</v>
      </c>
      <c r="D138" s="30">
        <v>2303.21</v>
      </c>
    </row>
    <row r="139" spans="1:4" ht="15.75" outlineLevel="1" x14ac:dyDescent="0.25">
      <c r="A139" s="43" t="s">
        <v>21</v>
      </c>
      <c r="B139" s="43" t="s">
        <v>35</v>
      </c>
      <c r="C139" s="43">
        <v>201904</v>
      </c>
      <c r="D139" s="30">
        <v>0</v>
      </c>
    </row>
    <row r="140" spans="1:4" ht="15.75" outlineLevel="1" x14ac:dyDescent="0.25">
      <c r="A140" s="43" t="s">
        <v>21</v>
      </c>
      <c r="B140" s="43" t="s">
        <v>101</v>
      </c>
      <c r="C140" s="43">
        <v>201901</v>
      </c>
      <c r="D140" s="30">
        <v>3142</v>
      </c>
    </row>
    <row r="141" spans="1:4" ht="15.75" outlineLevel="1" x14ac:dyDescent="0.25">
      <c r="A141" s="43" t="s">
        <v>21</v>
      </c>
      <c r="B141" s="43" t="s">
        <v>101</v>
      </c>
      <c r="C141" s="43">
        <v>201902</v>
      </c>
      <c r="D141" s="30">
        <v>3119</v>
      </c>
    </row>
    <row r="142" spans="1:4" ht="15.75" outlineLevel="1" x14ac:dyDescent="0.25">
      <c r="A142" s="43" t="s">
        <v>21</v>
      </c>
      <c r="B142" s="43" t="s">
        <v>101</v>
      </c>
      <c r="C142" s="43">
        <v>201903</v>
      </c>
      <c r="D142" s="30">
        <v>3119</v>
      </c>
    </row>
    <row r="143" spans="1:4" ht="15.75" outlineLevel="1" x14ac:dyDescent="0.25">
      <c r="A143" s="43" t="s">
        <v>21</v>
      </c>
      <c r="B143" s="43" t="s">
        <v>101</v>
      </c>
      <c r="C143" s="43">
        <v>201904</v>
      </c>
      <c r="D143" s="30">
        <v>0</v>
      </c>
    </row>
    <row r="144" spans="1:4" ht="15.75" outlineLevel="1" x14ac:dyDescent="0.25">
      <c r="A144" s="43" t="s">
        <v>21</v>
      </c>
      <c r="B144" s="43" t="s">
        <v>102</v>
      </c>
      <c r="C144" s="43">
        <v>201901</v>
      </c>
      <c r="D144" s="30">
        <v>3851.06</v>
      </c>
    </row>
    <row r="145" spans="1:4" ht="15.75" outlineLevel="1" x14ac:dyDescent="0.25">
      <c r="A145" s="43" t="s">
        <v>21</v>
      </c>
      <c r="B145" s="43" t="s">
        <v>102</v>
      </c>
      <c r="C145" s="43">
        <v>201902</v>
      </c>
      <c r="D145" s="30">
        <v>3260</v>
      </c>
    </row>
    <row r="146" spans="1:4" ht="15.75" outlineLevel="1" x14ac:dyDescent="0.25">
      <c r="A146" s="43" t="s">
        <v>21</v>
      </c>
      <c r="B146" s="43" t="s">
        <v>102</v>
      </c>
      <c r="C146" s="43">
        <v>201903</v>
      </c>
      <c r="D146" s="30">
        <v>2840</v>
      </c>
    </row>
    <row r="147" spans="1:4" ht="15.75" outlineLevel="1" x14ac:dyDescent="0.25">
      <c r="A147" s="43" t="s">
        <v>21</v>
      </c>
      <c r="B147" s="43" t="s">
        <v>102</v>
      </c>
      <c r="C147" s="43">
        <v>201904</v>
      </c>
      <c r="D147" s="30">
        <v>0</v>
      </c>
    </row>
    <row r="148" spans="1:4" ht="15.75" outlineLevel="1" x14ac:dyDescent="0.25">
      <c r="A148" s="43" t="s">
        <v>21</v>
      </c>
      <c r="B148" s="43" t="s">
        <v>89</v>
      </c>
      <c r="C148" s="43">
        <v>201901</v>
      </c>
      <c r="D148" s="30">
        <v>2392.4699999999998</v>
      </c>
    </row>
    <row r="149" spans="1:4" ht="15.75" outlineLevel="1" x14ac:dyDescent="0.25">
      <c r="A149" s="43" t="s">
        <v>21</v>
      </c>
      <c r="B149" s="43" t="s">
        <v>89</v>
      </c>
      <c r="C149" s="43">
        <v>201902</v>
      </c>
      <c r="D149" s="30">
        <v>2124.06</v>
      </c>
    </row>
    <row r="150" spans="1:4" ht="15.75" outlineLevel="1" x14ac:dyDescent="0.25">
      <c r="A150" s="43" t="s">
        <v>21</v>
      </c>
      <c r="B150" s="43" t="s">
        <v>89</v>
      </c>
      <c r="C150" s="43">
        <v>201903</v>
      </c>
      <c r="D150" s="30">
        <v>2250.25</v>
      </c>
    </row>
    <row r="151" spans="1:4" ht="15.75" outlineLevel="1" x14ac:dyDescent="0.25">
      <c r="A151" s="43" t="s">
        <v>21</v>
      </c>
      <c r="B151" s="43" t="s">
        <v>89</v>
      </c>
      <c r="C151" s="43">
        <v>201904</v>
      </c>
      <c r="D151" s="30">
        <v>0</v>
      </c>
    </row>
    <row r="152" spans="1:4" ht="15.75" outlineLevel="1" x14ac:dyDescent="0.25">
      <c r="A152" s="43" t="s">
        <v>21</v>
      </c>
      <c r="B152" s="43" t="s">
        <v>75</v>
      </c>
      <c r="C152" s="43">
        <v>201901</v>
      </c>
      <c r="D152" s="30">
        <v>4048</v>
      </c>
    </row>
    <row r="153" spans="1:4" ht="15.75" outlineLevel="1" x14ac:dyDescent="0.25">
      <c r="A153" s="43" t="s">
        <v>21</v>
      </c>
      <c r="B153" s="43" t="s">
        <v>75</v>
      </c>
      <c r="C153" s="43">
        <v>201902</v>
      </c>
      <c r="D153" s="30">
        <v>3900</v>
      </c>
    </row>
    <row r="154" spans="1:4" ht="15.75" outlineLevel="1" x14ac:dyDescent="0.25">
      <c r="A154" s="43" t="s">
        <v>21</v>
      </c>
      <c r="B154" s="43" t="s">
        <v>75</v>
      </c>
      <c r="C154" s="43">
        <v>201903</v>
      </c>
      <c r="D154" s="30">
        <v>3900</v>
      </c>
    </row>
    <row r="155" spans="1:4" ht="15.75" outlineLevel="1" x14ac:dyDescent="0.25">
      <c r="A155" s="43" t="s">
        <v>21</v>
      </c>
      <c r="B155" s="43" t="s">
        <v>75</v>
      </c>
      <c r="C155" s="43">
        <v>201904</v>
      </c>
      <c r="D155" s="30">
        <v>0</v>
      </c>
    </row>
    <row r="156" spans="1:4" ht="15.75" outlineLevel="1" x14ac:dyDescent="0.25">
      <c r="A156" s="43" t="s">
        <v>21</v>
      </c>
      <c r="B156" s="43" t="s">
        <v>103</v>
      </c>
      <c r="C156" s="43">
        <v>201901</v>
      </c>
      <c r="D156" s="30">
        <v>1909.09</v>
      </c>
    </row>
    <row r="157" spans="1:4" ht="15.75" outlineLevel="1" x14ac:dyDescent="0.25">
      <c r="A157" s="43" t="s">
        <v>21</v>
      </c>
      <c r="B157" s="43" t="s">
        <v>103</v>
      </c>
      <c r="C157" s="43">
        <v>201902</v>
      </c>
      <c r="D157" s="30">
        <v>3000</v>
      </c>
    </row>
    <row r="158" spans="1:4" ht="15.75" outlineLevel="1" x14ac:dyDescent="0.25">
      <c r="A158" s="43" t="s">
        <v>21</v>
      </c>
      <c r="B158" s="43" t="s">
        <v>103</v>
      </c>
      <c r="C158" s="43">
        <v>201903</v>
      </c>
      <c r="D158" s="30">
        <v>3000</v>
      </c>
    </row>
    <row r="159" spans="1:4" ht="15.75" outlineLevel="1" x14ac:dyDescent="0.25">
      <c r="A159" s="43" t="s">
        <v>21</v>
      </c>
      <c r="B159" s="43" t="s">
        <v>103</v>
      </c>
      <c r="C159" s="43">
        <v>201904</v>
      </c>
      <c r="D159" s="30">
        <v>0</v>
      </c>
    </row>
    <row r="160" spans="1:4" ht="15.75" outlineLevel="1" x14ac:dyDescent="0.25">
      <c r="A160" s="43" t="s">
        <v>21</v>
      </c>
      <c r="B160" s="43" t="s">
        <v>27</v>
      </c>
      <c r="C160" s="43">
        <v>201901</v>
      </c>
      <c r="D160" s="30">
        <v>2836</v>
      </c>
    </row>
    <row r="161" spans="1:4" ht="15.75" outlineLevel="1" x14ac:dyDescent="0.25">
      <c r="A161" s="43" t="s">
        <v>21</v>
      </c>
      <c r="B161" s="43" t="s">
        <v>27</v>
      </c>
      <c r="C161" s="43">
        <v>201902</v>
      </c>
      <c r="D161" s="30">
        <v>2876</v>
      </c>
    </row>
    <row r="162" spans="1:4" ht="15.75" outlineLevel="1" x14ac:dyDescent="0.25">
      <c r="A162" s="43" t="s">
        <v>21</v>
      </c>
      <c r="B162" s="43" t="s">
        <v>27</v>
      </c>
      <c r="C162" s="43">
        <v>201903</v>
      </c>
      <c r="D162" s="30">
        <v>2876</v>
      </c>
    </row>
    <row r="163" spans="1:4" ht="15.75" outlineLevel="1" x14ac:dyDescent="0.25">
      <c r="A163" s="43" t="s">
        <v>21</v>
      </c>
      <c r="B163" s="43" t="s">
        <v>27</v>
      </c>
      <c r="C163" s="43">
        <v>201904</v>
      </c>
      <c r="D163" s="30">
        <v>0</v>
      </c>
    </row>
    <row r="164" spans="1:4" ht="15.75" outlineLevel="1" x14ac:dyDescent="0.25">
      <c r="A164" s="43" t="s">
        <v>21</v>
      </c>
      <c r="B164" s="43" t="s">
        <v>104</v>
      </c>
      <c r="C164" s="43">
        <v>201904</v>
      </c>
      <c r="D164" s="30">
        <v>0</v>
      </c>
    </row>
    <row r="165" spans="1:4" ht="15.75" outlineLevel="1" x14ac:dyDescent="0.25">
      <c r="A165" s="43" t="s">
        <v>21</v>
      </c>
      <c r="B165" s="43" t="s">
        <v>105</v>
      </c>
      <c r="C165" s="43">
        <v>201901</v>
      </c>
      <c r="D165" s="30">
        <v>4189.4399999999996</v>
      </c>
    </row>
    <row r="166" spans="1:4" ht="15.75" outlineLevel="1" x14ac:dyDescent="0.25">
      <c r="A166" s="43" t="s">
        <v>21</v>
      </c>
      <c r="B166" s="43" t="s">
        <v>105</v>
      </c>
      <c r="C166" s="43">
        <v>201902</v>
      </c>
      <c r="D166" s="30">
        <v>4163.55</v>
      </c>
    </row>
    <row r="167" spans="1:4" ht="15.75" outlineLevel="1" x14ac:dyDescent="0.25">
      <c r="A167" s="43" t="s">
        <v>21</v>
      </c>
      <c r="B167" s="43" t="s">
        <v>105</v>
      </c>
      <c r="C167" s="43">
        <v>201903</v>
      </c>
      <c r="D167" s="30">
        <v>3140.49</v>
      </c>
    </row>
    <row r="168" spans="1:4" ht="15.75" outlineLevel="1" x14ac:dyDescent="0.25">
      <c r="A168" s="43" t="s">
        <v>21</v>
      </c>
      <c r="B168" s="43" t="s">
        <v>105</v>
      </c>
      <c r="C168" s="43">
        <v>201904</v>
      </c>
      <c r="D168" s="30">
        <v>0</v>
      </c>
    </row>
    <row r="169" spans="1:4" ht="15.75" outlineLevel="1" x14ac:dyDescent="0.25">
      <c r="A169" s="43" t="s">
        <v>21</v>
      </c>
      <c r="B169" s="43" t="s">
        <v>106</v>
      </c>
      <c r="C169" s="43">
        <v>201901</v>
      </c>
      <c r="D169" s="30">
        <v>4292.7299999999996</v>
      </c>
    </row>
    <row r="170" spans="1:4" ht="15.75" outlineLevel="1" x14ac:dyDescent="0.25">
      <c r="A170" s="43" t="s">
        <v>21</v>
      </c>
      <c r="B170" s="43" t="s">
        <v>106</v>
      </c>
      <c r="C170" s="43">
        <v>201902</v>
      </c>
      <c r="D170" s="30">
        <v>3416.49</v>
      </c>
    </row>
    <row r="171" spans="1:4" ht="15.75" outlineLevel="1" x14ac:dyDescent="0.25">
      <c r="A171" s="43" t="s">
        <v>21</v>
      </c>
      <c r="B171" s="43" t="s">
        <v>106</v>
      </c>
      <c r="C171" s="43">
        <v>201903</v>
      </c>
      <c r="D171" s="30">
        <v>3059.49</v>
      </c>
    </row>
    <row r="172" spans="1:4" ht="15.75" outlineLevel="1" x14ac:dyDescent="0.25">
      <c r="A172" s="43" t="s">
        <v>21</v>
      </c>
      <c r="B172" s="43" t="s">
        <v>106</v>
      </c>
      <c r="C172" s="43">
        <v>201904</v>
      </c>
      <c r="D172" s="30">
        <v>0</v>
      </c>
    </row>
    <row r="173" spans="1:4" ht="15.75" outlineLevel="1" x14ac:dyDescent="0.25">
      <c r="A173" s="43" t="s">
        <v>21</v>
      </c>
      <c r="B173" s="43" t="s">
        <v>107</v>
      </c>
      <c r="C173" s="43">
        <v>201902</v>
      </c>
      <c r="D173" s="30">
        <v>4000</v>
      </c>
    </row>
    <row r="174" spans="1:4" ht="15.75" outlineLevel="1" x14ac:dyDescent="0.25">
      <c r="A174" s="43" t="s">
        <v>21</v>
      </c>
      <c r="B174" s="43" t="s">
        <v>107</v>
      </c>
      <c r="C174" s="43">
        <v>201903</v>
      </c>
      <c r="D174" s="30">
        <v>4000</v>
      </c>
    </row>
    <row r="175" spans="1:4" ht="15.75" outlineLevel="1" x14ac:dyDescent="0.25">
      <c r="A175" s="43" t="s">
        <v>21</v>
      </c>
      <c r="B175" s="43" t="s">
        <v>107</v>
      </c>
      <c r="C175" s="43">
        <v>201904</v>
      </c>
      <c r="D175" s="30">
        <v>0</v>
      </c>
    </row>
    <row r="176" spans="1:4" ht="15.75" outlineLevel="1" x14ac:dyDescent="0.25">
      <c r="A176" s="43" t="s">
        <v>21</v>
      </c>
      <c r="B176" s="43" t="s">
        <v>83</v>
      </c>
      <c r="C176" s="43">
        <v>201901</v>
      </c>
      <c r="D176" s="30">
        <v>817.27</v>
      </c>
    </row>
    <row r="177" spans="1:4" ht="15.75" outlineLevel="1" x14ac:dyDescent="0.25">
      <c r="A177" s="43" t="s">
        <v>21</v>
      </c>
      <c r="B177" s="43" t="s">
        <v>83</v>
      </c>
      <c r="C177" s="43">
        <v>201902</v>
      </c>
      <c r="D177" s="30">
        <v>2053.5500000000002</v>
      </c>
    </row>
    <row r="178" spans="1:4" ht="15.75" outlineLevel="1" x14ac:dyDescent="0.25">
      <c r="A178" s="43" t="s">
        <v>21</v>
      </c>
      <c r="B178" s="43" t="s">
        <v>83</v>
      </c>
      <c r="C178" s="43">
        <v>201903</v>
      </c>
      <c r="D178" s="30">
        <v>1940</v>
      </c>
    </row>
    <row r="179" spans="1:4" ht="15.75" outlineLevel="1" x14ac:dyDescent="0.25">
      <c r="A179" s="43" t="s">
        <v>21</v>
      </c>
      <c r="B179" s="43" t="s">
        <v>83</v>
      </c>
      <c r="C179" s="43">
        <v>201904</v>
      </c>
      <c r="D179" s="30">
        <v>0</v>
      </c>
    </row>
    <row r="180" spans="1:4" ht="15.75" outlineLevel="1" x14ac:dyDescent="0.25">
      <c r="A180" s="43" t="s">
        <v>21</v>
      </c>
      <c r="B180" s="43" t="s">
        <v>108</v>
      </c>
      <c r="C180" s="43">
        <v>201901</v>
      </c>
      <c r="D180" s="30">
        <v>4400</v>
      </c>
    </row>
    <row r="181" spans="1:4" ht="15.75" outlineLevel="1" x14ac:dyDescent="0.25">
      <c r="A181" s="43" t="s">
        <v>21</v>
      </c>
      <c r="B181" s="43" t="s">
        <v>108</v>
      </c>
      <c r="C181" s="43">
        <v>201902</v>
      </c>
      <c r="D181" s="30">
        <v>3740</v>
      </c>
    </row>
    <row r="182" spans="1:4" ht="15.75" outlineLevel="1" x14ac:dyDescent="0.25">
      <c r="A182" s="43" t="s">
        <v>21</v>
      </c>
      <c r="B182" s="43" t="s">
        <v>108</v>
      </c>
      <c r="C182" s="43">
        <v>201903</v>
      </c>
      <c r="D182" s="30">
        <v>2990</v>
      </c>
    </row>
    <row r="183" spans="1:4" ht="15.75" outlineLevel="1" x14ac:dyDescent="0.25">
      <c r="A183" s="43" t="s">
        <v>21</v>
      </c>
      <c r="B183" s="43" t="s">
        <v>108</v>
      </c>
      <c r="C183" s="43">
        <v>201904</v>
      </c>
      <c r="D183" s="30">
        <v>0</v>
      </c>
    </row>
    <row r="184" spans="1:4" ht="15.75" outlineLevel="1" x14ac:dyDescent="0.25">
      <c r="A184" s="43" t="s">
        <v>21</v>
      </c>
      <c r="B184" s="43" t="s">
        <v>109</v>
      </c>
      <c r="C184" s="43">
        <v>201901</v>
      </c>
      <c r="D184" s="30">
        <v>3753</v>
      </c>
    </row>
    <row r="185" spans="1:4" ht="15.75" outlineLevel="1" x14ac:dyDescent="0.25">
      <c r="A185" s="43" t="s">
        <v>21</v>
      </c>
      <c r="B185" s="43" t="s">
        <v>109</v>
      </c>
      <c r="C185" s="43">
        <v>201902</v>
      </c>
      <c r="D185" s="30">
        <v>3680</v>
      </c>
    </row>
    <row r="186" spans="1:4" ht="15.75" outlineLevel="1" x14ac:dyDescent="0.25">
      <c r="A186" s="43" t="s">
        <v>21</v>
      </c>
      <c r="B186" s="43" t="s">
        <v>109</v>
      </c>
      <c r="C186" s="43">
        <v>201903</v>
      </c>
      <c r="D186" s="30">
        <v>3680</v>
      </c>
    </row>
    <row r="187" spans="1:4" ht="15.75" outlineLevel="1" x14ac:dyDescent="0.25">
      <c r="A187" s="43" t="s">
        <v>21</v>
      </c>
      <c r="B187" s="43" t="s">
        <v>109</v>
      </c>
      <c r="C187" s="43">
        <v>201904</v>
      </c>
      <c r="D187" s="30">
        <v>0</v>
      </c>
    </row>
    <row r="188" spans="1:4" ht="15.75" outlineLevel="1" x14ac:dyDescent="0.25">
      <c r="A188" s="43" t="s">
        <v>21</v>
      </c>
      <c r="B188" s="43" t="s">
        <v>71</v>
      </c>
      <c r="C188" s="43">
        <v>201901</v>
      </c>
      <c r="D188" s="30">
        <v>4724.24</v>
      </c>
    </row>
    <row r="189" spans="1:4" ht="15.75" outlineLevel="1" x14ac:dyDescent="0.25">
      <c r="A189" s="43" t="s">
        <v>21</v>
      </c>
      <c r="B189" s="43" t="s">
        <v>71</v>
      </c>
      <c r="C189" s="43">
        <v>201902</v>
      </c>
      <c r="D189" s="30">
        <v>4524.24</v>
      </c>
    </row>
    <row r="190" spans="1:4" ht="15.75" outlineLevel="1" x14ac:dyDescent="0.25">
      <c r="A190" s="43" t="s">
        <v>21</v>
      </c>
      <c r="B190" s="43" t="s">
        <v>71</v>
      </c>
      <c r="C190" s="43">
        <v>201903</v>
      </c>
      <c r="D190" s="30">
        <v>3324.24</v>
      </c>
    </row>
    <row r="191" spans="1:4" ht="15.75" outlineLevel="1" x14ac:dyDescent="0.25">
      <c r="A191" s="43" t="s">
        <v>21</v>
      </c>
      <c r="B191" s="43" t="s">
        <v>71</v>
      </c>
      <c r="C191" s="43">
        <v>201904</v>
      </c>
      <c r="D191" s="30">
        <v>0</v>
      </c>
    </row>
    <row r="192" spans="1:4" ht="15.75" outlineLevel="1" x14ac:dyDescent="0.25">
      <c r="A192" s="43" t="s">
        <v>21</v>
      </c>
      <c r="B192" s="43" t="s">
        <v>85</v>
      </c>
      <c r="C192" s="43">
        <v>201903</v>
      </c>
      <c r="D192" s="30">
        <v>6577.12</v>
      </c>
    </row>
    <row r="193" spans="1:4" ht="15.75" outlineLevel="1" x14ac:dyDescent="0.25">
      <c r="A193" s="43" t="s">
        <v>21</v>
      </c>
      <c r="B193" s="43" t="s">
        <v>85</v>
      </c>
      <c r="C193" s="43">
        <v>201904</v>
      </c>
      <c r="D193" s="30">
        <v>0</v>
      </c>
    </row>
    <row r="194" spans="1:4" ht="15.75" outlineLevel="1" x14ac:dyDescent="0.25">
      <c r="A194" s="43" t="s">
        <v>21</v>
      </c>
      <c r="B194" s="43" t="s">
        <v>77</v>
      </c>
      <c r="C194" s="43">
        <v>201901</v>
      </c>
      <c r="D194" s="30">
        <v>5844.08</v>
      </c>
    </row>
    <row r="195" spans="1:4" ht="15.75" outlineLevel="1" x14ac:dyDescent="0.25">
      <c r="A195" s="43" t="s">
        <v>21</v>
      </c>
      <c r="B195" s="43" t="s">
        <v>77</v>
      </c>
      <c r="C195" s="43">
        <v>201902</v>
      </c>
      <c r="D195" s="30">
        <v>3187.43</v>
      </c>
    </row>
    <row r="196" spans="1:4" ht="15.75" outlineLevel="1" x14ac:dyDescent="0.25">
      <c r="A196" s="43" t="s">
        <v>21</v>
      </c>
      <c r="B196" s="43" t="s">
        <v>77</v>
      </c>
      <c r="C196" s="43">
        <v>201903</v>
      </c>
      <c r="D196" s="30">
        <v>2649.45</v>
      </c>
    </row>
    <row r="197" spans="1:4" ht="15.75" outlineLevel="1" x14ac:dyDescent="0.25">
      <c r="A197" s="43" t="s">
        <v>21</v>
      </c>
      <c r="B197" s="43" t="s">
        <v>77</v>
      </c>
      <c r="C197" s="43">
        <v>201904</v>
      </c>
      <c r="D197" s="30">
        <v>0</v>
      </c>
    </row>
    <row r="198" spans="1:4" ht="15.75" outlineLevel="1" x14ac:dyDescent="0.25">
      <c r="A198" s="43" t="s">
        <v>21</v>
      </c>
      <c r="B198" s="43" t="s">
        <v>110</v>
      </c>
      <c r="C198" s="43">
        <v>201901</v>
      </c>
      <c r="D198" s="30">
        <v>3039.66</v>
      </c>
    </row>
    <row r="199" spans="1:4" ht="15.75" outlineLevel="1" x14ac:dyDescent="0.25">
      <c r="A199" s="43" t="s">
        <v>21</v>
      </c>
      <c r="B199" s="43" t="s">
        <v>110</v>
      </c>
      <c r="C199" s="43">
        <v>201902</v>
      </c>
      <c r="D199" s="30">
        <v>3039.66</v>
      </c>
    </row>
    <row r="200" spans="1:4" ht="15.75" outlineLevel="1" x14ac:dyDescent="0.25">
      <c r="A200" s="43" t="s">
        <v>21</v>
      </c>
      <c r="B200" s="43" t="s">
        <v>110</v>
      </c>
      <c r="C200" s="43">
        <v>201903</v>
      </c>
      <c r="D200" s="30">
        <v>3039.66</v>
      </c>
    </row>
    <row r="201" spans="1:4" ht="15.75" outlineLevel="1" x14ac:dyDescent="0.25">
      <c r="A201" s="43" t="s">
        <v>21</v>
      </c>
      <c r="B201" s="43" t="s">
        <v>110</v>
      </c>
      <c r="C201" s="43">
        <v>201904</v>
      </c>
      <c r="D201" s="30">
        <v>0</v>
      </c>
    </row>
    <row r="202" spans="1:4" ht="15.75" outlineLevel="1" x14ac:dyDescent="0.25">
      <c r="A202" s="43" t="s">
        <v>21</v>
      </c>
      <c r="B202" s="43" t="s">
        <v>111</v>
      </c>
      <c r="C202" s="43">
        <v>201904</v>
      </c>
      <c r="D202" s="30">
        <v>0</v>
      </c>
    </row>
    <row r="203" spans="1:4" ht="15.75" outlineLevel="1" x14ac:dyDescent="0.25">
      <c r="A203" s="43" t="s">
        <v>21</v>
      </c>
      <c r="B203" s="43" t="s">
        <v>112</v>
      </c>
      <c r="C203" s="43">
        <v>201904</v>
      </c>
      <c r="D203" s="30">
        <v>0</v>
      </c>
    </row>
    <row r="204" spans="1:4" ht="15.75" outlineLevel="1" x14ac:dyDescent="0.25">
      <c r="A204" s="43" t="s">
        <v>21</v>
      </c>
      <c r="B204" s="43" t="s">
        <v>113</v>
      </c>
      <c r="C204" s="43">
        <v>201901</v>
      </c>
      <c r="D204" s="30">
        <v>4131.9799999999996</v>
      </c>
    </row>
    <row r="205" spans="1:4" ht="15.75" outlineLevel="1" x14ac:dyDescent="0.25">
      <c r="A205" s="43" t="s">
        <v>21</v>
      </c>
      <c r="B205" s="43" t="s">
        <v>113</v>
      </c>
      <c r="C205" s="43">
        <v>201902</v>
      </c>
      <c r="D205" s="30">
        <v>3571.98</v>
      </c>
    </row>
    <row r="206" spans="1:4" ht="15.75" outlineLevel="1" x14ac:dyDescent="0.25">
      <c r="A206" s="43" t="s">
        <v>21</v>
      </c>
      <c r="B206" s="43" t="s">
        <v>113</v>
      </c>
      <c r="C206" s="43">
        <v>201903</v>
      </c>
      <c r="D206" s="30">
        <v>3571.98</v>
      </c>
    </row>
    <row r="207" spans="1:4" ht="15.75" outlineLevel="1" x14ac:dyDescent="0.25">
      <c r="A207" s="43" t="s">
        <v>21</v>
      </c>
      <c r="B207" s="43" t="s">
        <v>113</v>
      </c>
      <c r="C207" s="43">
        <v>201904</v>
      </c>
      <c r="D207" s="30">
        <v>0</v>
      </c>
    </row>
    <row r="208" spans="1:4" ht="15.75" outlineLevel="1" x14ac:dyDescent="0.25">
      <c r="A208" s="43" t="s">
        <v>21</v>
      </c>
      <c r="B208" s="43" t="s">
        <v>91</v>
      </c>
      <c r="C208" s="43">
        <v>201901</v>
      </c>
      <c r="D208" s="30">
        <v>2304.63</v>
      </c>
    </row>
    <row r="209" spans="1:4" ht="15.75" outlineLevel="1" x14ac:dyDescent="0.25">
      <c r="A209" s="43" t="s">
        <v>21</v>
      </c>
      <c r="B209" s="43" t="s">
        <v>91</v>
      </c>
      <c r="C209" s="43">
        <v>201902</v>
      </c>
      <c r="D209" s="30">
        <v>2340.1799999999998</v>
      </c>
    </row>
    <row r="210" spans="1:4" ht="15.75" outlineLevel="1" x14ac:dyDescent="0.25">
      <c r="A210" s="43" t="s">
        <v>21</v>
      </c>
      <c r="B210" s="43" t="s">
        <v>91</v>
      </c>
      <c r="C210" s="43">
        <v>201903</v>
      </c>
      <c r="D210" s="30">
        <v>2304.63</v>
      </c>
    </row>
    <row r="211" spans="1:4" ht="15.75" outlineLevel="1" x14ac:dyDescent="0.25">
      <c r="A211" s="43" t="s">
        <v>21</v>
      </c>
      <c r="B211" s="43" t="s">
        <v>91</v>
      </c>
      <c r="C211" s="43">
        <v>201904</v>
      </c>
      <c r="D211" s="30">
        <v>0</v>
      </c>
    </row>
    <row r="212" spans="1:4" ht="15.75" outlineLevel="1" x14ac:dyDescent="0.25">
      <c r="A212" s="43" t="s">
        <v>21</v>
      </c>
      <c r="B212" s="43" t="s">
        <v>114</v>
      </c>
      <c r="C212" s="43">
        <v>201901</v>
      </c>
      <c r="D212" s="30">
        <v>2976</v>
      </c>
    </row>
    <row r="213" spans="1:4" ht="15.75" outlineLevel="1" x14ac:dyDescent="0.25">
      <c r="A213" s="43" t="s">
        <v>21</v>
      </c>
      <c r="B213" s="43" t="s">
        <v>114</v>
      </c>
      <c r="C213" s="43">
        <v>201902</v>
      </c>
      <c r="D213" s="30">
        <v>2976</v>
      </c>
    </row>
    <row r="214" spans="1:4" ht="15.75" outlineLevel="1" x14ac:dyDescent="0.25">
      <c r="A214" s="43" t="s">
        <v>21</v>
      </c>
      <c r="B214" s="43" t="s">
        <v>114</v>
      </c>
      <c r="C214" s="43">
        <v>201903</v>
      </c>
      <c r="D214" s="30">
        <v>2976</v>
      </c>
    </row>
    <row r="215" spans="1:4" ht="15.75" outlineLevel="1" x14ac:dyDescent="0.25">
      <c r="A215" s="43" t="s">
        <v>21</v>
      </c>
      <c r="B215" s="43" t="s">
        <v>114</v>
      </c>
      <c r="C215" s="43">
        <v>201904</v>
      </c>
      <c r="D215" s="30">
        <v>0</v>
      </c>
    </row>
    <row r="216" spans="1:4" ht="15.75" outlineLevel="1" x14ac:dyDescent="0.25">
      <c r="A216" s="43" t="s">
        <v>21</v>
      </c>
      <c r="B216" s="43" t="s">
        <v>37</v>
      </c>
      <c r="C216" s="43">
        <v>201901</v>
      </c>
      <c r="D216" s="30">
        <v>1770.67</v>
      </c>
    </row>
    <row r="217" spans="1:4" ht="15.75" outlineLevel="1" x14ac:dyDescent="0.25">
      <c r="A217" s="43" t="s">
        <v>21</v>
      </c>
      <c r="B217" s="43" t="s">
        <v>37</v>
      </c>
      <c r="C217" s="43">
        <v>201902</v>
      </c>
      <c r="D217" s="30">
        <v>1763.68</v>
      </c>
    </row>
    <row r="218" spans="1:4" ht="15.75" outlineLevel="1" x14ac:dyDescent="0.25">
      <c r="A218" s="43" t="s">
        <v>21</v>
      </c>
      <c r="B218" s="43" t="s">
        <v>37</v>
      </c>
      <c r="C218" s="43">
        <v>201903</v>
      </c>
      <c r="D218" s="30">
        <v>1763.68</v>
      </c>
    </row>
    <row r="219" spans="1:4" ht="15.75" outlineLevel="1" x14ac:dyDescent="0.25">
      <c r="A219" s="43" t="s">
        <v>21</v>
      </c>
      <c r="B219" s="43" t="s">
        <v>37</v>
      </c>
      <c r="C219" s="43">
        <v>201904</v>
      </c>
      <c r="D219" s="30">
        <v>0</v>
      </c>
    </row>
    <row r="220" spans="1:4" ht="15.75" outlineLevel="1" x14ac:dyDescent="0.25">
      <c r="A220" s="43" t="s">
        <v>21</v>
      </c>
      <c r="B220" s="43" t="s">
        <v>115</v>
      </c>
      <c r="C220" s="43">
        <v>201901</v>
      </c>
      <c r="D220" s="30">
        <v>2878</v>
      </c>
    </row>
    <row r="221" spans="1:4" ht="15.75" outlineLevel="1" x14ac:dyDescent="0.25">
      <c r="A221" s="43" t="s">
        <v>21</v>
      </c>
      <c r="B221" s="43" t="s">
        <v>115</v>
      </c>
      <c r="C221" s="43">
        <v>201902</v>
      </c>
      <c r="D221" s="30">
        <v>2384.2800000000002</v>
      </c>
    </row>
    <row r="222" spans="1:4" ht="15.75" outlineLevel="1" x14ac:dyDescent="0.25">
      <c r="A222" s="43" t="s">
        <v>21</v>
      </c>
      <c r="B222" s="43" t="s">
        <v>115</v>
      </c>
      <c r="C222" s="43">
        <v>201903</v>
      </c>
      <c r="D222" s="30">
        <v>2838</v>
      </c>
    </row>
    <row r="223" spans="1:4" ht="15.75" outlineLevel="1" x14ac:dyDescent="0.25">
      <c r="A223" s="43" t="s">
        <v>21</v>
      </c>
      <c r="B223" s="43" t="s">
        <v>115</v>
      </c>
      <c r="C223" s="43">
        <v>201904</v>
      </c>
      <c r="D223" s="30">
        <v>0</v>
      </c>
    </row>
    <row r="224" spans="1:4" ht="15.75" outlineLevel="1" x14ac:dyDescent="0.25">
      <c r="A224" s="43" t="s">
        <v>21</v>
      </c>
      <c r="B224" s="43" t="s">
        <v>116</v>
      </c>
      <c r="C224" s="43">
        <v>201904</v>
      </c>
      <c r="D224" s="30">
        <v>0</v>
      </c>
    </row>
    <row r="225" spans="1:4" ht="15.75" outlineLevel="1" x14ac:dyDescent="0.25">
      <c r="A225" s="43" t="s">
        <v>21</v>
      </c>
      <c r="B225" s="43" t="s">
        <v>30</v>
      </c>
      <c r="C225" s="43">
        <v>201904</v>
      </c>
      <c r="D225" s="30">
        <v>0</v>
      </c>
    </row>
    <row r="226" spans="1:4" ht="15.75" outlineLevel="1" collapsed="1" x14ac:dyDescent="0.25">
      <c r="A226" s="43" t="s">
        <v>21</v>
      </c>
      <c r="B226" s="43" t="s">
        <v>28</v>
      </c>
      <c r="C226" s="43">
        <v>201901</v>
      </c>
      <c r="D226" s="30">
        <v>1915</v>
      </c>
    </row>
    <row r="227" spans="1:4" ht="15.75" outlineLevel="1" x14ac:dyDescent="0.25">
      <c r="A227" s="43" t="s">
        <v>21</v>
      </c>
      <c r="B227" s="43" t="s">
        <v>28</v>
      </c>
      <c r="C227" s="43">
        <v>201902</v>
      </c>
      <c r="D227" s="30">
        <v>1915</v>
      </c>
    </row>
    <row r="228" spans="1:4" ht="15.75" outlineLevel="1" x14ac:dyDescent="0.25">
      <c r="A228" s="43" t="s">
        <v>21</v>
      </c>
      <c r="B228" s="43" t="s">
        <v>28</v>
      </c>
      <c r="C228" s="43">
        <v>201903</v>
      </c>
      <c r="D228" s="30">
        <v>1915</v>
      </c>
    </row>
    <row r="229" spans="1:4" ht="15.75" outlineLevel="1" x14ac:dyDescent="0.25">
      <c r="A229" s="43" t="s">
        <v>21</v>
      </c>
      <c r="B229" s="43" t="s">
        <v>28</v>
      </c>
      <c r="C229" s="43">
        <v>201904</v>
      </c>
      <c r="D229" s="30">
        <v>0</v>
      </c>
    </row>
    <row r="230" spans="1:4" ht="15.75" outlineLevel="1" x14ac:dyDescent="0.25">
      <c r="A230" s="43" t="s">
        <v>21</v>
      </c>
      <c r="B230" s="43" t="s">
        <v>117</v>
      </c>
      <c r="C230" s="43">
        <v>201904</v>
      </c>
      <c r="D230" s="30">
        <v>0</v>
      </c>
    </row>
    <row r="231" spans="1:4" ht="15.75" outlineLevel="1" x14ac:dyDescent="0.25">
      <c r="A231" s="43" t="s">
        <v>21</v>
      </c>
      <c r="B231" s="43" t="s">
        <v>72</v>
      </c>
      <c r="C231" s="43">
        <v>201901</v>
      </c>
      <c r="D231" s="30">
        <v>4655</v>
      </c>
    </row>
    <row r="232" spans="1:4" ht="15.75" outlineLevel="1" x14ac:dyDescent="0.25">
      <c r="A232" s="43" t="s">
        <v>21</v>
      </c>
      <c r="B232" s="43" t="s">
        <v>72</v>
      </c>
      <c r="C232" s="43">
        <v>201902</v>
      </c>
      <c r="D232" s="30">
        <v>4625</v>
      </c>
    </row>
    <row r="233" spans="1:4" ht="15.75" outlineLevel="1" x14ac:dyDescent="0.25">
      <c r="A233" s="43" t="s">
        <v>21</v>
      </c>
      <c r="B233" s="43" t="s">
        <v>72</v>
      </c>
      <c r="C233" s="43">
        <v>201903</v>
      </c>
      <c r="D233" s="30">
        <v>3035</v>
      </c>
    </row>
    <row r="234" spans="1:4" ht="15.75" outlineLevel="1" x14ac:dyDescent="0.25">
      <c r="A234" s="43" t="s">
        <v>21</v>
      </c>
      <c r="B234" s="43" t="s">
        <v>72</v>
      </c>
      <c r="C234" s="43">
        <v>201904</v>
      </c>
      <c r="D234" s="30">
        <v>0</v>
      </c>
    </row>
    <row r="235" spans="1:4" ht="15.75" outlineLevel="1" x14ac:dyDescent="0.25">
      <c r="A235" s="43" t="s">
        <v>21</v>
      </c>
      <c r="B235" s="43" t="s">
        <v>118</v>
      </c>
      <c r="C235" s="43">
        <v>201901</v>
      </c>
      <c r="D235" s="30">
        <v>2335.21</v>
      </c>
    </row>
    <row r="236" spans="1:4" ht="15.75" outlineLevel="1" x14ac:dyDescent="0.25">
      <c r="A236" s="43" t="s">
        <v>21</v>
      </c>
      <c r="B236" s="43" t="s">
        <v>118</v>
      </c>
      <c r="C236" s="43">
        <v>201902</v>
      </c>
      <c r="D236" s="30">
        <v>2375.21</v>
      </c>
    </row>
    <row r="237" spans="1:4" ht="15.75" outlineLevel="1" x14ac:dyDescent="0.25">
      <c r="A237" s="43" t="s">
        <v>21</v>
      </c>
      <c r="B237" s="43" t="s">
        <v>118</v>
      </c>
      <c r="C237" s="43">
        <v>201903</v>
      </c>
      <c r="D237" s="30">
        <v>2375.21</v>
      </c>
    </row>
    <row r="238" spans="1:4" ht="15.75" outlineLevel="1" x14ac:dyDescent="0.25">
      <c r="A238" s="43" t="s">
        <v>21</v>
      </c>
      <c r="B238" s="43" t="s">
        <v>118</v>
      </c>
      <c r="C238" s="43">
        <v>201904</v>
      </c>
      <c r="D238" s="30">
        <v>0</v>
      </c>
    </row>
    <row r="239" spans="1:4" ht="15.75" outlineLevel="1" x14ac:dyDescent="0.25">
      <c r="A239" s="43" t="s">
        <v>21</v>
      </c>
      <c r="B239" s="43" t="s">
        <v>67</v>
      </c>
      <c r="C239" s="43">
        <v>201901</v>
      </c>
      <c r="D239" s="30">
        <v>6292</v>
      </c>
    </row>
    <row r="240" spans="1:4" ht="15.75" outlineLevel="1" x14ac:dyDescent="0.25">
      <c r="A240" s="43" t="s">
        <v>21</v>
      </c>
      <c r="B240" s="43" t="s">
        <v>67</v>
      </c>
      <c r="C240" s="43">
        <v>201902</v>
      </c>
      <c r="D240" s="30">
        <v>5400</v>
      </c>
    </row>
    <row r="241" spans="1:4" ht="15.75" outlineLevel="1" x14ac:dyDescent="0.25">
      <c r="A241" s="43" t="s">
        <v>21</v>
      </c>
      <c r="B241" s="43" t="s">
        <v>67</v>
      </c>
      <c r="C241" s="43">
        <v>201903</v>
      </c>
      <c r="D241" s="30">
        <v>5400</v>
      </c>
    </row>
    <row r="242" spans="1:4" ht="15.75" outlineLevel="1" x14ac:dyDescent="0.25">
      <c r="A242" s="43" t="s">
        <v>21</v>
      </c>
      <c r="B242" s="43" t="s">
        <v>67</v>
      </c>
      <c r="C242" s="43">
        <v>201904</v>
      </c>
      <c r="D242" s="30">
        <v>0</v>
      </c>
    </row>
    <row r="243" spans="1:4" ht="15.75" outlineLevel="1" x14ac:dyDescent="0.25">
      <c r="A243" s="43" t="s">
        <v>21</v>
      </c>
      <c r="B243" s="43" t="s">
        <v>119</v>
      </c>
      <c r="C243" s="43">
        <v>201904</v>
      </c>
      <c r="D243" s="30">
        <v>0</v>
      </c>
    </row>
    <row r="244" spans="1:4" ht="15.75" outlineLevel="1" x14ac:dyDescent="0.25">
      <c r="A244" s="43" t="s">
        <v>21</v>
      </c>
      <c r="B244" s="43" t="s">
        <v>120</v>
      </c>
      <c r="C244" s="43">
        <v>201901</v>
      </c>
      <c r="D244" s="30">
        <v>3555</v>
      </c>
    </row>
    <row r="245" spans="1:4" ht="15.75" outlineLevel="1" x14ac:dyDescent="0.25">
      <c r="A245" s="43" t="s">
        <v>21</v>
      </c>
      <c r="B245" s="43" t="s">
        <v>120</v>
      </c>
      <c r="C245" s="43">
        <v>201902</v>
      </c>
      <c r="D245" s="30">
        <v>2235.67</v>
      </c>
    </row>
    <row r="246" spans="1:4" ht="15.75" outlineLevel="1" x14ac:dyDescent="0.25">
      <c r="A246" s="43" t="s">
        <v>21</v>
      </c>
      <c r="B246" s="43" t="s">
        <v>120</v>
      </c>
      <c r="C246" s="43">
        <v>201903</v>
      </c>
      <c r="D246" s="30">
        <v>3369.55</v>
      </c>
    </row>
    <row r="247" spans="1:4" ht="15.75" outlineLevel="1" x14ac:dyDescent="0.25">
      <c r="A247" s="43" t="s">
        <v>21</v>
      </c>
      <c r="B247" s="43" t="s">
        <v>120</v>
      </c>
      <c r="C247" s="43">
        <v>201904</v>
      </c>
      <c r="D247" s="30">
        <v>0</v>
      </c>
    </row>
    <row r="248" spans="1:4" ht="15.75" outlineLevel="1" x14ac:dyDescent="0.25">
      <c r="A248" s="43" t="s">
        <v>21</v>
      </c>
      <c r="B248" s="43" t="s">
        <v>121</v>
      </c>
      <c r="C248" s="43">
        <v>201901</v>
      </c>
      <c r="D248" s="30">
        <v>2342.0500000000002</v>
      </c>
    </row>
    <row r="249" spans="1:4" ht="15.75" outlineLevel="1" x14ac:dyDescent="0.25">
      <c r="A249" s="43" t="s">
        <v>21</v>
      </c>
      <c r="B249" s="43" t="s">
        <v>121</v>
      </c>
      <c r="C249" s="43">
        <v>201902</v>
      </c>
      <c r="D249" s="30">
        <v>2342.0500000000002</v>
      </c>
    </row>
    <row r="250" spans="1:4" ht="15.75" outlineLevel="1" x14ac:dyDescent="0.25">
      <c r="A250" s="43" t="s">
        <v>21</v>
      </c>
      <c r="B250" s="43" t="s">
        <v>121</v>
      </c>
      <c r="C250" s="43">
        <v>201903</v>
      </c>
      <c r="D250" s="30">
        <v>2342.0500000000002</v>
      </c>
    </row>
    <row r="251" spans="1:4" ht="15.75" outlineLevel="1" x14ac:dyDescent="0.25">
      <c r="A251" s="43" t="s">
        <v>21</v>
      </c>
      <c r="B251" s="43" t="s">
        <v>121</v>
      </c>
      <c r="C251" s="43">
        <v>201904</v>
      </c>
      <c r="D251" s="30">
        <v>0</v>
      </c>
    </row>
    <row r="252" spans="1:4" ht="15.75" outlineLevel="1" x14ac:dyDescent="0.25">
      <c r="A252" s="43" t="s">
        <v>21</v>
      </c>
      <c r="B252" s="43" t="s">
        <v>122</v>
      </c>
      <c r="C252" s="43">
        <v>201904</v>
      </c>
      <c r="D252" s="30">
        <v>0</v>
      </c>
    </row>
    <row r="253" spans="1:4" ht="15.75" outlineLevel="1" x14ac:dyDescent="0.25">
      <c r="A253" s="43" t="s">
        <v>21</v>
      </c>
      <c r="B253" s="43" t="s">
        <v>123</v>
      </c>
      <c r="C253" s="43">
        <v>201901</v>
      </c>
      <c r="D253" s="30">
        <v>3839</v>
      </c>
    </row>
    <row r="254" spans="1:4" ht="15.75" outlineLevel="1" x14ac:dyDescent="0.25">
      <c r="A254" s="43" t="s">
        <v>21</v>
      </c>
      <c r="B254" s="43" t="s">
        <v>123</v>
      </c>
      <c r="C254" s="43">
        <v>201902</v>
      </c>
      <c r="D254" s="30">
        <v>2839</v>
      </c>
    </row>
    <row r="255" spans="1:4" ht="15.75" outlineLevel="1" x14ac:dyDescent="0.25">
      <c r="A255" s="43" t="s">
        <v>21</v>
      </c>
      <c r="B255" s="43" t="s">
        <v>123</v>
      </c>
      <c r="C255" s="43">
        <v>201903</v>
      </c>
      <c r="D255" s="30">
        <v>2839</v>
      </c>
    </row>
    <row r="256" spans="1:4" ht="15.75" outlineLevel="1" x14ac:dyDescent="0.25">
      <c r="A256" s="43" t="s">
        <v>21</v>
      </c>
      <c r="B256" s="43" t="s">
        <v>123</v>
      </c>
      <c r="C256" s="43">
        <v>201904</v>
      </c>
      <c r="D256" s="30">
        <v>0</v>
      </c>
    </row>
    <row r="257" spans="1:4" ht="15.75" outlineLevel="1" x14ac:dyDescent="0.25">
      <c r="A257" s="43" t="s">
        <v>21</v>
      </c>
      <c r="B257" s="43" t="s">
        <v>87</v>
      </c>
      <c r="C257" s="43">
        <v>201901</v>
      </c>
      <c r="D257" s="30">
        <v>2210</v>
      </c>
    </row>
    <row r="258" spans="1:4" ht="15.75" outlineLevel="1" x14ac:dyDescent="0.25">
      <c r="A258" s="43" t="s">
        <v>21</v>
      </c>
      <c r="B258" s="43" t="s">
        <v>87</v>
      </c>
      <c r="C258" s="43">
        <v>201902</v>
      </c>
      <c r="D258" s="30">
        <v>2223.42</v>
      </c>
    </row>
    <row r="259" spans="1:4" ht="15.75" outlineLevel="1" x14ac:dyDescent="0.25">
      <c r="A259" s="43" t="s">
        <v>21</v>
      </c>
      <c r="B259" s="43" t="s">
        <v>87</v>
      </c>
      <c r="C259" s="43">
        <v>201903</v>
      </c>
      <c r="D259" s="30">
        <v>2210</v>
      </c>
    </row>
    <row r="260" spans="1:4" ht="15.75" outlineLevel="1" x14ac:dyDescent="0.25">
      <c r="A260" s="43" t="s">
        <v>21</v>
      </c>
      <c r="B260" s="43" t="s">
        <v>87</v>
      </c>
      <c r="C260" s="43">
        <v>201904</v>
      </c>
      <c r="D260" s="30">
        <v>0</v>
      </c>
    </row>
    <row r="261" spans="1:4" ht="15.75" outlineLevel="1" x14ac:dyDescent="0.25">
      <c r="A261" s="43" t="s">
        <v>21</v>
      </c>
      <c r="B261" s="43" t="s">
        <v>31</v>
      </c>
      <c r="C261" s="43">
        <v>201901</v>
      </c>
      <c r="D261" s="30">
        <v>2472</v>
      </c>
    </row>
    <row r="262" spans="1:4" ht="15.75" outlineLevel="1" x14ac:dyDescent="0.25">
      <c r="A262" s="43" t="s">
        <v>21</v>
      </c>
      <c r="B262" s="43" t="s">
        <v>31</v>
      </c>
      <c r="C262" s="43">
        <v>201902</v>
      </c>
      <c r="D262" s="30">
        <v>2072</v>
      </c>
    </row>
    <row r="263" spans="1:4" ht="15.75" outlineLevel="1" x14ac:dyDescent="0.25">
      <c r="A263" s="43" t="s">
        <v>21</v>
      </c>
      <c r="B263" s="43" t="s">
        <v>31</v>
      </c>
      <c r="C263" s="43">
        <v>201903</v>
      </c>
      <c r="D263" s="30">
        <v>2072</v>
      </c>
    </row>
    <row r="264" spans="1:4" ht="15.75" outlineLevel="1" x14ac:dyDescent="0.25">
      <c r="A264" s="43" t="s">
        <v>21</v>
      </c>
      <c r="B264" s="43" t="s">
        <v>31</v>
      </c>
      <c r="C264" s="43">
        <v>201904</v>
      </c>
      <c r="D264" s="30">
        <v>0</v>
      </c>
    </row>
    <row r="265" spans="1:4" ht="15.75" outlineLevel="1" x14ac:dyDescent="0.25">
      <c r="A265" s="43" t="s">
        <v>21</v>
      </c>
      <c r="B265" s="43" t="s">
        <v>40</v>
      </c>
      <c r="C265" s="43">
        <v>201901</v>
      </c>
      <c r="D265" s="30">
        <v>4773.24</v>
      </c>
    </row>
    <row r="266" spans="1:4" ht="15.75" outlineLevel="1" x14ac:dyDescent="0.25">
      <c r="A266" s="43" t="s">
        <v>21</v>
      </c>
      <c r="B266" s="43" t="s">
        <v>40</v>
      </c>
      <c r="C266" s="43">
        <v>201902</v>
      </c>
      <c r="D266" s="30">
        <v>4003.24</v>
      </c>
    </row>
    <row r="267" spans="1:4" ht="15.75" outlineLevel="1" x14ac:dyDescent="0.25">
      <c r="A267" s="43" t="s">
        <v>21</v>
      </c>
      <c r="B267" s="43" t="s">
        <v>40</v>
      </c>
      <c r="C267" s="43">
        <v>201903</v>
      </c>
      <c r="D267" s="30">
        <v>3043.24</v>
      </c>
    </row>
    <row r="268" spans="1:4" ht="15.75" outlineLevel="1" x14ac:dyDescent="0.25">
      <c r="A268" s="43" t="s">
        <v>21</v>
      </c>
      <c r="B268" s="43" t="s">
        <v>40</v>
      </c>
      <c r="C268" s="43">
        <v>201904</v>
      </c>
      <c r="D268" s="30">
        <v>0</v>
      </c>
    </row>
    <row r="269" spans="1:4" ht="15.75" outlineLevel="1" x14ac:dyDescent="0.25">
      <c r="A269" s="43" t="s">
        <v>21</v>
      </c>
      <c r="B269" s="43" t="s">
        <v>124</v>
      </c>
      <c r="C269" s="43">
        <v>201904</v>
      </c>
      <c r="D269" s="30">
        <v>0</v>
      </c>
    </row>
    <row r="270" spans="1:4" ht="15.75" outlineLevel="1" x14ac:dyDescent="0.25">
      <c r="A270" s="43" t="s">
        <v>21</v>
      </c>
      <c r="B270" s="43" t="s">
        <v>125</v>
      </c>
      <c r="C270" s="43">
        <v>201901</v>
      </c>
      <c r="D270" s="30">
        <v>3170</v>
      </c>
    </row>
    <row r="271" spans="1:4" ht="15.75" outlineLevel="1" x14ac:dyDescent="0.25">
      <c r="A271" s="43" t="s">
        <v>21</v>
      </c>
      <c r="B271" s="43" t="s">
        <v>125</v>
      </c>
      <c r="C271" s="43">
        <v>201902</v>
      </c>
      <c r="D271" s="30">
        <v>3150</v>
      </c>
    </row>
    <row r="272" spans="1:4" ht="15.75" outlineLevel="1" x14ac:dyDescent="0.25">
      <c r="A272" s="43" t="s">
        <v>21</v>
      </c>
      <c r="B272" s="43" t="s">
        <v>125</v>
      </c>
      <c r="C272" s="43">
        <v>201903</v>
      </c>
      <c r="D272" s="30">
        <v>3150</v>
      </c>
    </row>
    <row r="273" spans="1:4" ht="15.75" outlineLevel="1" x14ac:dyDescent="0.25">
      <c r="A273" s="43" t="s">
        <v>21</v>
      </c>
      <c r="B273" s="43" t="s">
        <v>125</v>
      </c>
      <c r="C273" s="43">
        <v>201904</v>
      </c>
      <c r="D273" s="30">
        <v>0</v>
      </c>
    </row>
    <row r="274" spans="1:4" ht="15.75" outlineLevel="1" x14ac:dyDescent="0.25">
      <c r="A274" s="43" t="s">
        <v>21</v>
      </c>
      <c r="B274" s="43" t="s">
        <v>126</v>
      </c>
      <c r="C274" s="43">
        <v>201904</v>
      </c>
      <c r="D274" s="30">
        <v>0</v>
      </c>
    </row>
    <row r="275" spans="1:4" ht="15.75" outlineLevel="1" x14ac:dyDescent="0.25">
      <c r="A275" s="43" t="s">
        <v>21</v>
      </c>
      <c r="B275" s="43" t="s">
        <v>84</v>
      </c>
      <c r="C275" s="43">
        <v>201901</v>
      </c>
      <c r="D275" s="30">
        <v>2040</v>
      </c>
    </row>
    <row r="276" spans="1:4" ht="15.75" outlineLevel="1" x14ac:dyDescent="0.25">
      <c r="A276" s="43" t="s">
        <v>21</v>
      </c>
      <c r="B276" s="43" t="s">
        <v>84</v>
      </c>
      <c r="C276" s="43">
        <v>201902</v>
      </c>
      <c r="D276" s="30">
        <v>2196.63</v>
      </c>
    </row>
    <row r="277" spans="1:4" ht="15.75" outlineLevel="1" x14ac:dyDescent="0.25">
      <c r="A277" s="43" t="s">
        <v>21</v>
      </c>
      <c r="B277" s="43" t="s">
        <v>84</v>
      </c>
      <c r="C277" s="43">
        <v>201903</v>
      </c>
      <c r="D277" s="30">
        <v>2040</v>
      </c>
    </row>
    <row r="278" spans="1:4" ht="15.75" outlineLevel="1" x14ac:dyDescent="0.25">
      <c r="A278" s="43" t="s">
        <v>21</v>
      </c>
      <c r="B278" s="43" t="s">
        <v>84</v>
      </c>
      <c r="C278" s="43">
        <v>201904</v>
      </c>
      <c r="D278" s="30">
        <v>0</v>
      </c>
    </row>
    <row r="279" spans="1:4" ht="15.75" outlineLevel="1" x14ac:dyDescent="0.25">
      <c r="A279" s="43" t="s">
        <v>21</v>
      </c>
      <c r="B279" s="43" t="s">
        <v>127</v>
      </c>
      <c r="C279" s="43">
        <v>201904</v>
      </c>
      <c r="D279" s="30">
        <v>0</v>
      </c>
    </row>
    <row r="280" spans="1:4" ht="15.75" outlineLevel="1" x14ac:dyDescent="0.25">
      <c r="A280" s="43" t="s">
        <v>21</v>
      </c>
      <c r="B280" s="43" t="s">
        <v>90</v>
      </c>
      <c r="C280" s="43">
        <v>201901</v>
      </c>
      <c r="D280" s="30">
        <v>2611.15</v>
      </c>
    </row>
    <row r="281" spans="1:4" ht="15.75" outlineLevel="1" x14ac:dyDescent="0.25">
      <c r="A281" s="43" t="s">
        <v>21</v>
      </c>
      <c r="B281" s="43" t="s">
        <v>90</v>
      </c>
      <c r="C281" s="43">
        <v>201902</v>
      </c>
      <c r="D281" s="30">
        <v>2150.4899999999998</v>
      </c>
    </row>
    <row r="282" spans="1:4" ht="15.75" outlineLevel="1" x14ac:dyDescent="0.25">
      <c r="A282" s="43" t="s">
        <v>21</v>
      </c>
      <c r="B282" s="43" t="s">
        <v>90</v>
      </c>
      <c r="C282" s="43">
        <v>201903</v>
      </c>
      <c r="D282" s="30">
        <v>2111.15</v>
      </c>
    </row>
    <row r="283" spans="1:4" ht="15.75" outlineLevel="1" x14ac:dyDescent="0.25">
      <c r="A283" s="43" t="s">
        <v>21</v>
      </c>
      <c r="B283" s="43" t="s">
        <v>90</v>
      </c>
      <c r="C283" s="43">
        <v>201904</v>
      </c>
      <c r="D283" s="30">
        <v>0</v>
      </c>
    </row>
    <row r="284" spans="1:4" ht="15.75" outlineLevel="1" x14ac:dyDescent="0.25">
      <c r="A284" s="43" t="s">
        <v>21</v>
      </c>
      <c r="B284" s="43" t="s">
        <v>33</v>
      </c>
      <c r="C284" s="43">
        <v>201901</v>
      </c>
      <c r="D284" s="30">
        <v>2780.77</v>
      </c>
    </row>
    <row r="285" spans="1:4" ht="15.75" outlineLevel="1" x14ac:dyDescent="0.25">
      <c r="A285" s="43" t="s">
        <v>21</v>
      </c>
      <c r="B285" s="43" t="s">
        <v>33</v>
      </c>
      <c r="C285" s="43">
        <v>201902</v>
      </c>
      <c r="D285" s="30">
        <v>2390.0700000000002</v>
      </c>
    </row>
    <row r="286" spans="1:4" ht="15.75" outlineLevel="1" x14ac:dyDescent="0.25">
      <c r="A286" s="43" t="s">
        <v>21</v>
      </c>
      <c r="B286" s="43" t="s">
        <v>33</v>
      </c>
      <c r="C286" s="43">
        <v>201903</v>
      </c>
      <c r="D286" s="30">
        <v>2197.4299999999998</v>
      </c>
    </row>
    <row r="287" spans="1:4" ht="15.75" outlineLevel="1" x14ac:dyDescent="0.25">
      <c r="A287" s="43" t="s">
        <v>21</v>
      </c>
      <c r="B287" s="43" t="s">
        <v>33</v>
      </c>
      <c r="C287" s="43">
        <v>201904</v>
      </c>
      <c r="D287" s="30">
        <v>0</v>
      </c>
    </row>
    <row r="288" spans="1:4" ht="15.75" outlineLevel="1" x14ac:dyDescent="0.25">
      <c r="A288" s="43" t="s">
        <v>21</v>
      </c>
      <c r="B288" s="43" t="s">
        <v>39</v>
      </c>
      <c r="C288" s="43">
        <v>201904</v>
      </c>
      <c r="D288" s="30">
        <v>0</v>
      </c>
    </row>
    <row r="289" spans="1:4" ht="15.75" outlineLevel="1" x14ac:dyDescent="0.25">
      <c r="A289" s="43" t="s">
        <v>21</v>
      </c>
      <c r="B289" s="43" t="s">
        <v>29</v>
      </c>
      <c r="C289" s="43">
        <v>201904</v>
      </c>
      <c r="D289" s="30">
        <v>0</v>
      </c>
    </row>
    <row r="290" spans="1:4" ht="15.75" outlineLevel="1" x14ac:dyDescent="0.25">
      <c r="A290" s="43" t="s">
        <v>21</v>
      </c>
      <c r="B290" s="43" t="s">
        <v>128</v>
      </c>
      <c r="C290" s="43">
        <v>201901</v>
      </c>
      <c r="D290" s="30">
        <v>3202</v>
      </c>
    </row>
    <row r="291" spans="1:4" ht="15.75" outlineLevel="1" x14ac:dyDescent="0.25">
      <c r="A291" s="43" t="s">
        <v>21</v>
      </c>
      <c r="B291" s="43" t="s">
        <v>128</v>
      </c>
      <c r="C291" s="43">
        <v>201902</v>
      </c>
      <c r="D291" s="30">
        <v>5752.73</v>
      </c>
    </row>
    <row r="292" spans="1:4" ht="15.75" outlineLevel="1" x14ac:dyDescent="0.25">
      <c r="A292" s="43" t="s">
        <v>21</v>
      </c>
      <c r="B292" s="43" t="s">
        <v>128</v>
      </c>
      <c r="C292" s="43">
        <v>201903</v>
      </c>
      <c r="D292" s="30">
        <v>1000</v>
      </c>
    </row>
    <row r="293" spans="1:4" ht="15.75" outlineLevel="1" x14ac:dyDescent="0.25">
      <c r="A293" s="43" t="s">
        <v>21</v>
      </c>
      <c r="B293" s="43" t="s">
        <v>128</v>
      </c>
      <c r="C293" s="43">
        <v>201904</v>
      </c>
      <c r="D293" s="30">
        <v>0</v>
      </c>
    </row>
    <row r="294" spans="1:4" ht="15.75" outlineLevel="1" x14ac:dyDescent="0.25">
      <c r="A294" s="43" t="s">
        <v>21</v>
      </c>
      <c r="B294" s="43" t="s">
        <v>129</v>
      </c>
      <c r="C294" s="43">
        <v>201904</v>
      </c>
      <c r="D294" s="30">
        <v>0</v>
      </c>
    </row>
    <row r="295" spans="1:4" ht="15.75" outlineLevel="1" x14ac:dyDescent="0.25">
      <c r="A295" s="43" t="s">
        <v>21</v>
      </c>
      <c r="B295" s="43" t="s">
        <v>82</v>
      </c>
      <c r="C295" s="43">
        <v>201901</v>
      </c>
      <c r="D295" s="30">
        <v>919.84</v>
      </c>
    </row>
    <row r="296" spans="1:4" ht="15.75" outlineLevel="1" x14ac:dyDescent="0.25">
      <c r="A296" s="43" t="s">
        <v>21</v>
      </c>
      <c r="B296" s="43" t="s">
        <v>82</v>
      </c>
      <c r="C296" s="43">
        <v>201902</v>
      </c>
      <c r="D296" s="30">
        <v>952.27</v>
      </c>
    </row>
    <row r="297" spans="1:4" ht="15.75" outlineLevel="1" x14ac:dyDescent="0.25">
      <c r="A297" s="43" t="s">
        <v>21</v>
      </c>
      <c r="B297" s="43" t="s">
        <v>82</v>
      </c>
      <c r="C297" s="43">
        <v>201903</v>
      </c>
      <c r="D297" s="30">
        <v>836.69</v>
      </c>
    </row>
    <row r="298" spans="1:4" ht="15.75" outlineLevel="1" x14ac:dyDescent="0.25">
      <c r="A298" s="43" t="s">
        <v>21</v>
      </c>
      <c r="B298" s="43" t="s">
        <v>82</v>
      </c>
      <c r="C298" s="43">
        <v>201904</v>
      </c>
      <c r="D298" s="30">
        <v>0</v>
      </c>
    </row>
    <row r="299" spans="1:4" ht="15.75" outlineLevel="1" x14ac:dyDescent="0.25">
      <c r="A299" s="43" t="s">
        <v>21</v>
      </c>
      <c r="B299" s="43" t="s">
        <v>69</v>
      </c>
      <c r="C299" s="43">
        <v>201901</v>
      </c>
      <c r="D299" s="30">
        <v>5920.19</v>
      </c>
    </row>
    <row r="300" spans="1:4" ht="15.75" outlineLevel="1" x14ac:dyDescent="0.25">
      <c r="A300" s="43" t="s">
        <v>21</v>
      </c>
      <c r="B300" s="43" t="s">
        <v>69</v>
      </c>
      <c r="C300" s="43">
        <v>201902</v>
      </c>
      <c r="D300" s="30">
        <v>4080.19</v>
      </c>
    </row>
    <row r="301" spans="1:4" ht="15.75" outlineLevel="1" x14ac:dyDescent="0.25">
      <c r="A301" s="43" t="s">
        <v>21</v>
      </c>
      <c r="B301" s="43" t="s">
        <v>69</v>
      </c>
      <c r="C301" s="43">
        <v>201903</v>
      </c>
      <c r="D301" s="30">
        <v>3840.19</v>
      </c>
    </row>
    <row r="302" spans="1:4" ht="15.75" outlineLevel="1" x14ac:dyDescent="0.25">
      <c r="A302" s="43" t="s">
        <v>21</v>
      </c>
      <c r="B302" s="43" t="s">
        <v>69</v>
      </c>
      <c r="C302" s="43">
        <v>201904</v>
      </c>
      <c r="D302" s="30">
        <v>0</v>
      </c>
    </row>
    <row r="303" spans="1:4" ht="15.75" outlineLevel="1" x14ac:dyDescent="0.25">
      <c r="A303" s="43" t="s">
        <v>21</v>
      </c>
      <c r="B303" s="43" t="s">
        <v>26</v>
      </c>
      <c r="C303" s="43">
        <v>201904</v>
      </c>
      <c r="D303" s="30">
        <v>0</v>
      </c>
    </row>
    <row r="304" spans="1:4" ht="15.75" outlineLevel="1" x14ac:dyDescent="0.25">
      <c r="A304" s="43" t="s">
        <v>21</v>
      </c>
      <c r="B304" s="43" t="s">
        <v>36</v>
      </c>
      <c r="C304" s="43">
        <v>201901</v>
      </c>
      <c r="D304" s="30">
        <v>2829.87</v>
      </c>
    </row>
    <row r="305" spans="1:4" ht="15.75" outlineLevel="1" x14ac:dyDescent="0.25">
      <c r="A305" s="43" t="s">
        <v>21</v>
      </c>
      <c r="B305" s="43" t="s">
        <v>36</v>
      </c>
      <c r="C305" s="43">
        <v>201902</v>
      </c>
      <c r="D305" s="30">
        <v>2569.88</v>
      </c>
    </row>
    <row r="306" spans="1:4" ht="15.75" outlineLevel="1" x14ac:dyDescent="0.25">
      <c r="A306" s="43" t="s">
        <v>21</v>
      </c>
      <c r="B306" s="43" t="s">
        <v>36</v>
      </c>
      <c r="C306" s="43">
        <v>201903</v>
      </c>
      <c r="D306" s="30">
        <v>2420.21</v>
      </c>
    </row>
    <row r="307" spans="1:4" ht="15.75" outlineLevel="1" x14ac:dyDescent="0.25">
      <c r="A307" s="43" t="s">
        <v>21</v>
      </c>
      <c r="B307" s="43" t="s">
        <v>36</v>
      </c>
      <c r="C307" s="43">
        <v>201904</v>
      </c>
      <c r="D307" s="30">
        <v>0</v>
      </c>
    </row>
    <row r="308" spans="1:4" ht="15.75" outlineLevel="1" x14ac:dyDescent="0.25">
      <c r="A308" s="43" t="s">
        <v>21</v>
      </c>
      <c r="B308" s="43" t="s">
        <v>32</v>
      </c>
      <c r="C308" s="43">
        <v>201904</v>
      </c>
      <c r="D308" s="30">
        <v>0</v>
      </c>
    </row>
    <row r="309" spans="1:4" ht="15.75" outlineLevel="1" x14ac:dyDescent="0.25">
      <c r="A309" s="43" t="s">
        <v>21</v>
      </c>
      <c r="B309" s="43" t="s">
        <v>130</v>
      </c>
      <c r="C309" s="43">
        <v>201901</v>
      </c>
      <c r="D309" s="30">
        <v>2640</v>
      </c>
    </row>
    <row r="310" spans="1:4" ht="15.75" outlineLevel="1" x14ac:dyDescent="0.25">
      <c r="A310" s="43" t="s">
        <v>21</v>
      </c>
      <c r="B310" s="43" t="s">
        <v>130</v>
      </c>
      <c r="C310" s="43">
        <v>201902</v>
      </c>
      <c r="D310" s="30">
        <v>2640</v>
      </c>
    </row>
    <row r="311" spans="1:4" ht="15.75" outlineLevel="1" x14ac:dyDescent="0.25">
      <c r="A311" s="43" t="s">
        <v>21</v>
      </c>
      <c r="B311" s="43" t="s">
        <v>130</v>
      </c>
      <c r="C311" s="43">
        <v>201903</v>
      </c>
      <c r="D311" s="30">
        <v>2640</v>
      </c>
    </row>
    <row r="312" spans="1:4" ht="15.75" outlineLevel="1" x14ac:dyDescent="0.25">
      <c r="A312" s="43" t="s">
        <v>21</v>
      </c>
      <c r="B312" s="43" t="s">
        <v>130</v>
      </c>
      <c r="C312" s="43">
        <v>201904</v>
      </c>
      <c r="D312" s="30">
        <v>0</v>
      </c>
    </row>
    <row r="313" spans="1:4" ht="15.75" outlineLevel="1" x14ac:dyDescent="0.25">
      <c r="A313" s="43" t="s">
        <v>21</v>
      </c>
      <c r="B313" s="43" t="s">
        <v>131</v>
      </c>
      <c r="C313" s="43">
        <v>201904</v>
      </c>
      <c r="D313" s="30">
        <v>0</v>
      </c>
    </row>
    <row r="314" spans="1:4" ht="15.75" outlineLevel="1" x14ac:dyDescent="0.25">
      <c r="A314" s="43" t="s">
        <v>21</v>
      </c>
      <c r="B314" s="43" t="s">
        <v>76</v>
      </c>
      <c r="C314" s="43">
        <v>201901</v>
      </c>
      <c r="D314" s="30">
        <v>4221.3999999999996</v>
      </c>
    </row>
    <row r="315" spans="1:4" ht="15.75" outlineLevel="1" x14ac:dyDescent="0.25">
      <c r="A315" s="43" t="s">
        <v>21</v>
      </c>
      <c r="B315" s="43" t="s">
        <v>76</v>
      </c>
      <c r="C315" s="43">
        <v>201902</v>
      </c>
      <c r="D315" s="30">
        <v>4193.9399999999996</v>
      </c>
    </row>
    <row r="316" spans="1:4" ht="15.75" outlineLevel="1" x14ac:dyDescent="0.25">
      <c r="A316" s="43" t="s">
        <v>21</v>
      </c>
      <c r="B316" s="43" t="s">
        <v>76</v>
      </c>
      <c r="C316" s="43">
        <v>201903</v>
      </c>
      <c r="D316" s="30">
        <v>3323.94</v>
      </c>
    </row>
    <row r="317" spans="1:4" ht="15.75" outlineLevel="1" x14ac:dyDescent="0.25">
      <c r="A317" s="43" t="s">
        <v>21</v>
      </c>
      <c r="B317" s="43" t="s">
        <v>76</v>
      </c>
      <c r="C317" s="43">
        <v>201904</v>
      </c>
      <c r="D317" s="30">
        <v>0</v>
      </c>
    </row>
    <row r="318" spans="1:4" ht="15.75" outlineLevel="1" x14ac:dyDescent="0.25">
      <c r="A318" s="43" t="s">
        <v>21</v>
      </c>
      <c r="B318" s="43" t="s">
        <v>34</v>
      </c>
      <c r="C318" s="43">
        <v>201904</v>
      </c>
      <c r="D318" s="30">
        <v>0</v>
      </c>
    </row>
    <row r="319" spans="1:4" ht="15.75" outlineLevel="1" x14ac:dyDescent="0.25">
      <c r="A319" s="43" t="s">
        <v>21</v>
      </c>
      <c r="B319" s="43" t="s">
        <v>86</v>
      </c>
      <c r="C319" s="43">
        <v>201901</v>
      </c>
      <c r="D319" s="30">
        <v>2162</v>
      </c>
    </row>
    <row r="320" spans="1:4" ht="15.75" outlineLevel="1" x14ac:dyDescent="0.25">
      <c r="A320" s="43" t="s">
        <v>21</v>
      </c>
      <c r="B320" s="43" t="s">
        <v>86</v>
      </c>
      <c r="C320" s="43">
        <v>201902</v>
      </c>
      <c r="D320" s="30">
        <v>2301.9</v>
      </c>
    </row>
    <row r="321" spans="1:4" ht="15.75" outlineLevel="1" x14ac:dyDescent="0.25">
      <c r="A321" s="43" t="s">
        <v>21</v>
      </c>
      <c r="B321" s="43" t="s">
        <v>86</v>
      </c>
      <c r="C321" s="43">
        <v>201903</v>
      </c>
      <c r="D321" s="30">
        <v>2162</v>
      </c>
    </row>
    <row r="322" spans="1:4" ht="15.75" outlineLevel="1" x14ac:dyDescent="0.25">
      <c r="A322" s="43" t="s">
        <v>21</v>
      </c>
      <c r="B322" s="43" t="s">
        <v>86</v>
      </c>
      <c r="C322" s="43">
        <v>201904</v>
      </c>
      <c r="D322" s="30">
        <v>0</v>
      </c>
    </row>
    <row r="323" spans="1:4" ht="15.75" outlineLevel="1" x14ac:dyDescent="0.25">
      <c r="A323" s="43" t="s">
        <v>21</v>
      </c>
      <c r="B323" s="43" t="s">
        <v>132</v>
      </c>
      <c r="C323" s="43">
        <v>201901</v>
      </c>
      <c r="D323" s="30">
        <v>3961.36</v>
      </c>
    </row>
    <row r="324" spans="1:4" ht="15.75" outlineLevel="1" x14ac:dyDescent="0.25">
      <c r="A324" s="43" t="s">
        <v>21</v>
      </c>
      <c r="B324" s="43" t="s">
        <v>132</v>
      </c>
      <c r="C324" s="43">
        <v>201902</v>
      </c>
      <c r="D324" s="30">
        <v>4076.43</v>
      </c>
    </row>
    <row r="325" spans="1:4" ht="15.75" outlineLevel="1" x14ac:dyDescent="0.25">
      <c r="A325" s="43" t="s">
        <v>21</v>
      </c>
      <c r="B325" s="43" t="s">
        <v>132</v>
      </c>
      <c r="C325" s="43">
        <v>201904</v>
      </c>
      <c r="D325" s="30">
        <v>0</v>
      </c>
    </row>
    <row r="326" spans="1:4" ht="15.75" outlineLevel="1" x14ac:dyDescent="0.25">
      <c r="A326" s="43" t="s">
        <v>21</v>
      </c>
      <c r="B326" s="43" t="s">
        <v>133</v>
      </c>
      <c r="C326" s="43">
        <v>201904</v>
      </c>
      <c r="D326" s="30">
        <v>0</v>
      </c>
    </row>
    <row r="327" spans="1:4" ht="15.75" outlineLevel="1" x14ac:dyDescent="0.25">
      <c r="A327" s="43" t="s">
        <v>21</v>
      </c>
      <c r="B327" s="43" t="s">
        <v>65</v>
      </c>
      <c r="C327" s="43">
        <v>201901</v>
      </c>
      <c r="D327" s="30">
        <v>10760.27</v>
      </c>
    </row>
    <row r="328" spans="1:4" ht="15.75" outlineLevel="1" x14ac:dyDescent="0.25">
      <c r="A328" s="43" t="s">
        <v>21</v>
      </c>
      <c r="B328" s="43" t="s">
        <v>65</v>
      </c>
      <c r="C328" s="43">
        <v>201902</v>
      </c>
      <c r="D328" s="30">
        <v>4000</v>
      </c>
    </row>
    <row r="329" spans="1:4" ht="15.75" outlineLevel="1" x14ac:dyDescent="0.25">
      <c r="A329" s="43" t="s">
        <v>21</v>
      </c>
      <c r="B329" s="43" t="s">
        <v>65</v>
      </c>
      <c r="C329" s="43">
        <v>201902</v>
      </c>
      <c r="D329" s="30">
        <v>3512.27</v>
      </c>
    </row>
    <row r="330" spans="1:4" ht="15.75" outlineLevel="1" x14ac:dyDescent="0.25">
      <c r="A330" s="43" t="s">
        <v>21</v>
      </c>
      <c r="B330" s="43" t="s">
        <v>65</v>
      </c>
      <c r="C330" s="43">
        <v>201903</v>
      </c>
      <c r="D330" s="30">
        <v>4812.2700000000004</v>
      </c>
    </row>
    <row r="331" spans="1:4" ht="15.75" outlineLevel="1" x14ac:dyDescent="0.25">
      <c r="A331" s="43" t="s">
        <v>21</v>
      </c>
      <c r="B331" s="43" t="s">
        <v>65</v>
      </c>
      <c r="C331" s="43">
        <v>201904</v>
      </c>
      <c r="D331" s="30">
        <v>3512.27</v>
      </c>
    </row>
    <row r="332" spans="1:4" ht="15.75" outlineLevel="1" x14ac:dyDescent="0.25">
      <c r="A332" s="43" t="s">
        <v>21</v>
      </c>
      <c r="B332" s="43" t="s">
        <v>81</v>
      </c>
      <c r="C332" s="43">
        <v>201902</v>
      </c>
      <c r="D332" s="30">
        <v>19.55</v>
      </c>
    </row>
    <row r="333" spans="1:4" ht="15.75" outlineLevel="1" x14ac:dyDescent="0.25">
      <c r="A333" s="43" t="s">
        <v>21</v>
      </c>
      <c r="B333" s="43" t="s">
        <v>81</v>
      </c>
      <c r="C333" s="43">
        <v>201903</v>
      </c>
      <c r="D333" s="30">
        <v>2548.4499999999998</v>
      </c>
    </row>
    <row r="334" spans="1:4" ht="15.75" outlineLevel="1" x14ac:dyDescent="0.25">
      <c r="A334" s="43" t="s">
        <v>21</v>
      </c>
      <c r="B334" s="43" t="s">
        <v>81</v>
      </c>
      <c r="C334" s="43">
        <v>201904</v>
      </c>
      <c r="D334" s="30">
        <v>0</v>
      </c>
    </row>
    <row r="335" spans="1:4" ht="15.75" outlineLevel="1" x14ac:dyDescent="0.25">
      <c r="A335" s="43" t="s">
        <v>21</v>
      </c>
      <c r="B335" s="43" t="s">
        <v>134</v>
      </c>
      <c r="C335" s="43">
        <v>201904</v>
      </c>
      <c r="D335" s="30">
        <v>0</v>
      </c>
    </row>
    <row r="336" spans="1:4" ht="15.75" outlineLevel="1" x14ac:dyDescent="0.25">
      <c r="A336" s="43" t="s">
        <v>21</v>
      </c>
      <c r="B336" s="43" t="s">
        <v>66</v>
      </c>
      <c r="C336" s="43">
        <v>201901</v>
      </c>
      <c r="D336" s="30">
        <v>5213.28</v>
      </c>
    </row>
    <row r="337" spans="1:4" ht="15.75" outlineLevel="1" x14ac:dyDescent="0.25">
      <c r="A337" s="43" t="s">
        <v>21</v>
      </c>
      <c r="B337" s="43" t="s">
        <v>66</v>
      </c>
      <c r="C337" s="43">
        <v>201902</v>
      </c>
      <c r="D337" s="30">
        <v>10664.28</v>
      </c>
    </row>
    <row r="338" spans="1:4" ht="15.75" outlineLevel="1" x14ac:dyDescent="0.25">
      <c r="A338" s="43" t="s">
        <v>21</v>
      </c>
      <c r="B338" s="43" t="s">
        <v>66</v>
      </c>
      <c r="C338" s="43">
        <v>201903</v>
      </c>
      <c r="D338" s="30">
        <v>4064.28</v>
      </c>
    </row>
    <row r="339" spans="1:4" ht="15.75" outlineLevel="1" x14ac:dyDescent="0.25">
      <c r="A339" s="43" t="s">
        <v>21</v>
      </c>
      <c r="B339" s="43" t="s">
        <v>66</v>
      </c>
      <c r="C339" s="43">
        <v>201904</v>
      </c>
      <c r="D339" s="30">
        <v>0</v>
      </c>
    </row>
    <row r="340" spans="1:4" ht="15.75" outlineLevel="1" x14ac:dyDescent="0.25">
      <c r="A340" s="43" t="s">
        <v>21</v>
      </c>
      <c r="B340" s="43" t="s">
        <v>135</v>
      </c>
      <c r="C340" s="43">
        <v>201901</v>
      </c>
      <c r="D340" s="30">
        <v>3093.66</v>
      </c>
    </row>
    <row r="341" spans="1:4" ht="15.75" outlineLevel="1" x14ac:dyDescent="0.25">
      <c r="A341" s="43" t="s">
        <v>21</v>
      </c>
      <c r="B341" s="43" t="s">
        <v>135</v>
      </c>
      <c r="C341" s="43">
        <v>201902</v>
      </c>
      <c r="D341" s="30">
        <v>3093.66</v>
      </c>
    </row>
    <row r="342" spans="1:4" ht="15.75" outlineLevel="1" x14ac:dyDescent="0.25">
      <c r="A342" s="43" t="s">
        <v>21</v>
      </c>
      <c r="B342" s="43" t="s">
        <v>135</v>
      </c>
      <c r="C342" s="43">
        <v>201903</v>
      </c>
      <c r="D342" s="30">
        <v>3093.66</v>
      </c>
    </row>
    <row r="343" spans="1:4" ht="15.75" outlineLevel="1" x14ac:dyDescent="0.25">
      <c r="A343" s="43" t="s">
        <v>21</v>
      </c>
      <c r="B343" s="43" t="s">
        <v>135</v>
      </c>
      <c r="C343" s="43">
        <v>201904</v>
      </c>
      <c r="D343" s="30">
        <v>0</v>
      </c>
    </row>
    <row r="344" spans="1:4" ht="15.75" outlineLevel="1" x14ac:dyDescent="0.25">
      <c r="A344" s="43" t="s">
        <v>21</v>
      </c>
      <c r="B344" s="43" t="s">
        <v>136</v>
      </c>
      <c r="C344" s="43">
        <v>201904</v>
      </c>
      <c r="D344" s="30">
        <v>0</v>
      </c>
    </row>
    <row r="345" spans="1:4" ht="15.75" outlineLevel="1" x14ac:dyDescent="0.25">
      <c r="A345" s="43" t="s">
        <v>21</v>
      </c>
      <c r="B345" s="43" t="s">
        <v>137</v>
      </c>
      <c r="C345" s="43">
        <v>201904</v>
      </c>
      <c r="D345" s="30">
        <v>0</v>
      </c>
    </row>
    <row r="346" spans="1:4" ht="15.75" outlineLevel="1" x14ac:dyDescent="0.25">
      <c r="A346" s="43" t="s">
        <v>21</v>
      </c>
      <c r="B346" s="43" t="s">
        <v>138</v>
      </c>
      <c r="C346" s="43">
        <v>201901</v>
      </c>
      <c r="D346" s="30">
        <v>4020</v>
      </c>
    </row>
    <row r="347" spans="1:4" ht="15.75" outlineLevel="1" x14ac:dyDescent="0.25">
      <c r="A347" s="43" t="s">
        <v>21</v>
      </c>
      <c r="B347" s="43" t="s">
        <v>138</v>
      </c>
      <c r="C347" s="43">
        <v>201902</v>
      </c>
      <c r="D347" s="30">
        <v>3540</v>
      </c>
    </row>
    <row r="348" spans="1:4" ht="15.75" outlineLevel="1" x14ac:dyDescent="0.25">
      <c r="A348" s="43" t="s">
        <v>21</v>
      </c>
      <c r="B348" s="43" t="s">
        <v>138</v>
      </c>
      <c r="C348" s="43">
        <v>201903</v>
      </c>
      <c r="D348" s="30">
        <v>3090</v>
      </c>
    </row>
    <row r="349" spans="1:4" ht="15.75" outlineLevel="1" x14ac:dyDescent="0.25">
      <c r="A349" s="43" t="s">
        <v>21</v>
      </c>
      <c r="B349" s="43" t="s">
        <v>138</v>
      </c>
      <c r="C349" s="43">
        <v>201904</v>
      </c>
      <c r="D349" s="30">
        <v>0</v>
      </c>
    </row>
    <row r="350" spans="1:4" ht="15.75" outlineLevel="1" x14ac:dyDescent="0.25">
      <c r="A350" s="43" t="s">
        <v>21</v>
      </c>
      <c r="B350" s="43" t="s">
        <v>139</v>
      </c>
      <c r="C350" s="43">
        <v>201904</v>
      </c>
      <c r="D350" s="30">
        <v>0</v>
      </c>
    </row>
    <row r="351" spans="1:4" ht="15.75" outlineLevel="1" x14ac:dyDescent="0.25">
      <c r="A351" s="43" t="s">
        <v>21</v>
      </c>
      <c r="B351" s="43" t="s">
        <v>140</v>
      </c>
      <c r="C351" s="43">
        <v>201901</v>
      </c>
      <c r="D351" s="30">
        <v>3315.44</v>
      </c>
    </row>
    <row r="352" spans="1:4" ht="15.75" outlineLevel="1" x14ac:dyDescent="0.25">
      <c r="A352" s="43" t="s">
        <v>21</v>
      </c>
      <c r="B352" s="43" t="s">
        <v>140</v>
      </c>
      <c r="C352" s="43">
        <v>201902</v>
      </c>
      <c r="D352" s="30">
        <v>3885</v>
      </c>
    </row>
    <row r="353" spans="1:4" ht="15.75" outlineLevel="1" x14ac:dyDescent="0.25">
      <c r="A353" s="43" t="s">
        <v>21</v>
      </c>
      <c r="B353" s="43" t="s">
        <v>140</v>
      </c>
      <c r="C353" s="43">
        <v>201903</v>
      </c>
      <c r="D353" s="30">
        <v>3885</v>
      </c>
    </row>
    <row r="354" spans="1:4" ht="15.75" outlineLevel="1" x14ac:dyDescent="0.25">
      <c r="A354" s="43" t="s">
        <v>21</v>
      </c>
      <c r="B354" s="43" t="s">
        <v>140</v>
      </c>
      <c r="C354" s="43">
        <v>201904</v>
      </c>
      <c r="D354" s="30">
        <v>0</v>
      </c>
    </row>
    <row r="355" spans="1:4" ht="15.75" outlineLevel="1" x14ac:dyDescent="0.25">
      <c r="A355" s="43" t="s">
        <v>21</v>
      </c>
      <c r="B355" s="43" t="s">
        <v>64</v>
      </c>
      <c r="C355" s="43">
        <v>201901</v>
      </c>
      <c r="D355" s="30">
        <v>14423.72</v>
      </c>
    </row>
    <row r="356" spans="1:4" ht="15.75" outlineLevel="1" x14ac:dyDescent="0.25">
      <c r="A356" s="43" t="s">
        <v>21</v>
      </c>
      <c r="B356" s="43" t="s">
        <v>64</v>
      </c>
      <c r="C356" s="43">
        <v>201902</v>
      </c>
      <c r="D356" s="30">
        <v>14598.19</v>
      </c>
    </row>
    <row r="357" spans="1:4" ht="15.75" outlineLevel="1" x14ac:dyDescent="0.25">
      <c r="A357" s="43" t="s">
        <v>21</v>
      </c>
      <c r="B357" s="43" t="s">
        <v>64</v>
      </c>
      <c r="C357" s="43">
        <v>201903</v>
      </c>
      <c r="D357" s="30">
        <v>14598.19</v>
      </c>
    </row>
    <row r="358" spans="1:4" ht="15.75" outlineLevel="1" x14ac:dyDescent="0.25">
      <c r="A358" s="43" t="s">
        <v>21</v>
      </c>
      <c r="B358" s="43" t="s">
        <v>64</v>
      </c>
      <c r="C358" s="43">
        <v>201904</v>
      </c>
      <c r="D358" s="30">
        <v>0</v>
      </c>
    </row>
    <row r="359" spans="1:4" ht="15.75" outlineLevel="1" x14ac:dyDescent="0.25">
      <c r="A359" s="43" t="s">
        <v>21</v>
      </c>
      <c r="B359" s="43" t="s">
        <v>141</v>
      </c>
      <c r="C359" s="43">
        <v>201904</v>
      </c>
      <c r="D359" s="30">
        <v>0</v>
      </c>
    </row>
    <row r="360" spans="1:4" ht="0.95" customHeight="1" outlineLevel="1" x14ac:dyDescent="0.25">
      <c r="A360" s="44"/>
      <c r="B360" s="44"/>
      <c r="C360" s="44"/>
      <c r="D360" s="45"/>
    </row>
    <row r="361" spans="1:4" x14ac:dyDescent="0.25">
      <c r="A361" s="27"/>
      <c r="B361" s="27"/>
      <c r="C361" s="27"/>
      <c r="D361" s="28"/>
    </row>
    <row r="442" spans="5:5" x14ac:dyDescent="0.25">
      <c r="E442" s="28"/>
    </row>
    <row r="2740" spans="1:4" x14ac:dyDescent="0.25">
      <c r="A2740" s="27"/>
      <c r="B2740" s="27"/>
      <c r="C2740" s="27"/>
      <c r="D2740" s="28"/>
    </row>
  </sheetData>
  <mergeCells count="1">
    <mergeCell ref="A1:G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26852-8084-4404-9242-4BD1D0370ABB}">
  <dimension ref="A1:C4"/>
  <sheetViews>
    <sheetView workbookViewId="0">
      <selection activeCell="C4" sqref="C4"/>
    </sheetView>
  </sheetViews>
  <sheetFormatPr baseColWidth="10" defaultRowHeight="15" x14ac:dyDescent="0.25"/>
  <cols>
    <col min="1" max="1" width="9.28515625" bestFit="1" customWidth="1"/>
    <col min="2" max="2" width="89.7109375" bestFit="1" customWidth="1"/>
    <col min="3" max="3" width="10.42578125" bestFit="1" customWidth="1"/>
  </cols>
  <sheetData>
    <row r="1" spans="1:3" x14ac:dyDescent="0.25">
      <c r="A1" s="54" t="s">
        <v>56</v>
      </c>
      <c r="B1" s="54" t="s">
        <v>57</v>
      </c>
      <c r="C1" s="54" t="s">
        <v>58</v>
      </c>
    </row>
    <row r="2" spans="1:3" x14ac:dyDescent="0.25">
      <c r="A2" s="54">
        <v>1</v>
      </c>
      <c r="B2" s="54" t="s">
        <v>59</v>
      </c>
      <c r="C2" s="55">
        <v>43797</v>
      </c>
    </row>
    <row r="3" spans="1:3" x14ac:dyDescent="0.25">
      <c r="A3" s="54">
        <v>2</v>
      </c>
      <c r="B3" s="54" t="s">
        <v>92</v>
      </c>
      <c r="C3" s="55">
        <v>43596</v>
      </c>
    </row>
    <row r="4" spans="1:3" x14ac:dyDescent="0.25">
      <c r="A4" s="54">
        <v>3</v>
      </c>
      <c r="B4" s="54" t="s">
        <v>143</v>
      </c>
      <c r="C4" s="55">
        <v>45371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93A24-63AA-42DE-AF35-F0C928B6FD6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Rémunération</vt:lpstr>
      <vt:lpstr>Analyse Détaillée</vt:lpstr>
      <vt:lpstr>Version</vt:lpstr>
      <vt:lpstr>Rémunération!Zone_d_impression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RONDEAU</dc:creator>
  <cp:lastModifiedBy>Anthony TARLE</cp:lastModifiedBy>
  <cp:lastPrinted>2018-03-21T08:56:48Z</cp:lastPrinted>
  <dcterms:created xsi:type="dcterms:W3CDTF">2018-02-16T18:35:11Z</dcterms:created>
  <dcterms:modified xsi:type="dcterms:W3CDTF">2024-03-20T15:31:58Z</dcterms:modified>
</cp:coreProperties>
</file>