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arle\Documents\Inside\Etats Eric\"/>
    </mc:Choice>
  </mc:AlternateContent>
  <xr:revisionPtr revIDLastSave="0" documentId="13_ncr:1_{52F27933-C268-4817-BEEE-EE0C650780FF}" xr6:coauthVersionLast="47" xr6:coauthVersionMax="47" xr10:uidLastSave="{00000000-0000-0000-0000-000000000000}"/>
  <bookViews>
    <workbookView xWindow="-120" yWindow="-120" windowWidth="29040" windowHeight="15840" xr2:uid="{2710B97D-DB95-4483-8A63-808EF47C6800}"/>
  </bookViews>
  <sheets>
    <sheet name="ÉVOLUTION" sheetId="1" r:id="rId1"/>
    <sheet name="RIK_PARAMS" sheetId="7" state="very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" i="1" l="1"/>
  <c r="X6" i="1"/>
  <c r="W6" i="1"/>
  <c r="Z6" i="1" s="1"/>
  <c r="B1" i="1"/>
  <c r="X5" i="1"/>
  <c r="K149" i="1" s="1"/>
  <c r="W5" i="1"/>
  <c r="Y5" i="1" s="1"/>
  <c r="V5" i="1"/>
  <c r="C44" i="1"/>
  <c r="C15" i="1"/>
  <c r="G72" i="1"/>
  <c r="G45" i="1"/>
  <c r="K72" i="1"/>
  <c r="K44" i="1"/>
  <c r="C129" i="1"/>
  <c r="C72" i="1"/>
  <c r="K100" i="1"/>
  <c r="G15" i="1"/>
  <c r="C100" i="1"/>
  <c r="K15" i="1"/>
  <c r="G129" i="1"/>
  <c r="K129" i="1"/>
  <c r="K166" i="1"/>
  <c r="G100" i="1"/>
  <c r="G166" i="1"/>
  <c r="C166" i="1"/>
  <c r="K121" i="1"/>
  <c r="L37" i="1"/>
  <c r="K36" i="1"/>
  <c r="G36" i="1"/>
  <c r="H37" i="1"/>
  <c r="K150" i="1"/>
  <c r="K179" i="1" l="1"/>
  <c r="G178" i="1"/>
  <c r="G92" i="1"/>
  <c r="G149" i="1"/>
  <c r="G120" i="1"/>
  <c r="G64" i="1"/>
  <c r="G35" i="1"/>
  <c r="K92" i="1"/>
  <c r="K178" i="1"/>
  <c r="W7" i="1"/>
  <c r="K35" i="1"/>
  <c r="K64" i="1"/>
  <c r="K120" i="1"/>
  <c r="Y6" i="1"/>
  <c r="V6" i="1"/>
  <c r="G150" i="1"/>
  <c r="G121" i="1"/>
  <c r="G179" i="1" l="1"/>
  <c r="Y7" i="1"/>
  <c r="Z7" i="1"/>
  <c r="V7" i="1"/>
  <c r="C36" i="1"/>
  <c r="C121" i="1"/>
  <c r="C150" i="1"/>
  <c r="D37" i="1"/>
  <c r="C179" i="1" l="1"/>
  <c r="C178" i="1"/>
  <c r="C92" i="1"/>
  <c r="C149" i="1"/>
  <c r="C120" i="1"/>
  <c r="C64" i="1"/>
  <c r="C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</authors>
  <commentList>
    <comment ref="C15" authorId="0" shapeId="0" xr:uid="{A3E7AE10-C7AA-4823-B750-A1DBB7F73EE7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G15" authorId="0" shapeId="0" xr:uid="{16A46521-DB81-4F63-896A-DA1DF0A942E3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K15" authorId="0" shapeId="0" xr:uid="{C22FE178-21BE-4A95-9D3A-B20A27DAB129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C44" authorId="0" shapeId="0" xr:uid="{8854C63B-8D88-4CF6-B381-A3CE2E5EFBAD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K44" authorId="0" shapeId="0" xr:uid="{89C403B2-B1AF-40C2-859F-A714924D678E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G45" authorId="0" shapeId="0" xr:uid="{76771E1D-2B69-4CAF-B52E-8F9D9A6A54F7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C72" authorId="0" shapeId="0" xr:uid="{A7C62517-2531-4E00-868B-6656B4A57C7E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G72" authorId="0" shapeId="0" xr:uid="{CA698494-2B8B-499C-9EB6-C17A07CC3C1F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K72" authorId="0" shapeId="0" xr:uid="{2E1D4F87-FA53-4F24-A970-C761FCE824A6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C100" authorId="0" shapeId="0" xr:uid="{D6943C9A-26A6-4174-9CBC-ECFDD310FB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G100" authorId="0" shapeId="0" xr:uid="{2DF55133-AF97-48BE-BBFC-487C6607B769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K100" authorId="0" shapeId="0" xr:uid="{A86990B9-C33A-4B39-9786-AA0EA698ED38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C129" authorId="0" shapeId="0" xr:uid="{5246D3F8-433E-42BC-928E-E2BD2A7BA62A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G129" authorId="0" shapeId="0" xr:uid="{90EE2C23-B8CD-48FD-8C01-58E668A98464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K129" authorId="0" shapeId="0" xr:uid="{48308C98-6E33-4F06-BF3A-76097E9EA225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C166" authorId="0" shapeId="0" xr:uid="{AAC44635-63D0-4369-905E-BEE4845318DD}">
      <text>
        <r>
          <rPr>
            <b/>
            <sz val="9"/>
            <color indexed="81"/>
            <rFont val="Tahoma"/>
            <family val="2"/>
          </rPr>
          <t>Assistant Jauge</t>
        </r>
      </text>
    </comment>
    <comment ref="G166" authorId="0" shapeId="0" xr:uid="{CF34D7DC-AE39-4736-A99C-FA1FA2A14A42}">
      <text>
        <r>
          <rPr>
            <b/>
            <sz val="9"/>
            <color indexed="81"/>
            <rFont val="Tahoma"/>
            <family val="2"/>
          </rPr>
          <t>Assistant Jauge</t>
        </r>
      </text>
    </comment>
    <comment ref="K166" authorId="0" shapeId="0" xr:uid="{826788C3-044E-4389-A95E-B32D8872348A}">
      <text>
        <r>
          <rPr>
            <b/>
            <sz val="9"/>
            <color indexed="81"/>
            <rFont val="Tahoma"/>
            <family val="2"/>
          </rPr>
          <t>Assistant Jauge</t>
        </r>
      </text>
    </comment>
  </commentList>
</comments>
</file>

<file path=xl/sharedStrings.xml><?xml version="1.0" encoding="utf-8"?>
<sst xmlns="http://schemas.openxmlformats.org/spreadsheetml/2006/main" count="16" uniqueCount="16">
  <si>
    <t>SOCIÉTÉ - SIREN</t>
  </si>
  <si>
    <t>ÉTABLISSEMENT - NIC</t>
  </si>
  <si>
    <t>DATE DE SITUATION</t>
  </si>
  <si>
    <t>Période Courante</t>
  </si>
  <si>
    <t>Période N-1</t>
  </si>
  <si>
    <t>Période N-2</t>
  </si>
  <si>
    <t>PAR TYPE DE CONTRAT</t>
  </si>
  <si>
    <t>PAR TRANCHE D'AGE</t>
  </si>
  <si>
    <t>NOMBRE D'ENTREES</t>
  </si>
  <si>
    <t>NOMBRE DE SORTIES</t>
  </si>
  <si>
    <t>TURNOVER</t>
  </si>
  <si>
    <t>{_x000D_
  "Name": "CacheManager_ÉVOLUTION",_x000D_
  "Column": 2,_x000D_
  "Length": 1,_x000D_
  "IsEncrypted": false_x000D_
}</t>
  </si>
  <si>
    <t>*</t>
  </si>
  <si>
    <t>PAR CONVENTION</t>
  </si>
  <si>
    <t>995002433</t>
  </si>
  <si>
    <t>{_x000D_
  "Formulas": {_x000D_
    "=RIK_AC(\"INF54__;INF03@E=1,S=7,G=0,T=0,P=0:@R=A,S=13,V={0}:R=C,S=14,V={1}:R=C,S=4,V={2}:\";$D$6;$F$6;$V$7)": 1,_x000D_
    "=RIK_AC(\"INF54__;INF03@E=1,S=5,G=0,T=0,P=0:@R=A,S=13,V={0}:R=B,S=1,V={1}:R=C,S=14,V={2}:\";$D$6;$Z$6;$F$6)": 2,_x000D_
    "=RIK_AC(\"INF54__;INF03@E=1,S=5,G=0,T=0,P=0:@R=A,S=13,V={0}:R=B,S=1,V={1}:R=C,S=14,V={2}:\";$D$6;$Z$7;$F$6)": 3,_x000D_
    "=RIK_AC(\"INF54__;INF03@E=1,S=8,G=0,T=0,P=0:@R=A,S=13,V={0}:R=B,S=14,V={1}:R=C,S=4,V={2}:\";$D$6;$F$6;$V$5)": 4,_x000D_
    "=RIK_AC(\"INF54__;INF03@E=1,S=8,G=0,T=0,P=0:@R=A,S=13,V={0}:R=B,S=14,V={1}:R=C,S=4,V={2}:\";$D$6;$F$6;$V$6)": 5,_x000D_
    "=RIK_AC(\"INF54__;INF03@E=1,S=7,G=0,T=0,P=0:@R=A,S=13,V={0}:R=C,S=14,V={1}:R=C,S=4,V={2}:\";$D$6;$F$6;$V$5)": 6,_x000D_
    "=RIK_AC(\"INF54__;INF03@E=1,S=5,G=0,T=0,P=0:@R=A,S=13,V={0}:R=B,S=1,V={1}:R=C,S=14,V={2}:\";$D$6;$X$5;$F$6)": 7,_x000D_
    "=RIK_AC(\"INF54__;INF03@E=1,S=8,G=0,T=0,P=0:@R=A,S=13,V={0}:R=B,S=14,V={1}:R=C,S=4,V={2}:\";$D$6;$F$6;$V$7)": 8,_x000D_
    "=RIK_AC(\"INF54__;INF03@E=1,S=7,G=0,T=0,P=0:@R=A,S=13,V={0}:R=C,S=14,V={1}:R=C,S=4,V={2}:\";$D$6;$F$6;$V$6)": 9_x000D_
  },_x000D_
  "ItemPool": {_x000D_
    "Items": {_x000D_
      "1": {_x000D_
        "$type": "Inside.Core.Formula.Definition.DefinitionAC, Inside.Core.Formula",_x000D_
        "ID": 1,_x000D_
        "Results": [_x000D_
          [_x000D_
            0.0_x000D_
          ]_x000D_
        ],_x000D_
        "Statistics": {_x000D_
          "CreationDate": "2022-02-25T15:27:41.2340473+01:00",_x000D_
          "LastRefreshDate": "2022-02-25T15:28:48.2275316+01:00",_x000D_
          "TotalRefreshCount": 19,_x000D_
          "CustomInfo": {}_x000D_
        }_x000D_
      },_x000D_
      "2": {_x000D_
        "$type": "Inside.Core.Formula.Definition.DefinitionAC, Inside.Core.Formula",_x000D_
        "ID": 2,_x000D_
        "Results": [_x000D_
          [_x000D_
            36.0_x000D_
          ]_x000D_
        ],_x000D_
        "Statistics": {_x000D_
          "CreationDate": "2022-02-25T15:27:41.24801+01:00",_x000D_
          "LastRefreshDate": "2022-02-25T15:28:48.1927395+01:00",_x000D_
          "TotalRefreshCount": 36,_x000D_
          "CustomInfo": {}_x000D_
        }_x000D_
      },_x000D_
      "3": {_x000D_
        "$type": "Inside.Core.Formula.Definition.DefinitionAC, Inside.Core.Formula",_x000D_
        "ID": 3,_x000D_
        "Results": [_x000D_
          [_x000D_
            0.0_x000D_
          ]_x000D_
        ],_x000D_
        "Statistics": {_x000D_
          "CreationDate": "2022-02-25T15:27:41.24801+01:00",_x000D_
          "LastRefreshDate": "2022-02-25T15:28:48.2305272+01:00",_x000D_
          "TotalRefreshCount": 38,_x000D_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"2022-02-25T15:27:41.24801+01:00",_x000D_
          "LastRefreshDate": "2022-02-25T15:28:48.1947339+01:00",_x000D_
          "TotalRefreshCount": 18,_x000D_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"2022-02-25T15:27:41.24801+01:00",_x000D_
          "LastRefreshDate": "2022-02-25T15:28:48.2074409+01:00",_x000D_
          "TotalRefreshCount": 19,_x000D_
          "CustomInfo": {}_x000D_
        }_x000D_
      },_x000D_
      "6": {_x000D_
        "$type": "Inside.Core.Formula.Definition.DefinitionAC, Inside.Core.Formula",_x000D_
        "ID": 6,_x000D_
        "Results": [_x000D_
          [_x000D_
            3.0_x000D_
          ]_x000D_
        ],_x000D_
        "Statistics": {_x000D_
          "CreationDate": "2022-02-25T15:27:41.24801+01:00",_x000D_
          "LastRefreshDate": "2022-02-25T15:28:48.1857578+01:00",_x000D_
          "TotalRefreshCount": 18,_x000D_
          "CustomInfo": {}_x000D_
        }_x000D_
      },_x000D_
      "7": {_x000D_
        "$type": "Inside.Core.Formula.Definition.DefinitionAC, Inside.Core.Formula",_x000D_
        "ID": 7,_x000D_
        "Results": [_x000D_
          [_x000D_
            0.0_x000D_
          ]_x000D_
        ],_x000D_
        "Statistics": {_x000D_
          "CreationDate": "2022-02-25T15:27:41.24801+01:00",_x000D_
          "LastRefreshDate": "2022-02-25T15:28:48.1887502+01:00",_x000D_
          "TotalRefreshCount": 36,_x000D_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"2022-02-25T15:27:41.24801+01:00",_x000D_
          "LastRefreshDate": "2022-02-25T15:28:48.2295051+01:00",_x000D_
          "TotalRefreshCount": 19,_x000D_
          "CustomInfo": {}_x000D_
        }_x000D_
      },_x000D_
      "9": {_x000D_
        "$type": "Inside.Core.Formula.Definition.DefinitionAC, Inside.Core.Formula",_x000D_
        "ID": 9,_x000D_
        "Results": [_x000D_
          [_x000D_
            2.0_x000D_
          ]_x000D_
        ],_x000D_
        "Statistics": {_x000D_
          "CreationDate": "2022-02-25T15:27:41.24801+01:00",_x000D_
          "LastRefreshDate": "2022-02-25T15:28:48.2165259+01:00",_x000D_
          "TotalRefreshCount": 19,_x000D_
          "CustomInfo": {}_x000D_
        }_x000D_
      }_x000D_
    },_x000D_
    "LastID": 9_x000D_
  }_x000D_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</si>
</sst>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0"/>
      <name val="Segoe UI"/>
      <family val="2"/>
    </font>
    <font>
      <b/>
      <sz val="13"/>
      <color theme="0"/>
      <name val="Segoe UI"/>
      <family val="2"/>
    </font>
    <font>
      <sz val="11"/>
      <color theme="0" tint="-0.14999847407452621"/>
      <name val="Calibri"/>
      <family val="2"/>
      <scheme val="minor"/>
    </font>
    <font>
      <i/>
      <sz val="13"/>
      <color theme="1"/>
      <name val="Segoe UI Light"/>
      <family val="2"/>
    </font>
    <font>
      <b/>
      <sz val="12"/>
      <color theme="0"/>
      <name val="Segoe UI"/>
      <family val="2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1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  <border>
      <left/>
      <right/>
      <top style="thin">
        <color theme="2" tint="-0.749961851863155"/>
      </top>
      <bottom/>
      <diagonal/>
    </border>
    <border>
      <left/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/>
      <top/>
      <bottom/>
      <diagonal/>
    </border>
    <border>
      <left/>
      <right style="thin">
        <color theme="2" tint="-0.749961851863155"/>
      </right>
      <top/>
      <bottom/>
      <diagonal/>
    </border>
    <border>
      <left/>
      <right/>
      <top/>
      <bottom style="dotted">
        <color theme="2" tint="-0.499984740745262"/>
      </bottom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2" tint="-0.749961851863155"/>
      </left>
      <right/>
      <top/>
      <bottom style="thin">
        <color theme="2" tint="-0.749961851863155"/>
      </bottom>
      <diagonal/>
    </border>
    <border>
      <left/>
      <right/>
      <top/>
      <bottom style="thin">
        <color theme="2" tint="-0.749961851863155"/>
      </bottom>
      <diagonal/>
    </border>
    <border>
      <left/>
      <right style="thin">
        <color theme="2" tint="-0.749961851863155"/>
      </right>
      <top/>
      <bottom style="thin">
        <color theme="2" tint="-0.749961851863155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3" borderId="0" xfId="0" applyFont="1" applyFill="1" applyAlignment="1">
      <alignment horizontal="center" vertical="center" wrapText="1"/>
    </xf>
    <xf numFmtId="0" fontId="4" fillId="0" borderId="0" xfId="0" applyFont="1"/>
    <xf numFmtId="0" fontId="5" fillId="0" borderId="6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4" fontId="0" fillId="0" borderId="0" xfId="0" applyNumberFormat="1"/>
    <xf numFmtId="0" fontId="1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wrapText="1"/>
    </xf>
    <xf numFmtId="49" fontId="5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Présent</c:v>
          </c:tx>
          <c:spPr>
            <a:solidFill>
              <a:srgbClr val="F7A425"/>
            </a:solidFill>
            <a:scene3d>
              <a:camera prst="orthographicFront"/>
              <a:lightRig rig="threePt" dir="t"/>
            </a:scene3d>
            <a:sp3d>
              <a:bevelT w="139700" h="1397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03-48F0-AF6F-13F21EDB5B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39000367"/>
        <c:axId val="1039004943"/>
      </c:barChart>
      <c:catAx>
        <c:axId val="103900036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39004943"/>
        <c:crosses val="autoZero"/>
        <c:auto val="1"/>
        <c:lblAlgn val="ctr"/>
        <c:lblOffset val="100"/>
        <c:noMultiLvlLbl val="0"/>
      </c:catAx>
      <c:valAx>
        <c:axId val="1039004943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039000367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Sorties Mois</c:v>
          </c:tx>
          <c:spPr>
            <a:solidFill>
              <a:srgbClr val="A50021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FC-449B-B9DD-A25552E1BB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88702240"/>
        <c:axId val="1988684768"/>
      </c:barChart>
      <c:catAx>
        <c:axId val="198870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800"/>
            </a:pPr>
            <a:endParaRPr lang="fr-FR"/>
          </a:p>
        </c:txPr>
        <c:crossAx val="1988684768"/>
        <c:crosses val="autoZero"/>
        <c:auto val="1"/>
        <c:lblAlgn val="ctr"/>
        <c:lblOffset val="100"/>
        <c:noMultiLvlLbl val="0"/>
      </c:catAx>
      <c:valAx>
        <c:axId val="1988684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988702240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Sorties Mois</c:v>
          </c:tx>
          <c:spPr>
            <a:solidFill>
              <a:srgbClr val="A50021"/>
            </a:solidFill>
            <a:ln>
              <a:solidFill>
                <a:schemeClr val="bg1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2"/>
              <c:pt idx="0">
                <c:v>201901</c:v>
              </c:pt>
              <c:pt idx="1">
                <c:v>201902</c:v>
              </c:pt>
              <c:pt idx="2">
                <c:v>201903</c:v>
              </c:pt>
              <c:pt idx="3">
                <c:v>201904</c:v>
              </c:pt>
              <c:pt idx="4">
                <c:v>201905</c:v>
              </c:pt>
              <c:pt idx="5">
                <c:v>201906</c:v>
              </c:pt>
              <c:pt idx="6">
                <c:v>201907</c:v>
              </c:pt>
              <c:pt idx="7">
                <c:v>201908</c:v>
              </c:pt>
              <c:pt idx="8">
                <c:v>201909</c:v>
              </c:pt>
              <c:pt idx="9">
                <c:v>201910</c:v>
              </c:pt>
              <c:pt idx="10">
                <c:v>201911</c:v>
              </c:pt>
              <c:pt idx="11">
                <c:v>201912</c:v>
              </c:pt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CE-402B-8946-BAFF69B51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290608"/>
        <c:axId val="191287280"/>
      </c:barChart>
      <c:catAx>
        <c:axId val="19129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800"/>
            </a:pPr>
            <a:endParaRPr lang="fr-FR"/>
          </a:p>
        </c:txPr>
        <c:crossAx val="191287280"/>
        <c:crosses val="autoZero"/>
        <c:auto val="1"/>
        <c:lblAlgn val="ctr"/>
        <c:lblOffset val="100"/>
        <c:noMultiLvlLbl val="0"/>
      </c:catAx>
      <c:valAx>
        <c:axId val="191287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91290608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Sorties Mois</c:v>
          </c:tx>
          <c:spPr>
            <a:solidFill>
              <a:srgbClr val="A50021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6"/>
              <c:pt idx="0">
                <c:v>202001</c:v>
              </c:pt>
              <c:pt idx="1">
                <c:v>202002</c:v>
              </c:pt>
              <c:pt idx="2">
                <c:v>202003</c:v>
              </c:pt>
              <c:pt idx="3">
                <c:v>202004</c:v>
              </c:pt>
              <c:pt idx="4">
                <c:v>202005</c:v>
              </c:pt>
              <c:pt idx="5">
                <c:v>202006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B3-4B17-A786-F37291BBF64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1271472"/>
        <c:axId val="191281872"/>
      </c:barChart>
      <c:catAx>
        <c:axId val="19127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800"/>
            </a:pPr>
            <a:endParaRPr lang="fr-FR"/>
          </a:p>
        </c:txPr>
        <c:crossAx val="191281872"/>
        <c:crosses val="autoZero"/>
        <c:auto val="1"/>
        <c:lblAlgn val="ctr"/>
        <c:lblOffset val="100"/>
        <c:noMultiLvlLbl val="0"/>
      </c:catAx>
      <c:valAx>
        <c:axId val="191281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91271472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Présent</c:v>
          </c:tx>
          <c:spPr>
            <a:solidFill>
              <a:srgbClr val="08769C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B1-4EDE-B20E-D495E407B25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942843903"/>
        <c:axId val="942832255"/>
      </c:barChart>
      <c:catAx>
        <c:axId val="9428439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942832255"/>
        <c:crosses val="autoZero"/>
        <c:auto val="1"/>
        <c:lblAlgn val="ctr"/>
        <c:lblOffset val="100"/>
        <c:noMultiLvlLbl val="0"/>
      </c:catAx>
      <c:valAx>
        <c:axId val="942832255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42843903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Présent</c:v>
          </c:tx>
          <c:spPr>
            <a:solidFill>
              <a:srgbClr val="08769C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8C-41AE-BADC-92D812E2561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1218232527"/>
        <c:axId val="1218235439"/>
      </c:barChart>
      <c:catAx>
        <c:axId val="12182325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218235439"/>
        <c:crosses val="autoZero"/>
        <c:auto val="1"/>
        <c:lblAlgn val="ctr"/>
        <c:lblOffset val="100"/>
        <c:noMultiLvlLbl val="0"/>
      </c:catAx>
      <c:valAx>
        <c:axId val="1218235439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218232527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Présent</c:v>
          </c:tx>
          <c:spPr>
            <a:solidFill>
              <a:srgbClr val="08769C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0 - 20 ans</c:v>
              </c:pt>
              <c:pt idx="1">
                <c:v>20 - 25 ans</c:v>
              </c:pt>
              <c:pt idx="2">
                <c:v>36 - 40 ans</c:v>
              </c:pt>
              <c:pt idx="3">
                <c:v>41 - 45 ans</c:v>
              </c:pt>
              <c:pt idx="4">
                <c:v>46 - 50 ans</c:v>
              </c:pt>
              <c:pt idx="5">
                <c:v>51 - 55 ans</c:v>
              </c:pt>
              <c:pt idx="6">
                <c:v>56 - 60 ans</c:v>
              </c:pt>
              <c:pt idx="7">
                <c:v>61 - 65 ans</c:v>
              </c:pt>
              <c:pt idx="8">
                <c:v>65 ans et +</c:v>
              </c:pt>
            </c:strLit>
          </c:cat>
          <c:val>
            <c:numLit>
              <c:formatCode>General</c:formatCode>
              <c:ptCount val="9"/>
              <c:pt idx="0">
                <c:v>1</c:v>
              </c:pt>
              <c:pt idx="1">
                <c:v>1</c:v>
              </c:pt>
              <c:pt idx="2">
                <c:v>6</c:v>
              </c:pt>
              <c:pt idx="3">
                <c:v>8</c:v>
              </c:pt>
              <c:pt idx="4">
                <c:v>5</c:v>
              </c:pt>
              <c:pt idx="5">
                <c:v>5</c:v>
              </c:pt>
              <c:pt idx="6">
                <c:v>1</c:v>
              </c:pt>
              <c:pt idx="7">
                <c:v>1</c:v>
              </c:pt>
              <c:pt idx="8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EBD4-48AC-A8BF-82C4565F681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677407455"/>
        <c:axId val="540299871"/>
      </c:barChart>
      <c:catAx>
        <c:axId val="6774074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540299871"/>
        <c:crosses val="autoZero"/>
        <c:auto val="1"/>
        <c:lblAlgn val="ctr"/>
        <c:lblOffset val="100"/>
        <c:noMultiLvlLbl val="0"/>
      </c:catAx>
      <c:valAx>
        <c:axId val="54029987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677407455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Présent</c:v>
          </c:tx>
          <c:spPr>
            <a:solidFill>
              <a:srgbClr val="F7A425"/>
            </a:solidFill>
            <a:scene3d>
              <a:camera prst="orthographicFront"/>
              <a:lightRig rig="contrasting" dir="t">
                <a:rot lat="0" lon="0" rev="7800000"/>
              </a:lightRig>
            </a:scene3d>
            <a:sp3d>
              <a:bevelT w="139700" h="1397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2"/>
              <c:pt idx="0">
                <c:v>Contrat de travail à durée déterminée de droit privé</c:v>
              </c:pt>
              <c:pt idx="1">
                <c:v>Contrat de travail à durée indéterminée de droit privé</c:v>
              </c:pt>
            </c:strLit>
          </c:cat>
          <c:val>
            <c:numLit>
              <c:formatCode>General</c:formatCode>
              <c:ptCount val="2"/>
              <c:pt idx="0">
                <c:v>1</c:v>
              </c:pt>
              <c:pt idx="1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0-12AC-4EF1-BE45-D63CB64E27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04856607"/>
        <c:axId val="1604863679"/>
      </c:barChart>
      <c:catAx>
        <c:axId val="160485660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604863679"/>
        <c:crosses val="autoZero"/>
        <c:auto val="1"/>
        <c:lblAlgn val="ctr"/>
        <c:lblOffset val="100"/>
        <c:noMultiLvlLbl val="0"/>
      </c:catAx>
      <c:valAx>
        <c:axId val="1604863679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604856607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Présent</c:v>
          </c:tx>
          <c:spPr>
            <a:solidFill>
              <a:srgbClr val="F7A425"/>
            </a:solidFill>
            <a:scene3d>
              <a:camera prst="orthographicFront"/>
              <a:lightRig rig="contrasting" dir="t">
                <a:rot lat="0" lon="0" rev="7800000"/>
              </a:lightRig>
            </a:scene3d>
            <a:sp3d>
              <a:bevelT w="139700" h="1397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A8-4FA9-AAC8-9558B18C2DA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76846319"/>
        <c:axId val="876847151"/>
      </c:barChart>
      <c:catAx>
        <c:axId val="87684631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fr-FR"/>
          </a:p>
        </c:txPr>
        <c:crossAx val="876847151"/>
        <c:crosses val="autoZero"/>
        <c:auto val="1"/>
        <c:lblAlgn val="ctr"/>
        <c:lblOffset val="100"/>
        <c:noMultiLvlLbl val="0"/>
      </c:catAx>
      <c:valAx>
        <c:axId val="876847151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876846319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v>Présent</c:v>
          </c:tx>
          <c:spPr>
            <a:ln>
              <a:solidFill>
                <a:schemeClr val="bg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84-47C7-A44A-37E39DF645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v>Présent</c:v>
          </c:tx>
          <c:spPr>
            <a:ln>
              <a:solidFill>
                <a:schemeClr val="bg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Autres cadres au sens de la convention collective (ou du statut pour les régimes spéciaux)</c:v>
              </c:pt>
              <c:pt idx="1">
                <c:v>Employé administratif d_entreprise, de commerce, agent de service</c:v>
              </c:pt>
            </c:strLit>
          </c:cat>
          <c:val>
            <c:numLit>
              <c:formatCode>General</c:formatCode>
              <c:ptCount val="2"/>
              <c:pt idx="0">
                <c:v>14</c:v>
              </c:pt>
              <c:pt idx="1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2E37-45D7-8B17-B07BE7658E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v>Présent</c:v>
          </c:tx>
          <c:spPr>
            <a:ln>
              <a:solidFill>
                <a:schemeClr val="bg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6F-429D-A548-ABB427AB9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Entrées Mois</c:v>
          </c:tx>
          <c:spPr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F7-4812-8BA2-FB4ABAD7A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88697248"/>
        <c:axId val="1988695584"/>
      </c:barChart>
      <c:catAx>
        <c:axId val="198869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fr-FR"/>
          </a:p>
        </c:txPr>
        <c:crossAx val="1988695584"/>
        <c:crosses val="autoZero"/>
        <c:auto val="1"/>
        <c:lblAlgn val="ctr"/>
        <c:lblOffset val="100"/>
        <c:noMultiLvlLbl val="0"/>
      </c:catAx>
      <c:valAx>
        <c:axId val="1988695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988697248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Entrées Mois</c:v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dPt>
            <c:idx val="8"/>
            <c:invertIfNegative val="0"/>
            <c:bubble3D val="0"/>
            <c:spPr>
              <a:solidFill>
                <a:schemeClr val="accent6"/>
              </a:solidFill>
              <a:ln w="952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EE5-4A73-9140-F2CE31A7F4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2"/>
              <c:pt idx="0">
                <c:v>201901</c:v>
              </c:pt>
              <c:pt idx="1">
                <c:v>201902</c:v>
              </c:pt>
              <c:pt idx="2">
                <c:v>201903</c:v>
              </c:pt>
              <c:pt idx="3">
                <c:v>201904</c:v>
              </c:pt>
              <c:pt idx="4">
                <c:v>201905</c:v>
              </c:pt>
              <c:pt idx="5">
                <c:v>201906</c:v>
              </c:pt>
              <c:pt idx="6">
                <c:v>201907</c:v>
              </c:pt>
              <c:pt idx="7">
                <c:v>201908</c:v>
              </c:pt>
              <c:pt idx="8">
                <c:v>201909</c:v>
              </c:pt>
              <c:pt idx="9">
                <c:v>201910</c:v>
              </c:pt>
              <c:pt idx="10">
                <c:v>201911</c:v>
              </c:pt>
              <c:pt idx="11">
                <c:v>201912</c:v>
              </c:pt>
            </c:strLit>
          </c:cat>
          <c:val>
            <c:numLit>
              <c:formatCode>General</c:formatCode>
              <c:ptCount val="12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BA-461F-9A54-0ACAD86D8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682272"/>
        <c:axId val="1988673952"/>
      </c:barChart>
      <c:catAx>
        <c:axId val="198868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800"/>
            </a:pPr>
            <a:endParaRPr lang="fr-FR"/>
          </a:p>
        </c:txPr>
        <c:crossAx val="1988673952"/>
        <c:crosses val="autoZero"/>
        <c:auto val="1"/>
        <c:lblAlgn val="ctr"/>
        <c:lblOffset val="100"/>
        <c:noMultiLvlLbl val="0"/>
      </c:catAx>
      <c:valAx>
        <c:axId val="1988673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988682272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Entrées Mois</c:v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6"/>
              <c:pt idx="0">
                <c:v>202001</c:v>
              </c:pt>
              <c:pt idx="1">
                <c:v>202002</c:v>
              </c:pt>
              <c:pt idx="2">
                <c:v>202003</c:v>
              </c:pt>
              <c:pt idx="3">
                <c:v>202004</c:v>
              </c:pt>
              <c:pt idx="4">
                <c:v>202005</c:v>
              </c:pt>
              <c:pt idx="5">
                <c:v>202006</c:v>
              </c:pt>
            </c:strLit>
          </c:cat>
          <c:val>
            <c:numLit>
              <c:formatCode>General</c:formatCode>
              <c:ptCount val="6"/>
              <c:pt idx="0">
                <c:v>2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8F-44E7-8D74-A6C330EFA5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88665632"/>
        <c:axId val="1988660224"/>
      </c:barChart>
      <c:catAx>
        <c:axId val="19886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800"/>
            </a:pPr>
            <a:endParaRPr lang="fr-FR"/>
          </a:p>
        </c:txPr>
        <c:crossAx val="1988660224"/>
        <c:crosses val="autoZero"/>
        <c:auto val="1"/>
        <c:lblAlgn val="ctr"/>
        <c:lblOffset val="100"/>
        <c:noMultiLvlLbl val="0"/>
      </c:catAx>
      <c:valAx>
        <c:axId val="1988660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988665632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image" Target="../media/image2.png"/><Relationship Id="rId2" Type="http://schemas.openxmlformats.org/officeDocument/2006/relationships/chart" Target="../charts/chart2.xml"/><Relationship Id="rId16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95250</xdr:rowOff>
    </xdr:from>
    <xdr:to>
      <xdr:col>5</xdr:col>
      <xdr:colOff>0</xdr:colOff>
      <xdr:row>32</xdr:row>
      <xdr:rowOff>85725</xdr:rowOff>
    </xdr:to>
    <xdr:graphicFrame macro="">
      <xdr:nvGraphicFramePr>
        <xdr:cNvPr id="2" name="Graphique_C15">
          <a:extLst>
            <a:ext uri="{FF2B5EF4-FFF2-40B4-BE49-F238E27FC236}">
              <a16:creationId xmlns:a16="http://schemas.microsoft.com/office/drawing/2014/main" id="{65590365-D8B9-4FAA-AAA8-83A920C39A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12</xdr:row>
      <xdr:rowOff>133350</xdr:rowOff>
    </xdr:from>
    <xdr:to>
      <xdr:col>9</xdr:col>
      <xdr:colOff>9525</xdr:colOff>
      <xdr:row>32</xdr:row>
      <xdr:rowOff>133350</xdr:rowOff>
    </xdr:to>
    <xdr:graphicFrame macro="">
      <xdr:nvGraphicFramePr>
        <xdr:cNvPr id="3" name="Graphique_G15">
          <a:extLst>
            <a:ext uri="{FF2B5EF4-FFF2-40B4-BE49-F238E27FC236}">
              <a16:creationId xmlns:a16="http://schemas.microsoft.com/office/drawing/2014/main" id="{1E81D171-D4E2-46B9-AA9B-8E28BF47C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19049</xdr:colOff>
      <xdr:row>12</xdr:row>
      <xdr:rowOff>152400</xdr:rowOff>
    </xdr:from>
    <xdr:to>
      <xdr:col>12</xdr:col>
      <xdr:colOff>1152524</xdr:colOff>
      <xdr:row>33</xdr:row>
      <xdr:rowOff>0</xdr:rowOff>
    </xdr:to>
    <xdr:graphicFrame macro="">
      <xdr:nvGraphicFramePr>
        <xdr:cNvPr id="4" name="Graphique_K15">
          <a:extLst>
            <a:ext uri="{FF2B5EF4-FFF2-40B4-BE49-F238E27FC236}">
              <a16:creationId xmlns:a16="http://schemas.microsoft.com/office/drawing/2014/main" id="{6DA58556-82AA-4DAA-8280-CC6A5416D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69</xdr:row>
      <xdr:rowOff>114300</xdr:rowOff>
    </xdr:from>
    <xdr:to>
      <xdr:col>5</xdr:col>
      <xdr:colOff>19050</xdr:colOff>
      <xdr:row>89</xdr:row>
      <xdr:rowOff>114300</xdr:rowOff>
    </xdr:to>
    <xdr:graphicFrame macro="">
      <xdr:nvGraphicFramePr>
        <xdr:cNvPr id="5" name="Graphique_C72">
          <a:extLst>
            <a:ext uri="{FF2B5EF4-FFF2-40B4-BE49-F238E27FC236}">
              <a16:creationId xmlns:a16="http://schemas.microsoft.com/office/drawing/2014/main" id="{03537E6F-327A-4792-8DAC-8DE3D30C6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28575</xdr:colOff>
      <xdr:row>69</xdr:row>
      <xdr:rowOff>114300</xdr:rowOff>
    </xdr:from>
    <xdr:to>
      <xdr:col>9</xdr:col>
      <xdr:colOff>30480</xdr:colOff>
      <xdr:row>89</xdr:row>
      <xdr:rowOff>114300</xdr:rowOff>
    </xdr:to>
    <xdr:graphicFrame macro="">
      <xdr:nvGraphicFramePr>
        <xdr:cNvPr id="6" name="Graphique_G72">
          <a:extLst>
            <a:ext uri="{FF2B5EF4-FFF2-40B4-BE49-F238E27FC236}">
              <a16:creationId xmlns:a16="http://schemas.microsoft.com/office/drawing/2014/main" id="{FEB85426-234C-4579-8341-6A763003D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1524000</xdr:colOff>
      <xdr:row>69</xdr:row>
      <xdr:rowOff>171450</xdr:rowOff>
    </xdr:from>
    <xdr:to>
      <xdr:col>12</xdr:col>
      <xdr:colOff>1123950</xdr:colOff>
      <xdr:row>89</xdr:row>
      <xdr:rowOff>171450</xdr:rowOff>
    </xdr:to>
    <xdr:graphicFrame macro="">
      <xdr:nvGraphicFramePr>
        <xdr:cNvPr id="7" name="Graphique_K72">
          <a:extLst>
            <a:ext uri="{FF2B5EF4-FFF2-40B4-BE49-F238E27FC236}">
              <a16:creationId xmlns:a16="http://schemas.microsoft.com/office/drawing/2014/main" id="{3E75A76A-8CA6-45A6-9E11-5A50D336C3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9525</xdr:colOff>
      <xdr:row>97</xdr:row>
      <xdr:rowOff>104775</xdr:rowOff>
    </xdr:from>
    <xdr:to>
      <xdr:col>5</xdr:col>
      <xdr:colOff>9525</xdr:colOff>
      <xdr:row>117</xdr:row>
      <xdr:rowOff>104775</xdr:rowOff>
    </xdr:to>
    <xdr:graphicFrame macro="">
      <xdr:nvGraphicFramePr>
        <xdr:cNvPr id="8" name="Graphique_C100">
          <a:extLst>
            <a:ext uri="{FF2B5EF4-FFF2-40B4-BE49-F238E27FC236}">
              <a16:creationId xmlns:a16="http://schemas.microsoft.com/office/drawing/2014/main" id="{E5BC04B3-285C-402E-83CB-3876B19FA7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85725</xdr:rowOff>
    </xdr:from>
    <xdr:to>
      <xdr:col>9</xdr:col>
      <xdr:colOff>19050</xdr:colOff>
      <xdr:row>117</xdr:row>
      <xdr:rowOff>85725</xdr:rowOff>
    </xdr:to>
    <xdr:graphicFrame macro="">
      <xdr:nvGraphicFramePr>
        <xdr:cNvPr id="9" name="Graphique_G100">
          <a:extLst>
            <a:ext uri="{FF2B5EF4-FFF2-40B4-BE49-F238E27FC236}">
              <a16:creationId xmlns:a16="http://schemas.microsoft.com/office/drawing/2014/main" id="{BC631E95-C411-431D-8D1C-FBBB9249D3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97</xdr:row>
      <xdr:rowOff>66675</xdr:rowOff>
    </xdr:from>
    <xdr:to>
      <xdr:col>12</xdr:col>
      <xdr:colOff>1143000</xdr:colOff>
      <xdr:row>117</xdr:row>
      <xdr:rowOff>66675</xdr:rowOff>
    </xdr:to>
    <xdr:graphicFrame macro="">
      <xdr:nvGraphicFramePr>
        <xdr:cNvPr id="10" name="Graphique_K100">
          <a:extLst>
            <a:ext uri="{FF2B5EF4-FFF2-40B4-BE49-F238E27FC236}">
              <a16:creationId xmlns:a16="http://schemas.microsoft.com/office/drawing/2014/main" id="{53CC5BAA-5292-4579-869D-4D7E1F0CAB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126</xdr:row>
      <xdr:rowOff>152400</xdr:rowOff>
    </xdr:from>
    <xdr:to>
      <xdr:col>5</xdr:col>
      <xdr:colOff>0</xdr:colOff>
      <xdr:row>146</xdr:row>
      <xdr:rowOff>152400</xdr:rowOff>
    </xdr:to>
    <xdr:graphicFrame macro="">
      <xdr:nvGraphicFramePr>
        <xdr:cNvPr id="11" name="Graphique_C129">
          <a:extLst>
            <a:ext uri="{FF2B5EF4-FFF2-40B4-BE49-F238E27FC236}">
              <a16:creationId xmlns:a16="http://schemas.microsoft.com/office/drawing/2014/main" id="{AD9EE381-D43E-43BD-BE97-7E0C5F8214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1533525</xdr:colOff>
      <xdr:row>126</xdr:row>
      <xdr:rowOff>152400</xdr:rowOff>
    </xdr:from>
    <xdr:to>
      <xdr:col>8</xdr:col>
      <xdr:colOff>1552575</xdr:colOff>
      <xdr:row>146</xdr:row>
      <xdr:rowOff>152400</xdr:rowOff>
    </xdr:to>
    <xdr:graphicFrame macro="">
      <xdr:nvGraphicFramePr>
        <xdr:cNvPr id="12" name="Graphique_G129">
          <a:extLst>
            <a:ext uri="{FF2B5EF4-FFF2-40B4-BE49-F238E27FC236}">
              <a16:creationId xmlns:a16="http://schemas.microsoft.com/office/drawing/2014/main" id="{5B9C3F72-A6CE-4A8C-8BD3-CC23DD83D7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1524000</xdr:colOff>
      <xdr:row>126</xdr:row>
      <xdr:rowOff>142875</xdr:rowOff>
    </xdr:from>
    <xdr:to>
      <xdr:col>12</xdr:col>
      <xdr:colOff>1143000</xdr:colOff>
      <xdr:row>146</xdr:row>
      <xdr:rowOff>142875</xdr:rowOff>
    </xdr:to>
    <xdr:graphicFrame macro="">
      <xdr:nvGraphicFramePr>
        <xdr:cNvPr id="13" name="Graphique_K129">
          <a:extLst>
            <a:ext uri="{FF2B5EF4-FFF2-40B4-BE49-F238E27FC236}">
              <a16:creationId xmlns:a16="http://schemas.microsoft.com/office/drawing/2014/main" id="{A576E92D-60F8-4BA8-9387-258708D8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750570</xdr:colOff>
      <xdr:row>42</xdr:row>
      <xdr:rowOff>91440</xdr:rowOff>
    </xdr:from>
    <xdr:to>
      <xdr:col>5</xdr:col>
      <xdr:colOff>11430</xdr:colOff>
      <xdr:row>61</xdr:row>
      <xdr:rowOff>91440</xdr:rowOff>
    </xdr:to>
    <xdr:graphicFrame macro="">
      <xdr:nvGraphicFramePr>
        <xdr:cNvPr id="14" name="Graphique_C44">
          <a:extLst>
            <a:ext uri="{FF2B5EF4-FFF2-40B4-BE49-F238E27FC236}">
              <a16:creationId xmlns:a16="http://schemas.microsoft.com/office/drawing/2014/main" id="{B8EF4476-5940-4CAB-B810-E36E92687E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0</xdr:colOff>
      <xdr:row>42</xdr:row>
      <xdr:rowOff>85725</xdr:rowOff>
    </xdr:from>
    <xdr:to>
      <xdr:col>12</xdr:col>
      <xdr:colOff>1143000</xdr:colOff>
      <xdr:row>61</xdr:row>
      <xdr:rowOff>85725</xdr:rowOff>
    </xdr:to>
    <xdr:graphicFrame macro="">
      <xdr:nvGraphicFramePr>
        <xdr:cNvPr id="15" name="Graphique_K44">
          <a:extLst>
            <a:ext uri="{FF2B5EF4-FFF2-40B4-BE49-F238E27FC236}">
              <a16:creationId xmlns:a16="http://schemas.microsoft.com/office/drawing/2014/main" id="{328D8091-DEDA-49FC-A9A9-BBA3F2459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1493520</xdr:colOff>
      <xdr:row>42</xdr:row>
      <xdr:rowOff>123825</xdr:rowOff>
    </xdr:from>
    <xdr:to>
      <xdr:col>8</xdr:col>
      <xdr:colOff>1564005</xdr:colOff>
      <xdr:row>61</xdr:row>
      <xdr:rowOff>123825</xdr:rowOff>
    </xdr:to>
    <xdr:graphicFrame macro="">
      <xdr:nvGraphicFramePr>
        <xdr:cNvPr id="16" name="Graphique_G45">
          <a:extLst>
            <a:ext uri="{FF2B5EF4-FFF2-40B4-BE49-F238E27FC236}">
              <a16:creationId xmlns:a16="http://schemas.microsoft.com/office/drawing/2014/main" id="{51C43CBD-B8F6-473A-9DAD-9EAE5B9E87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2</xdr:col>
      <xdr:colOff>590550</xdr:colOff>
      <xdr:row>158</xdr:row>
      <xdr:rowOff>57153</xdr:rowOff>
    </xdr:from>
    <xdr:to>
      <xdr:col>4</xdr:col>
      <xdr:colOff>1104600</xdr:colOff>
      <xdr:row>174</xdr:row>
      <xdr:rowOff>20658</xdr:rowOff>
    </xdr:to>
    <xdr:pic>
      <xdr:nvPicPr>
        <xdr:cNvPr id="69" name="GAUC167">
          <a:extLst>
            <a:ext uri="{FF2B5EF4-FFF2-40B4-BE49-F238E27FC236}">
              <a16:creationId xmlns:a16="http://schemas.microsoft.com/office/drawing/2014/main" id="{205265EA-7238-4442-B8D2-613749365DC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33813753"/>
          <a:ext cx="3000075" cy="3011505"/>
        </a:xfrm>
        <a:prstGeom prst="rect">
          <a:avLst/>
        </a:prstGeom>
      </xdr:spPr>
    </xdr:pic>
    <xdr:clientData/>
  </xdr:twoCellAnchor>
  <xdr:twoCellAnchor editAs="oneCell">
    <xdr:from>
      <xdr:col>6</xdr:col>
      <xdr:colOff>742950</xdr:colOff>
      <xdr:row>158</xdr:row>
      <xdr:rowOff>57153</xdr:rowOff>
    </xdr:from>
    <xdr:to>
      <xdr:col>8</xdr:col>
      <xdr:colOff>1180800</xdr:colOff>
      <xdr:row>174</xdr:row>
      <xdr:rowOff>20658</xdr:rowOff>
    </xdr:to>
    <xdr:pic>
      <xdr:nvPicPr>
        <xdr:cNvPr id="73" name="GAUG167">
          <a:extLst>
            <a:ext uri="{FF2B5EF4-FFF2-40B4-BE49-F238E27FC236}">
              <a16:creationId xmlns:a16="http://schemas.microsoft.com/office/drawing/2014/main" id="{32F2B96A-45A6-4721-8912-8B4CEC6037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33813753"/>
          <a:ext cx="3000075" cy="3011505"/>
        </a:xfrm>
        <a:prstGeom prst="rect">
          <a:avLst/>
        </a:prstGeom>
      </xdr:spPr>
    </xdr:pic>
    <xdr:clientData/>
  </xdr:twoCellAnchor>
  <xdr:twoCellAnchor editAs="oneCell">
    <xdr:from>
      <xdr:col>10</xdr:col>
      <xdr:colOff>632458</xdr:colOff>
      <xdr:row>158</xdr:row>
      <xdr:rowOff>56517</xdr:rowOff>
    </xdr:from>
    <xdr:to>
      <xdr:col>12</xdr:col>
      <xdr:colOff>685798</xdr:colOff>
      <xdr:row>174</xdr:row>
      <xdr:rowOff>22227</xdr:rowOff>
    </xdr:to>
    <xdr:pic>
      <xdr:nvPicPr>
        <xdr:cNvPr id="75" name="GAUK167">
          <a:extLst>
            <a:ext uri="{FF2B5EF4-FFF2-40B4-BE49-F238E27FC236}">
              <a16:creationId xmlns:a16="http://schemas.microsoft.com/office/drawing/2014/main" id="{5A7F9341-A71A-4976-BF29-AEB3F29BA58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9233" y="33813117"/>
          <a:ext cx="3006090" cy="3013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01746-BAFC-4A84-A1CC-4035253BBB17}">
  <dimension ref="B1:Z181"/>
  <sheetViews>
    <sheetView showGridLines="0" tabSelected="1" workbookViewId="0">
      <pane ySplit="1" topLeftCell="A2" activePane="bottomLeft" state="frozen"/>
      <selection pane="bottomLeft" activeCell="L7" sqref="L7"/>
    </sheetView>
  </sheetViews>
  <sheetFormatPr baseColWidth="10" defaultRowHeight="15" x14ac:dyDescent="0.25"/>
  <cols>
    <col min="1" max="1" width="6.42578125" customWidth="1"/>
    <col min="3" max="3" width="21.42578125" customWidth="1"/>
    <col min="4" max="4" width="15.85546875" bestFit="1" customWidth="1"/>
    <col min="5" max="5" width="21.140625" customWidth="1"/>
    <col min="6" max="6" width="23.140625" customWidth="1"/>
    <col min="7" max="7" width="21.140625" customWidth="1"/>
    <col min="8" max="8" width="17.28515625" customWidth="1"/>
    <col min="9" max="9" width="23.42578125" customWidth="1"/>
    <col min="10" max="10" width="23.140625" customWidth="1"/>
    <col min="11" max="11" width="21.140625" customWidth="1"/>
    <col min="12" max="12" width="23.140625" customWidth="1"/>
    <col min="13" max="13" width="17.28515625" customWidth="1"/>
    <col min="15" max="15" width="6.42578125" customWidth="1"/>
    <col min="22" max="22" width="13.42578125" customWidth="1"/>
    <col min="26" max="26" width="16" customWidth="1"/>
  </cols>
  <sheetData>
    <row r="1" spans="2:26" ht="58.5" customHeight="1" x14ac:dyDescent="0.25">
      <c r="B1" s="28" t="str">
        <f>"ÉVOLUTION DES EFFECTIFS AU "&amp;TEXT(L6,"JJ/MM/AAAA")</f>
        <v>ÉVOLUTION DES EFFECTIFS AU 31/12/2020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26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26" x14ac:dyDescent="0.25">
      <c r="B3" s="4"/>
      <c r="N3" s="5"/>
    </row>
    <row r="4" spans="2:26" x14ac:dyDescent="0.25">
      <c r="B4" s="4"/>
      <c r="N4" s="5"/>
    </row>
    <row r="5" spans="2:26" ht="44.25" customHeight="1" x14ac:dyDescent="0.25">
      <c r="B5" s="4"/>
      <c r="D5" s="6" t="s">
        <v>0</v>
      </c>
      <c r="F5" s="6" t="s">
        <v>1</v>
      </c>
      <c r="L5" s="6" t="s">
        <v>2</v>
      </c>
      <c r="N5" s="5"/>
      <c r="U5" s="7" t="s">
        <v>3</v>
      </c>
      <c r="V5" s="7" t="str">
        <f>YEAR($L$6)*100+1&amp;".."&amp;TEXT(EDATE($L$6,0),"AAAAMM")</f>
        <v>202001..202012</v>
      </c>
      <c r="W5" s="7">
        <f>YEAR(L6)</f>
        <v>2020</v>
      </c>
      <c r="X5" s="7" t="str">
        <f>TEXT(EDATE($L$6,0),"JJ/MM/AAAA")</f>
        <v>31/12/2020</v>
      </c>
      <c r="Y5" s="7" t="str">
        <f>"01/01/"&amp;W5</f>
        <v>01/01/2020</v>
      </c>
    </row>
    <row r="6" spans="2:26" ht="24" customHeight="1" x14ac:dyDescent="0.25">
      <c r="B6" s="4"/>
      <c r="D6" s="16" t="s">
        <v>14</v>
      </c>
      <c r="F6" s="8" t="s">
        <v>12</v>
      </c>
      <c r="L6" s="9">
        <v>44196</v>
      </c>
      <c r="N6" s="5"/>
      <c r="U6" s="7" t="s">
        <v>4</v>
      </c>
      <c r="V6" s="7" t="str">
        <f>W6&amp;"01"&amp;".."&amp;W6&amp;"12"</f>
        <v>201901..201912</v>
      </c>
      <c r="W6" s="7">
        <f>YEAR(L6)-1</f>
        <v>2019</v>
      </c>
      <c r="X6" s="7" t="str">
        <f>TEXT(EDATE($L$6,-12),"JJ/MM/AAAA")</f>
        <v>31/12/2019</v>
      </c>
      <c r="Y6" s="7" t="str">
        <f t="shared" ref="Y6:Y7" si="0">"01/01/"&amp;W6</f>
        <v>01/01/2019</v>
      </c>
      <c r="Z6" s="7" t="str">
        <f>"31/12/"&amp;W6</f>
        <v>31/12/2019</v>
      </c>
    </row>
    <row r="7" spans="2:26" x14ac:dyDescent="0.25">
      <c r="B7" s="4"/>
      <c r="K7" s="10"/>
      <c r="N7" s="5"/>
      <c r="U7" s="7" t="s">
        <v>5</v>
      </c>
      <c r="V7" s="7" t="str">
        <f>W7&amp;"01"&amp;".."&amp;W7&amp;"12"</f>
        <v>201801..201812</v>
      </c>
      <c r="W7" s="7">
        <f>YEAR(L6)-2</f>
        <v>2018</v>
      </c>
      <c r="X7" s="7" t="str">
        <f>TEXT(EDATE($L$6,-24),"JJ/MM/AAAA")</f>
        <v>31/12/2018</v>
      </c>
      <c r="Y7" s="7" t="str">
        <f t="shared" si="0"/>
        <v>01/01/2018</v>
      </c>
      <c r="Z7" s="7" t="str">
        <f>"31/12/"&amp;W7</f>
        <v>31/12/2018</v>
      </c>
    </row>
    <row r="8" spans="2:26" x14ac:dyDescent="0.25">
      <c r="B8" s="4"/>
      <c r="K8" s="10"/>
      <c r="N8" s="5"/>
    </row>
    <row r="9" spans="2:26" x14ac:dyDescent="0.25">
      <c r="B9" s="4"/>
      <c r="K9" s="10"/>
      <c r="N9" s="5"/>
    </row>
    <row r="10" spans="2:26" ht="34.5" customHeight="1" x14ac:dyDescent="0.25">
      <c r="B10" s="20" t="s">
        <v>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2:26" x14ac:dyDescent="0.25">
      <c r="B11" s="4"/>
      <c r="N11" s="5"/>
    </row>
    <row r="12" spans="2:26" x14ac:dyDescent="0.25">
      <c r="B12" s="4"/>
      <c r="N12" s="5"/>
    </row>
    <row r="13" spans="2:26" x14ac:dyDescent="0.25">
      <c r="B13" s="4"/>
      <c r="N13" s="5"/>
    </row>
    <row r="14" spans="2:26" x14ac:dyDescent="0.25">
      <c r="B14" s="4"/>
      <c r="N14" s="5"/>
    </row>
    <row r="15" spans="2:26" x14ac:dyDescent="0.25">
      <c r="B15" s="4"/>
      <c r="C15" t="str">
        <f>_xll.Assistant.XL.RIK_AG("INF54_0_0_0_0_0_0_D=0x0;INF03@E=0,S=27,G=0,T=0_0,P=-1@E=1,S=5@@@R=A,S=13,V={0}:R=C,S=14,V={1}:R=A,S=1,V={2}:",$D$6,$F$6,$X$7)</f>
        <v/>
      </c>
      <c r="G15" t="str">
        <f>_xll.Assistant.XL.RIK_AG("INF54_0_0_0_0_0_0_D=0x0;INF03@E=0,S=27,G=0,T=0_0,P=-1@E=1,S=5@@@R=A,S=13,V={0}:R=C,S=14,V={1}:R=A,S=1,V={2}:",$D$6,$F$6,$X$6)</f>
        <v/>
      </c>
      <c r="K15" t="str">
        <f>_xll.Assistant.XL.RIK_AG("INF54_0_0_0_0_0_0_D=0x0;INF03@E=0,S=27,G=0,T=0_0,P=-1@E=1,S=5@@@R=A,S=13,V={0}:R=C,S=14,V={1}:R=A,S=1,V={2}:",$D$6,$F$6,$X$5)</f>
        <v/>
      </c>
      <c r="N15" s="5"/>
    </row>
    <row r="16" spans="2:26" x14ac:dyDescent="0.25">
      <c r="B16" s="4"/>
      <c r="N16" s="5"/>
    </row>
    <row r="17" spans="2:14" x14ac:dyDescent="0.25">
      <c r="B17" s="4"/>
      <c r="N17" s="5"/>
    </row>
    <row r="18" spans="2:14" x14ac:dyDescent="0.25">
      <c r="B18" s="4"/>
      <c r="N18" s="5"/>
    </row>
    <row r="19" spans="2:14" x14ac:dyDescent="0.25">
      <c r="B19" s="4"/>
      <c r="N19" s="5"/>
    </row>
    <row r="20" spans="2:14" x14ac:dyDescent="0.25">
      <c r="B20" s="4"/>
      <c r="N20" s="5"/>
    </row>
    <row r="21" spans="2:14" x14ac:dyDescent="0.25">
      <c r="B21" s="4"/>
      <c r="N21" s="5"/>
    </row>
    <row r="22" spans="2:14" x14ac:dyDescent="0.25">
      <c r="B22" s="4"/>
      <c r="N22" s="5"/>
    </row>
    <row r="23" spans="2:14" x14ac:dyDescent="0.25">
      <c r="B23" s="4"/>
      <c r="N23" s="5"/>
    </row>
    <row r="24" spans="2:14" x14ac:dyDescent="0.25">
      <c r="B24" s="4"/>
      <c r="N24" s="5"/>
    </row>
    <row r="25" spans="2:14" x14ac:dyDescent="0.25">
      <c r="B25" s="4"/>
      <c r="N25" s="5"/>
    </row>
    <row r="26" spans="2:14" x14ac:dyDescent="0.25">
      <c r="B26" s="4"/>
      <c r="N26" s="5"/>
    </row>
    <row r="27" spans="2:14" x14ac:dyDescent="0.25">
      <c r="B27" s="4"/>
      <c r="N27" s="5"/>
    </row>
    <row r="28" spans="2:14" x14ac:dyDescent="0.25">
      <c r="B28" s="4"/>
      <c r="N28" s="5"/>
    </row>
    <row r="29" spans="2:14" x14ac:dyDescent="0.25">
      <c r="B29" s="4"/>
      <c r="N29" s="5"/>
    </row>
    <row r="30" spans="2:14" x14ac:dyDescent="0.25">
      <c r="B30" s="4"/>
      <c r="N30" s="5"/>
    </row>
    <row r="31" spans="2:14" x14ac:dyDescent="0.25">
      <c r="B31" s="4"/>
      <c r="N31" s="5"/>
    </row>
    <row r="32" spans="2:14" x14ac:dyDescent="0.25">
      <c r="B32" s="4"/>
      <c r="N32" s="5"/>
    </row>
    <row r="33" spans="2:14" ht="11.25" customHeight="1" x14ac:dyDescent="0.25">
      <c r="B33" s="4"/>
      <c r="N33" s="5"/>
    </row>
    <row r="34" spans="2:14" ht="12" customHeight="1" x14ac:dyDescent="0.25">
      <c r="B34" s="4"/>
      <c r="L34" s="23"/>
      <c r="M34" s="23"/>
      <c r="N34" s="5"/>
    </row>
    <row r="35" spans="2:14" ht="27" customHeight="1" x14ac:dyDescent="0.25">
      <c r="B35" s="4"/>
      <c r="C35" s="24" t="str">
        <f>"N-2 - Au "&amp;$Z$7</f>
        <v>N-2 - Au 31/12/2018</v>
      </c>
      <c r="D35" s="24"/>
      <c r="E35" s="24"/>
      <c r="G35" s="24" t="str">
        <f>"N-1 - Au "&amp;$Z$6</f>
        <v>N-1 - Au 31/12/2019</v>
      </c>
      <c r="H35" s="24"/>
      <c r="I35" s="24"/>
      <c r="K35" s="24" t="str">
        <f>"ANNÉE EN COURS - Au "&amp;$X$5</f>
        <v>ANNÉE EN COURS - Au 31/12/2020</v>
      </c>
      <c r="L35" s="24"/>
      <c r="M35" s="24"/>
      <c r="N35" s="5"/>
    </row>
    <row r="36" spans="2:14" ht="21.75" customHeight="1" x14ac:dyDescent="0.25">
      <c r="B36" s="4"/>
      <c r="C36" s="25">
        <f>_xll.Assistant.XL.RIK_AC("INF54__;INF03@E=1,S=5,G=0,T=0,P=0:@R=A,S=13,V={0}:R=B,S=1,V={1}:R=C,S=14,V={2}:",$D$6,$Z$7,$F$6)</f>
        <v>0</v>
      </c>
      <c r="D36" s="26"/>
      <c r="E36" s="27"/>
      <c r="G36" s="25">
        <f>_xll.Assistant.XL.RIK_AC("INF54__;INF03@E=1,S=5,G=0,T=0,P=0:@R=A,S=13,V={0}:R=B,S=1,V={1}:R=C,S=14,V={2}:",$D$6,$Z$6,$F$6)</f>
        <v>36</v>
      </c>
      <c r="H36" s="26"/>
      <c r="I36" s="27"/>
      <c r="K36" s="25">
        <f>_xll.Assistant.XL.RIK_AC("INF54__;INF03@E=1,S=5,G=0,T=0,P=0:@R=A,S=13,V={0}:R=B,S=1,V={1}:R=C,S=14,V={2}:",$D$6,$X$5,$F$6)</f>
        <v>0</v>
      </c>
      <c r="L36" s="26"/>
      <c r="M36" s="27"/>
      <c r="N36" s="5"/>
    </row>
    <row r="37" spans="2:14" x14ac:dyDescent="0.25">
      <c r="B37" s="4"/>
      <c r="D37" s="11">
        <f>_xll.Assistant.XL.RIK_AC("INF54__;INF03@E=1,S=5,G=0,T=0,P=0:@R=A,S=13,V={0}:R=B,S=1,V={1}:R=C,S=14,V={2}:",$D$6,$Z$7,$F$6)</f>
        <v>0</v>
      </c>
      <c r="H37" s="11">
        <f>_xll.Assistant.XL.RIK_AC("INF54__;INF03@E=1,S=5,G=0,T=0,P=0:@R=A,S=13,V={0}:R=B,S=1,V={1}:R=C,S=14,V={2}:",$D$6,$Z$6,$F$6)</f>
        <v>36</v>
      </c>
      <c r="L37" s="11">
        <f>_xll.Assistant.XL.RIK_AC("INF54__;INF03@E=1,S=5,G=0,T=0,P=0:@R=A,S=13,V={0}:R=B,S=1,V={1}:R=C,S=14,V={2}:",$D$6,$X$5,$F$6)</f>
        <v>0</v>
      </c>
      <c r="N37" s="5"/>
    </row>
    <row r="38" spans="2:14" x14ac:dyDescent="0.25">
      <c r="B38" s="4"/>
      <c r="N38" s="5"/>
    </row>
    <row r="39" spans="2:14" ht="34.5" customHeight="1" x14ac:dyDescent="0.25">
      <c r="B39" s="20" t="s">
        <v>7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</row>
    <row r="40" spans="2:14" x14ac:dyDescent="0.25">
      <c r="B40" s="4"/>
      <c r="N40" s="5"/>
    </row>
    <row r="41" spans="2:14" x14ac:dyDescent="0.25">
      <c r="B41" s="4"/>
      <c r="N41" s="5"/>
    </row>
    <row r="42" spans="2:14" x14ac:dyDescent="0.25">
      <c r="B42" s="4"/>
      <c r="N42" s="5"/>
    </row>
    <row r="43" spans="2:14" x14ac:dyDescent="0.25">
      <c r="B43" s="4"/>
      <c r="N43" s="5"/>
    </row>
    <row r="44" spans="2:14" x14ac:dyDescent="0.25">
      <c r="B44" s="4"/>
      <c r="C44" t="str">
        <f>_xll.Assistant.XL.RIK_AG("INF54_0_0_0_0_0_0_D=0x0;INF03@E=0,S=40,G=0,T=0_0,P=-1@E=1,S=5@@@R=A,S=13,V={0}:R=B,S=14,V={1}:R=C,S=1,V={2}:",$D$6,$F$6,$Z$7)</f>
        <v/>
      </c>
      <c r="K44" t="str">
        <f>_xll.Assistant.XL.RIK_AG("INF54_0_0_0_0_0_0_D=0x0;INF03@E=0,S=40,G=0,T=0_0,P=-1@E=1,S=5@@@R=A,S=13,V={0}:R=B,S=14,V={1}:R=C,S=1,V={2}:",$D$6,$F$6,$X$5)</f>
        <v/>
      </c>
      <c r="N44" s="5"/>
    </row>
    <row r="45" spans="2:14" x14ac:dyDescent="0.25">
      <c r="B45" s="4"/>
      <c r="G45" t="str">
        <f>_xll.Assistant.XL.RIK_AG("INF54_0_0_0_0_0_0_D=0x0;INF03@E=0,S=40,G=0,T=0_0,P=-1@E=1,S=5@@@R=A,S=13,V={0}:R=B,S=14,V={1}:R=C,S=1,V={2}:",$D$6,$F$6,$Z$6)</f>
        <v/>
      </c>
      <c r="N45" s="5"/>
    </row>
    <row r="46" spans="2:14" x14ac:dyDescent="0.25">
      <c r="B46" s="4"/>
      <c r="N46" s="5"/>
    </row>
    <row r="47" spans="2:14" x14ac:dyDescent="0.25">
      <c r="B47" s="4"/>
      <c r="N47" s="5"/>
    </row>
    <row r="48" spans="2:14" x14ac:dyDescent="0.25">
      <c r="B48" s="4"/>
      <c r="N48" s="5"/>
    </row>
    <row r="49" spans="2:14" x14ac:dyDescent="0.25">
      <c r="B49" s="4"/>
      <c r="N49" s="5"/>
    </row>
    <row r="50" spans="2:14" x14ac:dyDescent="0.25">
      <c r="B50" s="4"/>
      <c r="N50" s="5"/>
    </row>
    <row r="51" spans="2:14" x14ac:dyDescent="0.25">
      <c r="B51" s="4"/>
      <c r="N51" s="5"/>
    </row>
    <row r="52" spans="2:14" x14ac:dyDescent="0.25">
      <c r="B52" s="4"/>
      <c r="N52" s="5"/>
    </row>
    <row r="53" spans="2:14" x14ac:dyDescent="0.25">
      <c r="B53" s="4"/>
      <c r="N53" s="5"/>
    </row>
    <row r="54" spans="2:14" ht="30" customHeight="1" x14ac:dyDescent="0.25">
      <c r="B54" s="4"/>
      <c r="N54" s="5"/>
    </row>
    <row r="55" spans="2:14" x14ac:dyDescent="0.25">
      <c r="B55" s="4"/>
      <c r="N55" s="5"/>
    </row>
    <row r="56" spans="2:14" x14ac:dyDescent="0.25">
      <c r="B56" s="4"/>
      <c r="N56" s="5"/>
    </row>
    <row r="57" spans="2:14" x14ac:dyDescent="0.25">
      <c r="B57" s="4"/>
      <c r="N57" s="5"/>
    </row>
    <row r="58" spans="2:14" x14ac:dyDescent="0.25">
      <c r="B58" s="4"/>
      <c r="N58" s="5"/>
    </row>
    <row r="59" spans="2:14" x14ac:dyDescent="0.25">
      <c r="B59" s="4"/>
      <c r="N59" s="5"/>
    </row>
    <row r="60" spans="2:14" x14ac:dyDescent="0.25">
      <c r="B60" s="4"/>
      <c r="N60" s="5"/>
    </row>
    <row r="61" spans="2:14" x14ac:dyDescent="0.25">
      <c r="B61" s="4"/>
      <c r="N61" s="5"/>
    </row>
    <row r="62" spans="2:14" x14ac:dyDescent="0.25">
      <c r="B62" s="4"/>
      <c r="N62" s="5"/>
    </row>
    <row r="63" spans="2:14" x14ac:dyDescent="0.25">
      <c r="B63" s="4"/>
      <c r="L63" s="23"/>
      <c r="M63" s="23"/>
      <c r="N63" s="5"/>
    </row>
    <row r="64" spans="2:14" ht="27" customHeight="1" x14ac:dyDescent="0.25">
      <c r="B64" s="4"/>
      <c r="C64" s="24" t="str">
        <f>"N-2 - Au "&amp;$Z$7</f>
        <v>N-2 - Au 31/12/2018</v>
      </c>
      <c r="D64" s="24"/>
      <c r="E64" s="24"/>
      <c r="G64" s="24" t="str">
        <f>"N-1 - Au "&amp;$Z$6</f>
        <v>N-1 - Au 31/12/2019</v>
      </c>
      <c r="H64" s="24"/>
      <c r="I64" s="24"/>
      <c r="K64" s="24" t="str">
        <f>"ANNÉE EN COURS - Au "&amp;$X$5</f>
        <v>ANNÉE EN COURS - Au 31/12/2020</v>
      </c>
      <c r="L64" s="24"/>
      <c r="M64" s="24"/>
      <c r="N64" s="5"/>
    </row>
    <row r="65" spans="2:14" x14ac:dyDescent="0.25">
      <c r="N65" s="5"/>
    </row>
    <row r="66" spans="2:14" x14ac:dyDescent="0.25">
      <c r="B66" s="4"/>
      <c r="N66" s="5"/>
    </row>
    <row r="67" spans="2:14" ht="34.5" customHeight="1" x14ac:dyDescent="0.25">
      <c r="B67" s="20" t="s">
        <v>13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2"/>
    </row>
    <row r="68" spans="2:14" x14ac:dyDescent="0.25">
      <c r="B68" s="4"/>
      <c r="N68" s="5"/>
    </row>
    <row r="69" spans="2:14" x14ac:dyDescent="0.25">
      <c r="B69" s="4"/>
      <c r="N69" s="5"/>
    </row>
    <row r="70" spans="2:14" x14ac:dyDescent="0.25">
      <c r="B70" s="4"/>
      <c r="N70" s="5"/>
    </row>
    <row r="71" spans="2:14" x14ac:dyDescent="0.25">
      <c r="B71" s="4"/>
      <c r="N71" s="5"/>
    </row>
    <row r="72" spans="2:14" x14ac:dyDescent="0.25">
      <c r="B72" s="4"/>
      <c r="C72" t="str">
        <f>_xll.Assistant.XL.RIK_AG("INF54_0_0_0_0_0_0_D=0x0;INF03@E=0,S=23,G=0,T=0_0,P=-1@E=1,S=5@@@R=A,S=13,V={0}:R=B,S=14,V={1}:R=C,S=1,V={2}:",$D$6,$F$6,$Z$7)</f>
        <v/>
      </c>
      <c r="G72" t="str">
        <f>_xll.Assistant.XL.RIK_AG("INF54_0_0_0_0_0_0_D=0x0;INF03@E=0,S=23,G=0,T=0_0,P=-1@E=1,S=5@@@R=A,S=13,V={0}:R=B,S=14,V={1}:R=C,S=1,V={2}:",$D$6,$F$6,$Z$6)</f>
        <v/>
      </c>
      <c r="K72" t="str">
        <f>_xll.Assistant.XL.RIK_AG("INF54_0_0_0_0_0_0_D=0x0;INF03@E=0,S=23,G=0,T=0_0,P=-1@E=1,S=5@@@R=A,S=13,V={0}:R=B,S=14,V={1}:R=C,S=1,V={2}:",$D$6,$F$6,$X$5)</f>
        <v/>
      </c>
      <c r="N72" s="5"/>
    </row>
    <row r="73" spans="2:14" x14ac:dyDescent="0.25">
      <c r="B73" s="4"/>
      <c r="N73" s="5"/>
    </row>
    <row r="74" spans="2:14" x14ac:dyDescent="0.25">
      <c r="B74" s="4"/>
      <c r="N74" s="5"/>
    </row>
    <row r="75" spans="2:14" x14ac:dyDescent="0.25">
      <c r="B75" s="4"/>
      <c r="N75" s="5"/>
    </row>
    <row r="76" spans="2:14" x14ac:dyDescent="0.25">
      <c r="B76" s="4"/>
      <c r="N76" s="5"/>
    </row>
    <row r="77" spans="2:14" x14ac:dyDescent="0.25">
      <c r="B77" s="4"/>
      <c r="N77" s="5"/>
    </row>
    <row r="78" spans="2:14" x14ac:dyDescent="0.25">
      <c r="B78" s="4"/>
      <c r="N78" s="5"/>
    </row>
    <row r="79" spans="2:14" x14ac:dyDescent="0.25">
      <c r="B79" s="4"/>
      <c r="N79" s="5"/>
    </row>
    <row r="80" spans="2:14" x14ac:dyDescent="0.25">
      <c r="B80" s="4"/>
      <c r="N80" s="5"/>
    </row>
    <row r="81" spans="2:14" x14ac:dyDescent="0.25">
      <c r="B81" s="4"/>
      <c r="N81" s="5"/>
    </row>
    <row r="82" spans="2:14" x14ac:dyDescent="0.25">
      <c r="B82" s="4"/>
      <c r="N82" s="5"/>
    </row>
    <row r="83" spans="2:14" x14ac:dyDescent="0.25">
      <c r="B83" s="4"/>
      <c r="N83" s="5"/>
    </row>
    <row r="84" spans="2:14" x14ac:dyDescent="0.25">
      <c r="B84" s="4"/>
      <c r="N84" s="5"/>
    </row>
    <row r="85" spans="2:14" x14ac:dyDescent="0.25">
      <c r="B85" s="4"/>
      <c r="N85" s="5"/>
    </row>
    <row r="86" spans="2:14" x14ac:dyDescent="0.25">
      <c r="B86" s="4"/>
      <c r="N86" s="5"/>
    </row>
    <row r="87" spans="2:14" x14ac:dyDescent="0.25">
      <c r="B87" s="4"/>
      <c r="N87" s="5"/>
    </row>
    <row r="88" spans="2:14" x14ac:dyDescent="0.25">
      <c r="B88" s="4"/>
      <c r="N88" s="5"/>
    </row>
    <row r="89" spans="2:14" x14ac:dyDescent="0.25">
      <c r="B89" s="4"/>
      <c r="N89" s="5"/>
    </row>
    <row r="90" spans="2:14" x14ac:dyDescent="0.25">
      <c r="B90" s="4"/>
      <c r="N90" s="5"/>
    </row>
    <row r="91" spans="2:14" x14ac:dyDescent="0.25">
      <c r="B91" s="4"/>
      <c r="L91" s="23"/>
      <c r="M91" s="23"/>
      <c r="N91" s="5"/>
    </row>
    <row r="92" spans="2:14" ht="27" customHeight="1" x14ac:dyDescent="0.25">
      <c r="B92" s="4"/>
      <c r="C92" s="24" t="str">
        <f>"N-2 - Au "&amp;$Z$7</f>
        <v>N-2 - Au 31/12/2018</v>
      </c>
      <c r="D92" s="24"/>
      <c r="E92" s="24"/>
      <c r="G92" s="24" t="str">
        <f>"N-1 - Au "&amp;$Z$6</f>
        <v>N-1 - Au 31/12/2019</v>
      </c>
      <c r="H92" s="24"/>
      <c r="I92" s="24"/>
      <c r="K92" s="24" t="str">
        <f>"ANNÉE EN COURS - Au "&amp;$X$5</f>
        <v>ANNÉE EN COURS - Au 31/12/2020</v>
      </c>
      <c r="L92" s="24"/>
      <c r="M92" s="24"/>
      <c r="N92" s="5"/>
    </row>
    <row r="93" spans="2:14" x14ac:dyDescent="0.25">
      <c r="B93" s="4"/>
      <c r="N93" s="5"/>
    </row>
    <row r="94" spans="2:14" x14ac:dyDescent="0.25">
      <c r="B94" s="4"/>
      <c r="N94" s="5"/>
    </row>
    <row r="95" spans="2:14" ht="34.5" customHeight="1" x14ac:dyDescent="0.25">
      <c r="B95" s="20" t="s">
        <v>8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2"/>
    </row>
    <row r="96" spans="2:14" x14ac:dyDescent="0.25">
      <c r="B96" s="4"/>
      <c r="N96" s="5"/>
    </row>
    <row r="97" spans="2:14" x14ac:dyDescent="0.25">
      <c r="B97" s="4"/>
      <c r="N97" s="5"/>
    </row>
    <row r="98" spans="2:14" x14ac:dyDescent="0.25">
      <c r="B98" s="4"/>
      <c r="N98" s="5"/>
    </row>
    <row r="99" spans="2:14" x14ac:dyDescent="0.25">
      <c r="B99" s="4"/>
      <c r="N99" s="5"/>
    </row>
    <row r="100" spans="2:14" x14ac:dyDescent="0.25">
      <c r="B100" s="4"/>
      <c r="C100" t="str">
        <f>_xll.Assistant.XL.RIK_AG("INF54_0_0_0_0_0_0_D=0x0;INF03@E=0,S=4,G=0,T=0_0,P=-1@E=1,S=7@@@R=A,S=13,V={0}:R=B,S=14,V={1}:R=A,S=4,V={2}:",$D$6,$F$6,$V$7)</f>
        <v/>
      </c>
      <c r="G100" t="str">
        <f>_xll.Assistant.XL.RIK_AG("INF54_0_0_0_0_0_0_D=0x0;INF03@E=0,S=4,G=0,T=0_0,P=-1@E=1,S=7@@@R=A,S=13,V={0}:R=B,S=14,V={1}:R=C,S=4,V={2}:",$D$6,$F$6,$V$6)</f>
        <v/>
      </c>
      <c r="K100" t="str">
        <f>_xll.Assistant.XL.RIK_AG("INF54_0_0_0_0_0_0_D=0x0;INF03@E=0,S=4,G=0,T=0_0,P=-1@E=1,S=7@@@R=A,S=13,V={0}:R=B,S=14,V={1}:R=C,S=4,V={2}:",$D$6,$F$6,$V$5)</f>
        <v/>
      </c>
      <c r="N100" s="5"/>
    </row>
    <row r="101" spans="2:14" x14ac:dyDescent="0.25">
      <c r="B101" s="4"/>
      <c r="N101" s="5"/>
    </row>
    <row r="102" spans="2:14" x14ac:dyDescent="0.25">
      <c r="B102" s="4"/>
      <c r="N102" s="5"/>
    </row>
    <row r="103" spans="2:14" x14ac:dyDescent="0.25">
      <c r="B103" s="4"/>
      <c r="N103" s="5"/>
    </row>
    <row r="104" spans="2:14" x14ac:dyDescent="0.25">
      <c r="B104" s="4"/>
      <c r="N104" s="5"/>
    </row>
    <row r="105" spans="2:14" x14ac:dyDescent="0.25">
      <c r="B105" s="4"/>
      <c r="N105" s="5"/>
    </row>
    <row r="106" spans="2:14" x14ac:dyDescent="0.25">
      <c r="B106" s="4"/>
      <c r="N106" s="5"/>
    </row>
    <row r="107" spans="2:14" x14ac:dyDescent="0.25">
      <c r="B107" s="4"/>
      <c r="N107" s="5"/>
    </row>
    <row r="108" spans="2:14" x14ac:dyDescent="0.25">
      <c r="B108" s="4"/>
      <c r="N108" s="5"/>
    </row>
    <row r="109" spans="2:14" x14ac:dyDescent="0.25">
      <c r="B109" s="4"/>
      <c r="N109" s="5"/>
    </row>
    <row r="110" spans="2:14" x14ac:dyDescent="0.25">
      <c r="B110" s="4"/>
      <c r="N110" s="5"/>
    </row>
    <row r="111" spans="2:14" x14ac:dyDescent="0.25">
      <c r="B111" s="4"/>
      <c r="N111" s="5"/>
    </row>
    <row r="112" spans="2:14" x14ac:dyDescent="0.25">
      <c r="B112" s="4"/>
      <c r="N112" s="5"/>
    </row>
    <row r="113" spans="2:14" x14ac:dyDescent="0.25">
      <c r="B113" s="4"/>
      <c r="N113" s="5"/>
    </row>
    <row r="114" spans="2:14" x14ac:dyDescent="0.25">
      <c r="B114" s="4"/>
      <c r="N114" s="5"/>
    </row>
    <row r="115" spans="2:14" x14ac:dyDescent="0.25">
      <c r="B115" s="4"/>
      <c r="N115" s="5"/>
    </row>
    <row r="116" spans="2:14" x14ac:dyDescent="0.25">
      <c r="B116" s="4"/>
      <c r="N116" s="5"/>
    </row>
    <row r="117" spans="2:14" x14ac:dyDescent="0.25">
      <c r="B117" s="4"/>
      <c r="N117" s="5"/>
    </row>
    <row r="118" spans="2:14" x14ac:dyDescent="0.25">
      <c r="B118" s="4"/>
      <c r="N118" s="5"/>
    </row>
    <row r="119" spans="2:14" x14ac:dyDescent="0.25">
      <c r="B119" s="4"/>
      <c r="L119" s="23"/>
      <c r="M119" s="23"/>
      <c r="N119" s="5"/>
    </row>
    <row r="120" spans="2:14" ht="27" customHeight="1" x14ac:dyDescent="0.25">
      <c r="B120" s="4"/>
      <c r="C120" s="24" t="str">
        <f>"N-2 - Au "&amp;$Z$7</f>
        <v>N-2 - Au 31/12/2018</v>
      </c>
      <c r="D120" s="24"/>
      <c r="E120" s="24"/>
      <c r="G120" s="24" t="str">
        <f>"N-1 - Au "&amp;$Z$6</f>
        <v>N-1 - Au 31/12/2019</v>
      </c>
      <c r="H120" s="24"/>
      <c r="I120" s="24"/>
      <c r="K120" s="24" t="str">
        <f>"ANNÉE EN COURS - Au "&amp;$X$5</f>
        <v>ANNÉE EN COURS - Au 31/12/2020</v>
      </c>
      <c r="L120" s="24"/>
      <c r="M120" s="24"/>
      <c r="N120" s="5"/>
    </row>
    <row r="121" spans="2:14" ht="21.75" customHeight="1" x14ac:dyDescent="0.25">
      <c r="B121" s="4"/>
      <c r="C121" s="25">
        <f>_xll.Assistant.XL.RIK_AC("INF54__;INF03@E=1,S=7,G=0,T=0,P=0:@R=A,S=13,V={0}:R=C,S=14,V={1}:R=C,S=4,V={2}:",$D$6,$F$6,$V$7)</f>
        <v>0</v>
      </c>
      <c r="D121" s="26"/>
      <c r="E121" s="27"/>
      <c r="G121" s="25">
        <f>_xll.Assistant.XL.RIK_AC("INF54__;INF03@E=1,S=7,G=0,T=0,P=0:@R=A,S=13,V={0}:R=C,S=14,V={1}:R=C,S=4,V={2}:",$D$6,$F$6,$V$6)</f>
        <v>2</v>
      </c>
      <c r="H121" s="26"/>
      <c r="I121" s="27"/>
      <c r="K121" s="25">
        <f>_xll.Assistant.XL.RIK_AC("INF54__;INF03@E=1,S=7,G=0,T=0,P=0:@R=A,S=13,V={0}:R=C,S=14,V={1}:R=C,S=4,V={2}:",$D$6,$F$6,$V$5)</f>
        <v>3</v>
      </c>
      <c r="L121" s="26"/>
      <c r="M121" s="27"/>
      <c r="N121" s="5"/>
    </row>
    <row r="122" spans="2:14" x14ac:dyDescent="0.25">
      <c r="B122" s="4"/>
      <c r="N122" s="5"/>
    </row>
    <row r="123" spans="2:14" x14ac:dyDescent="0.25">
      <c r="B123" s="4"/>
      <c r="N123" s="5"/>
    </row>
    <row r="124" spans="2:14" ht="34.5" customHeight="1" x14ac:dyDescent="0.25">
      <c r="B124" s="20" t="s">
        <v>9</v>
      </c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2"/>
    </row>
    <row r="125" spans="2:14" x14ac:dyDescent="0.25">
      <c r="B125" s="4"/>
      <c r="N125" s="5"/>
    </row>
    <row r="126" spans="2:14" x14ac:dyDescent="0.25">
      <c r="B126" s="4"/>
      <c r="N126" s="5"/>
    </row>
    <row r="127" spans="2:14" x14ac:dyDescent="0.25">
      <c r="B127" s="4"/>
      <c r="N127" s="5"/>
    </row>
    <row r="128" spans="2:14" x14ac:dyDescent="0.25">
      <c r="B128" s="4"/>
      <c r="N128" s="5"/>
    </row>
    <row r="129" spans="2:14" x14ac:dyDescent="0.25">
      <c r="B129" s="4"/>
      <c r="C129" t="str">
        <f>_xll.Assistant.XL.RIK_AG("INF54_0_0_0_0_0_0_D=0x0;INF03@E=0,S=4,G=0,T=0_0,P=-1@E=1,S=8@@@R=A,S=13,V={0}:R=B,S=14,V={1}:R=C,S=4,V={2}:",$D$6,$F$6,$V$7)</f>
        <v/>
      </c>
      <c r="G129" t="str">
        <f>_xll.Assistant.XL.RIK_AG("INF54_0_0_0_0_0_0_D=0x0;INF03@E=0,S=4,G=0,T=0_0,P=-1@E=1,S=8@@@R=A,S=13,V={0}:R=B,S=14,V={1}:R=C,S=4,V={2}:",$D$6,$F$6,$V$6)</f>
        <v/>
      </c>
      <c r="K129" t="str">
        <f>_xll.Assistant.XL.RIK_AG("INF54_0_0_0_0_0_0_D=0x0;INF03@E=0,S=4,G=0,T=0_0,P=-1@E=1,S=8@@@R=A,S=13,V={0}:R=B,S=14,V={1}:R=C,S=4,V={2}:",$D$6,$F$6,$V$5)</f>
        <v/>
      </c>
      <c r="N129" s="5"/>
    </row>
    <row r="130" spans="2:14" x14ac:dyDescent="0.25">
      <c r="B130" s="4"/>
      <c r="N130" s="5"/>
    </row>
    <row r="131" spans="2:14" x14ac:dyDescent="0.25">
      <c r="B131" s="4"/>
      <c r="N131" s="5"/>
    </row>
    <row r="132" spans="2:14" x14ac:dyDescent="0.25">
      <c r="B132" s="4"/>
      <c r="N132" s="5"/>
    </row>
    <row r="133" spans="2:14" x14ac:dyDescent="0.25">
      <c r="B133" s="4"/>
      <c r="N133" s="5"/>
    </row>
    <row r="134" spans="2:14" x14ac:dyDescent="0.25">
      <c r="B134" s="4"/>
      <c r="N134" s="5"/>
    </row>
    <row r="135" spans="2:14" x14ac:dyDescent="0.25">
      <c r="B135" s="4"/>
      <c r="N135" s="5"/>
    </row>
    <row r="136" spans="2:14" x14ac:dyDescent="0.25">
      <c r="B136" s="4"/>
      <c r="N136" s="5"/>
    </row>
    <row r="137" spans="2:14" x14ac:dyDescent="0.25">
      <c r="B137" s="4"/>
      <c r="N137" s="5"/>
    </row>
    <row r="138" spans="2:14" x14ac:dyDescent="0.25">
      <c r="B138" s="4"/>
      <c r="N138" s="5"/>
    </row>
    <row r="139" spans="2:14" x14ac:dyDescent="0.25">
      <c r="B139" s="4"/>
      <c r="N139" s="5"/>
    </row>
    <row r="140" spans="2:14" x14ac:dyDescent="0.25">
      <c r="B140" s="4"/>
      <c r="N140" s="5"/>
    </row>
    <row r="141" spans="2:14" x14ac:dyDescent="0.25">
      <c r="B141" s="4"/>
      <c r="N141" s="5"/>
    </row>
    <row r="142" spans="2:14" x14ac:dyDescent="0.25">
      <c r="B142" s="4"/>
      <c r="N142" s="5"/>
    </row>
    <row r="143" spans="2:14" x14ac:dyDescent="0.25">
      <c r="B143" s="4"/>
      <c r="N143" s="5"/>
    </row>
    <row r="144" spans="2:14" x14ac:dyDescent="0.25">
      <c r="B144" s="4"/>
      <c r="N144" s="5"/>
    </row>
    <row r="145" spans="2:14" x14ac:dyDescent="0.25">
      <c r="B145" s="4"/>
      <c r="N145" s="5"/>
    </row>
    <row r="146" spans="2:14" x14ac:dyDescent="0.25">
      <c r="B146" s="4"/>
      <c r="N146" s="5"/>
    </row>
    <row r="147" spans="2:14" x14ac:dyDescent="0.25">
      <c r="B147" s="4"/>
      <c r="N147" s="5"/>
    </row>
    <row r="148" spans="2:14" x14ac:dyDescent="0.25">
      <c r="B148" s="4"/>
      <c r="L148" s="23"/>
      <c r="M148" s="23"/>
      <c r="N148" s="5"/>
    </row>
    <row r="149" spans="2:14" ht="27.75" customHeight="1" x14ac:dyDescent="0.25">
      <c r="B149" s="4"/>
      <c r="C149" s="24" t="str">
        <f>"N-2 - Au "&amp;$Z$7</f>
        <v>N-2 - Au 31/12/2018</v>
      </c>
      <c r="D149" s="24"/>
      <c r="E149" s="24"/>
      <c r="G149" s="24" t="str">
        <f>"N-1 - Au "&amp;$Z$6</f>
        <v>N-1 - Au 31/12/2019</v>
      </c>
      <c r="H149" s="24"/>
      <c r="I149" s="24"/>
      <c r="K149" s="24" t="str">
        <f>"ANNÉE EN COURS - Au "&amp;$X$5</f>
        <v>ANNÉE EN COURS - Au 31/12/2020</v>
      </c>
      <c r="L149" s="24"/>
      <c r="M149" s="24"/>
      <c r="N149" s="5"/>
    </row>
    <row r="150" spans="2:14" ht="21.75" customHeight="1" x14ac:dyDescent="0.25">
      <c r="B150" s="4"/>
      <c r="C150" s="25">
        <f>_xll.Assistant.XL.RIK_AC("INF54__;INF03@E=1,S=8,G=0,T=0,P=0:@R=A,S=13,V={0}:R=B,S=14,V={1}:R=C,S=4,V={2}:",$D$6,$F$6,$V$7)</f>
        <v>0</v>
      </c>
      <c r="D150" s="26"/>
      <c r="E150" s="27"/>
      <c r="G150" s="25">
        <f>_xll.Assistant.XL.RIK_AC("INF54__;INF03@E=1,S=8,G=0,T=0,P=0:@R=A,S=13,V={0}:R=B,S=14,V={1}:R=C,S=4,V={2}:",$D$6,$F$6,$V$6)</f>
        <v>0</v>
      </c>
      <c r="H150" s="26"/>
      <c r="I150" s="27"/>
      <c r="K150" s="25">
        <f>_xll.Assistant.XL.RIK_AC("INF54__;INF03@E=1,S=8,G=0,T=0,P=0:@R=A,S=13,V={0}:R=B,S=14,V={1}:R=C,S=4,V={2}:",$D$6,$F$6,$V$5)</f>
        <v>0</v>
      </c>
      <c r="L150" s="26"/>
      <c r="M150" s="27"/>
      <c r="N150" s="5"/>
    </row>
    <row r="151" spans="2:14" x14ac:dyDescent="0.25">
      <c r="B151" s="4"/>
      <c r="N151" s="5"/>
    </row>
    <row r="152" spans="2:14" x14ac:dyDescent="0.25">
      <c r="B152" s="4"/>
      <c r="N152" s="5"/>
    </row>
    <row r="153" spans="2:14" ht="34.5" customHeight="1" x14ac:dyDescent="0.25">
      <c r="B153" s="20" t="s">
        <v>10</v>
      </c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2"/>
    </row>
    <row r="154" spans="2:14" x14ac:dyDescent="0.25">
      <c r="B154" s="4"/>
      <c r="N154" s="5"/>
    </row>
    <row r="155" spans="2:14" x14ac:dyDescent="0.25">
      <c r="B155" s="4"/>
      <c r="N155" s="5"/>
    </row>
    <row r="156" spans="2:14" x14ac:dyDescent="0.25">
      <c r="B156" s="4"/>
      <c r="N156" s="5"/>
    </row>
    <row r="157" spans="2:14" x14ac:dyDescent="0.25">
      <c r="B157" s="4"/>
      <c r="N157" s="5"/>
    </row>
    <row r="158" spans="2:14" x14ac:dyDescent="0.25">
      <c r="B158" s="4"/>
      <c r="N158" s="5"/>
    </row>
    <row r="159" spans="2:14" x14ac:dyDescent="0.25">
      <c r="B159" s="4"/>
      <c r="N159" s="5"/>
    </row>
    <row r="160" spans="2:14" x14ac:dyDescent="0.25">
      <c r="B160" s="4"/>
      <c r="N160" s="5"/>
    </row>
    <row r="161" spans="2:14" x14ac:dyDescent="0.25">
      <c r="B161" s="4"/>
      <c r="N161" s="5"/>
    </row>
    <row r="162" spans="2:14" x14ac:dyDescent="0.25">
      <c r="B162" s="4"/>
      <c r="N162" s="5"/>
    </row>
    <row r="163" spans="2:14" x14ac:dyDescent="0.25">
      <c r="B163" s="4"/>
      <c r="N163" s="5"/>
    </row>
    <row r="164" spans="2:14" x14ac:dyDescent="0.25">
      <c r="B164" s="4"/>
      <c r="N164" s="5"/>
    </row>
    <row r="165" spans="2:14" x14ac:dyDescent="0.25">
      <c r="B165" s="4"/>
      <c r="N165" s="5"/>
    </row>
    <row r="166" spans="2:14" x14ac:dyDescent="0.25">
      <c r="B166" s="4"/>
      <c r="C166" t="str">
        <f>_xll.Assistant.XL.RIK_GAUGE("Type=1;Style=2;Val={0};Min=0;Max=100;SafeValue=20;CriticalValue=60;Colors=0-192-0:255-255-128:192-0-0;Position=100:100",C$179)</f>
        <v/>
      </c>
      <c r="G166" t="str">
        <f>_xll.Assistant.XL.RIK_GAUGE("Type=1;Style=2;Val={0};Min=0;Max=100;SafeValue=20;CriticalValue=60;Colors=0-192-0:255-255-128:192-0-0;Position=100:100",G$179)</f>
        <v/>
      </c>
      <c r="K166" t="str">
        <f>_xll.Assistant.XL.RIK_GAUGE("Type=1;Style=2;Val={0};Min=0;Max=100;SafeValue=20;CriticalValue=60;Colors=0-192-0:255-255-128:192-0-0;Position=100:100",K$179)</f>
        <v/>
      </c>
      <c r="N166" s="5"/>
    </row>
    <row r="167" spans="2:14" x14ac:dyDescent="0.25">
      <c r="B167" s="4"/>
      <c r="N167" s="5"/>
    </row>
    <row r="168" spans="2:14" x14ac:dyDescent="0.25">
      <c r="B168" s="4"/>
      <c r="N168" s="5"/>
    </row>
    <row r="169" spans="2:14" x14ac:dyDescent="0.25">
      <c r="B169" s="4"/>
      <c r="N169" s="5"/>
    </row>
    <row r="170" spans="2:14" x14ac:dyDescent="0.25">
      <c r="B170" s="4"/>
      <c r="N170" s="5"/>
    </row>
    <row r="171" spans="2:14" x14ac:dyDescent="0.25">
      <c r="B171" s="4"/>
      <c r="N171" s="5"/>
    </row>
    <row r="172" spans="2:14" x14ac:dyDescent="0.25">
      <c r="B172" s="4"/>
      <c r="N172" s="5"/>
    </row>
    <row r="173" spans="2:14" x14ac:dyDescent="0.25">
      <c r="B173" s="4"/>
      <c r="N173" s="5"/>
    </row>
    <row r="174" spans="2:14" x14ac:dyDescent="0.25">
      <c r="B174" s="4"/>
      <c r="N174" s="5"/>
    </row>
    <row r="175" spans="2:14" x14ac:dyDescent="0.25">
      <c r="B175" s="4"/>
      <c r="N175" s="5"/>
    </row>
    <row r="176" spans="2:14" x14ac:dyDescent="0.25">
      <c r="B176" s="4"/>
      <c r="N176" s="5"/>
    </row>
    <row r="177" spans="2:14" x14ac:dyDescent="0.25">
      <c r="B177" s="4"/>
      <c r="L177" s="23"/>
      <c r="M177" s="23"/>
      <c r="N177" s="5"/>
    </row>
    <row r="178" spans="2:14" ht="27.75" customHeight="1" x14ac:dyDescent="0.25">
      <c r="B178" s="4"/>
      <c r="C178" s="24" t="str">
        <f>"N-2 - Au "&amp;$Z$7</f>
        <v>N-2 - Au 31/12/2018</v>
      </c>
      <c r="D178" s="24"/>
      <c r="E178" s="24"/>
      <c r="G178" s="24" t="str">
        <f>"N-1 - Au "&amp;$Z$6</f>
        <v>N-1 - Au 31/12/2019</v>
      </c>
      <c r="H178" s="24"/>
      <c r="I178" s="24"/>
      <c r="K178" s="24" t="str">
        <f>"ANNÉE EN COURS - Au "&amp;$X$5</f>
        <v>ANNÉE EN COURS - Au 31/12/2020</v>
      </c>
      <c r="L178" s="24"/>
      <c r="M178" s="24"/>
      <c r="N178" s="5"/>
    </row>
    <row r="179" spans="2:14" ht="21.75" customHeight="1" x14ac:dyDescent="0.25">
      <c r="B179" s="4"/>
      <c r="C179" s="17" t="e">
        <f>(C150+C121)/2/D37*100</f>
        <v>#DIV/0!</v>
      </c>
      <c r="D179" s="18"/>
      <c r="E179" s="19"/>
      <c r="G179" s="17">
        <f>(G150+G121)/2/H37*100</f>
        <v>2.7777777777777777</v>
      </c>
      <c r="H179" s="18"/>
      <c r="I179" s="19"/>
      <c r="K179" s="17" t="e">
        <f>(K150+K121)/2/L37*100</f>
        <v>#DIV/0!</v>
      </c>
      <c r="L179" s="18"/>
      <c r="M179" s="19"/>
      <c r="N179" s="5"/>
    </row>
    <row r="180" spans="2:14" x14ac:dyDescent="0.25">
      <c r="B180" s="4"/>
      <c r="N180" s="5"/>
    </row>
    <row r="181" spans="2:14" x14ac:dyDescent="0.25">
      <c r="B181" s="12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4"/>
    </row>
  </sheetData>
  <mergeCells count="43">
    <mergeCell ref="B1:N1"/>
    <mergeCell ref="B10:N10"/>
    <mergeCell ref="L34:M34"/>
    <mergeCell ref="C35:E35"/>
    <mergeCell ref="G35:I35"/>
    <mergeCell ref="K35:M35"/>
    <mergeCell ref="B95:N95"/>
    <mergeCell ref="C36:E36"/>
    <mergeCell ref="G36:I36"/>
    <mergeCell ref="K36:M36"/>
    <mergeCell ref="B39:N39"/>
    <mergeCell ref="L63:M63"/>
    <mergeCell ref="C64:E64"/>
    <mergeCell ref="G64:I64"/>
    <mergeCell ref="K64:M64"/>
    <mergeCell ref="B67:N67"/>
    <mergeCell ref="L91:M91"/>
    <mergeCell ref="C92:E92"/>
    <mergeCell ref="G92:I92"/>
    <mergeCell ref="K92:M92"/>
    <mergeCell ref="L119:M119"/>
    <mergeCell ref="C120:E120"/>
    <mergeCell ref="G120:I120"/>
    <mergeCell ref="K120:M120"/>
    <mergeCell ref="C121:E121"/>
    <mergeCell ref="G121:I121"/>
    <mergeCell ref="K121:M121"/>
    <mergeCell ref="C179:E179"/>
    <mergeCell ref="G179:I179"/>
    <mergeCell ref="K179:M179"/>
    <mergeCell ref="B124:N124"/>
    <mergeCell ref="L148:M148"/>
    <mergeCell ref="C149:E149"/>
    <mergeCell ref="G149:I149"/>
    <mergeCell ref="K149:M149"/>
    <mergeCell ref="C150:E150"/>
    <mergeCell ref="G150:I150"/>
    <mergeCell ref="K150:M150"/>
    <mergeCell ref="B153:N153"/>
    <mergeCell ref="L177:M177"/>
    <mergeCell ref="C178:E178"/>
    <mergeCell ref="G178:I178"/>
    <mergeCell ref="K178:M178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D6B1B-17DE-49A2-B615-F11F231775C2}">
  <dimension ref="A1:B1"/>
  <sheetViews>
    <sheetView workbookViewId="0"/>
  </sheetViews>
  <sheetFormatPr baseColWidth="10" defaultRowHeight="15" x14ac:dyDescent="0.25"/>
  <sheetData>
    <row r="1" spans="1:2" ht="409.5" x14ac:dyDescent="0.25">
      <c r="A1" s="15" t="s">
        <v>11</v>
      </c>
      <c r="B1" s="15" t="s">
        <v>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fc923a1-dc9e-48ed-a8d8-e54d4b3afd3f">
      <UserInfo>
        <DisplayName/>
        <AccountId xsi:nil="true"/>
        <AccountType/>
      </UserInfo>
    </SharedWithUsers>
    <MediaLengthInSeconds xmlns="0e48741a-b8da-4f75-a768-967a7642cc9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D5198F980C1D4DAB789374CA8A6898" ma:contentTypeVersion="10" ma:contentTypeDescription="Create a new document." ma:contentTypeScope="" ma:versionID="bd818dc651fb9d5b4889b67ed3177472">
  <xsd:schema xmlns:xsd="http://www.w3.org/2001/XMLSchema" xmlns:xs="http://www.w3.org/2001/XMLSchema" xmlns:p="http://schemas.microsoft.com/office/2006/metadata/properties" xmlns:ns2="0e48741a-b8da-4f75-a768-967a7642cc9b" xmlns:ns3="1fc923a1-dc9e-48ed-a8d8-e54d4b3afd3f" targetNamespace="http://schemas.microsoft.com/office/2006/metadata/properties" ma:root="true" ma:fieldsID="34a09affd6819dbc76979276ef34ab57" ns2:_="" ns3:_="">
    <xsd:import namespace="0e48741a-b8da-4f75-a768-967a7642cc9b"/>
    <xsd:import namespace="1fc923a1-dc9e-48ed-a8d8-e54d4b3afd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8741a-b8da-4f75-a768-967a7642cc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923a1-dc9e-48ed-a8d8-e54d4b3afd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0D0E6F-2B20-405E-8B90-72DBBA8CEA70}">
  <ds:schemaRefs>
    <ds:schemaRef ds:uri="0e48741a-b8da-4f75-a768-967a7642cc9b"/>
    <ds:schemaRef ds:uri="1fc923a1-dc9e-48ed-a8d8-e54d4b3afd3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D95C894-CC14-4BCD-AA37-A26F3E7DE0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910405-2273-4EE6-8025-B4E1C8EF49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8741a-b8da-4f75-a768-967a7642cc9b"/>
    <ds:schemaRef ds:uri="1fc923a1-dc9e-48ed-a8d8-e54d4b3afd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ÉVOLUTION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Lauren QUEMARD</dc:creator>
  <cp:lastModifiedBy>Anthony TARLE</cp:lastModifiedBy>
  <dcterms:created xsi:type="dcterms:W3CDTF">2021-12-07T08:16:25Z</dcterms:created>
  <dcterms:modified xsi:type="dcterms:W3CDTF">2022-02-25T14:28:59Z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0x01010073D5198F980C1D4DAB789374CA8A6898</vt:lpwstr>
  </property>
  <property fmtid="{D5CDD505-2E9C-101B-9397-08002B2CF9AE}" pid="3" name="Order">
    <vt:r8>89000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