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7113A901-DA63-47BD-B370-38C0548141A4}" xr6:coauthVersionLast="47" xr6:coauthVersionMax="47" xr10:uidLastSave="{00000000-0000-0000-0000-000000000000}"/>
  <bookViews>
    <workbookView xWindow="-120" yWindow="-120" windowWidth="29040" windowHeight="15840" xr2:uid="{C6EEA810-E017-46DF-9CFD-1FE2C426018B}"/>
  </bookViews>
  <sheets>
    <sheet name="EFFECTIFS" sheetId="1" r:id="rId1"/>
    <sheet name="RIK_PARAMS" sheetId="9" state="very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" i="1" l="1"/>
  <c r="R7" i="1"/>
  <c r="B87" i="1"/>
  <c r="I60" i="1"/>
  <c r="B60" i="1"/>
  <c r="I14" i="1"/>
  <c r="G14" i="1"/>
  <c r="D14" i="1"/>
  <c r="I92" i="1"/>
  <c r="D117" i="1"/>
  <c r="I19" i="1"/>
  <c r="I117" i="1"/>
  <c r="D19" i="1"/>
  <c r="I64" i="1"/>
  <c r="C63" i="1"/>
  <c r="D92" i="1"/>
  <c r="D46" i="1"/>
  <c r="G10" i="1"/>
  <c r="I10" i="1"/>
  <c r="L10" i="1"/>
  <c r="K10" i="1" l="1"/>
  <c r="D10" i="1"/>
  <c r="F10" i="1" l="1"/>
  <c r="R6" i="1"/>
  <c r="B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D19" authorId="0" shapeId="0" xr:uid="{ADE6D5DC-A212-4DB7-9A47-58D28478D79F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19" authorId="0" shapeId="0" xr:uid="{9281548A-83AD-48BD-864E-D3CAFA51F49D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46" authorId="0" shapeId="0" xr:uid="{6B0A689B-195D-41B8-BF14-678A2C75D291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63" authorId="0" shapeId="0" xr:uid="{8C189B28-CF87-4669-BDA0-21FF4E8B1BC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64" authorId="0" shapeId="0" xr:uid="{3E240896-D1F5-4BF7-8FF2-DC8C3E1B011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92" authorId="0" shapeId="0" xr:uid="{294F312F-B963-4F7D-AFFF-E388F0691A96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92" authorId="0" shapeId="0" xr:uid="{75BA0E07-848F-44BE-BBE8-6692BB4CE913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D117" authorId="0" shapeId="0" xr:uid="{90F46970-3116-4B87-8170-750F24CE5EA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117" authorId="0" shapeId="0" xr:uid="{653396BF-D90D-48CF-983D-BF71D356A372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<sst xmlns="http://schemas.openxmlformats.org/spreadsheetml/2006/main" count="18" uniqueCount="16">
  <si>
    <t>SOCIÉTÉ - SIREN</t>
  </si>
  <si>
    <t>ÉTABLISSEMENT - NIC</t>
  </si>
  <si>
    <t>DATE DE SITUATION</t>
  </si>
  <si>
    <t>*</t>
  </si>
  <si>
    <t>ÉVOLUTION DES EFFECTIFS PAR SEXE SUR LA PÉRIODE</t>
  </si>
  <si>
    <t>PRÉSENTES AU</t>
  </si>
  <si>
    <t>PRÉSENTS AU</t>
  </si>
  <si>
    <t>EFFECTIF FÉMININ</t>
  </si>
  <si>
    <t>EFFECTIF MASCULIN</t>
  </si>
  <si>
    <t>EFFECTIFS SUR LA PÉRIODE</t>
  </si>
  <si>
    <t>{_x000D_
  "Name": "CacheManager_EFFECTIFS",_x000D_
  "Column": 2,_x000D_
  "Length": 1,_x000D_
  "IsEncrypted": false_x000D_
}</t>
  </si>
  <si>
    <t>Année N-1</t>
  </si>
  <si>
    <t>31/05/2020</t>
  </si>
  <si>
    <t>Période N</t>
  </si>
  <si>
    <t>995002433</t>
  </si>
  <si>
    <t>{_x000D_
  "Formulas": {_x000D_
    "=RIK_AC(\"INF54__;INF03@E=1,S=5,G=0,T=0,P=0:@R=A,S=1,V={0}:R=B,S=36,V=FEMME:R=C,S=13,V={1}:R=D,S=14,V={2}:\";G$17;$D$6;$F$6)": 1,_x000D_
    "=RIK_AC(\"INF54__;INF03@E=1,S=5,G=0,T=0,P=0:@R=A,S=1,V={0}:R=B,S=36,V=HOMME:R=C,S=13,V={1}:R=D,S=14,V={2}:\";L$17;$D$6;$F$6)": 2,_x000D_
    "=RIK_AC(\"INF54__;INF03@E=1,S=5,G=0,T=0,P=0:@R=A,S=1,V={0}:R=B,S=36,V=HOMME:R=C,S=13,V={1}:R=D,S=14,V={2}:\";I$17;$D$6;$F$6)": 3,_x000D_
    "=RIK_AC(\"INF54__;INF03@E=1,S=5,G=0,T=0,P=0:@R=A,S=1,V={0}:R=B,S=36,V=FEMME:R=C,S=13,V={1}:R=D,S=14,V={2}:\";D$17;$D$6;$F$6)": 4,_x000D_
    "=RIK_AC(\"INF54__;INF03@E=1,S=5,G=0,T=0,P=0:@R=A,S=13,V={0}:R=B,S=14,V={1}:R=C,S=1,V={2}:\";D$6;$F$6;D$14)": 5,_x000D_
    "=RIK_AC(\"INF54__;INF03@E=1,S=5,G=0,T=0,P=0:@R=A,S=13,V={0}:R=B,S=14,V={1}:R=C,S=1,V={2}:\";$D$6;$F$6;D$14)": 6,_x000D_
    "=RIK_AC(\"INF54__;INF03@E=1,S=5,G=0,T=0,P=0:@R=A,S=13,V={0}:R=B,S=14,V={1}:R=C,S=1,V={2}:\";$D$6;$F$6;I$14)": 7,_x000D_
    "=RIK_AC(\"INF54__;INF03@E=1,S=5,G=0,T=0,P=0:@R=A,S=13,V={0}:R=B,S=14,V={1}:R=C,S=1,V={2}:R=D,S=36,V=FEMME:\";$D$6;$F$6;D$14)": 8,_x000D_
    "=RIK_AC(\"INF54__;INF03@E=1,S=5,G=0,T=0,P=0:@R=A,S=13,V={0}:R=B,S=14,V={1}:R=C,S=1,V={2}:R=D,S=36,V=HOMME:\";$D$6;$F$6;I$14)": 9,_x000D_
    "=RIK_AC(\"INF54__;INF03@E=1,S=5,G=0,T=0,P=0:@R=A,S=13,V={0}:R=B,S=14,V={1}:R=C,S=1,V={2}:R=D,S=36,V=FEMME:\";$D$6;$F$6;G$14)": 10,_x000D_
    "=RIK_AC(\"INF54__;INF03@E=1,S=5,G=0,T=0,P=0:@R=A,S=13,V={0}:R=B,S=14,V={1}:R=C,S=1,V={2}:R=D,S=36,V=FEMME:\";$D$6;$F$6;L$14)": 11,_x000D_
    "=RIK_AC(\"INF54__;INF03@E=1,S=5,G=0,T=0,P=0:@R=A,S=13,V={0}:R=B,S=14,V={1}:R=C,S=1,V={2}:R=D,S=36,V=HOMME:\";$D$6;$F$6;L$14)": 12_x000D_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"2022-02-25T15:13:55.9568558+01:00",_x000D_
          "LastRefreshDate": "2021-12-06T16:37:14.0919182+01:00",_x000D_
          "TotalRefreshCount": 7,_x000D_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"2022-02-25T15:13:55.970819+01:00",_x000D_
          "LastRefreshDate": "2021-12-06T16:37:14.0763014+01:00",_x000D_
          "TotalRefreshCount": 7,_x000D_
          "CustomInfo": {}_x000D_
        }_x000D_
      },_x000D_
      "3": {_x000D_
        "$type": "Inside.Core.Formula.Definition.DefinitionAC, Inside.Core.Formula",_x000D_
        "ID": 3,_x000D_
        "Results": [_x000D_
          [_x000D_
            1.0_x000D_
          ]_x000D_
        ],_x000D_
        "Statistics": {_x000D_
          "CreationDate": "2022-02-25T15:13:55.970819+01:00",_x000D_
          "LastRefreshDate": "2021-12-06T16:37:14.0450541+01:00",_x000D_
          "TotalRefreshCount": 7,_x000D_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"2022-02-25T15:13:55.970819+01:00",_x000D_
          "LastRefreshDate": "2021-12-06T16:37:13.9163517+01:00",_x000D_
          "TotalRefreshCount": 6,_x000D_
          "CustomInfo": {}_x000D_
        }_x000D_
      },_x000D_
      "5": {_x000D_
        "$type": "Inside.Core.Formula.Definition.DefinitionAC, Inside.Core.Formula",_x000D_
        "ID": 5,_x000D_
        "Results": [_x000D_
          [_x000D_
            18.0_x000D_
          ]_x000D_
        ],_x000D_
        "Statistics": {_x000D_
          "CreationDate": "2022-02-25T15:13:55.970819+01:00",_x000D_
          "LastRefreshDate": "2022-02-17T15:45:51.6240453+01:00",_x000D_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18.0_x000D_
          ]_x000D_
        ],_x000D_
        "Statistics": {_x000D_
          "CreationDate": "2022-02-25T15:13:55.970819+01:00",_x000D_
          "LastRefreshDate": "2022-02-17T15:48:21.3738279+01:00",_x000D_
          "TotalRefreshCount": 2,_x000D_
          "CustomInfo": {}_x000D_
        }_x000D_
      },_x000D_
      "7": {_x000D_
        "$type": "Inside.Core.Formula.Definition.DefinitionAC, Inside.Core.Formula",_x000D_
        "ID": 7,_x000D_
        "Results": [_x000D_
          [_x000D_
            18.0_x000D_
          ]_x000D_
        ],_x000D_
        "Statistics": {_x000D_
          "CreationDate": "2022-02-25T15:13:55.970819+01:00",_x000D_
          "LastRefreshDate": "2022-02-17T15:48:36.4518751+01:00",_x000D_
          "TotalRefreshCount": 2,_x000D_
          "CustomInfo": {}_x000D_
        }_x000D_
      },_x000D_
      "8": {_x000D_
        "$type": "Inside.Core.Formula.Definition.DefinitionAC, Inside.Core.Formula",_x000D_
        "ID": 8,_x000D_
        "Results": [_x000D_
          [_x000D_
            15.0_x000D_
          ]_x000D_
        ],_x000D_
        "Statistics": {_x000D_
          "CreationDate": "2022-02-25T15:13:55.970819+01:00",_x000D_
          "LastRefreshDate": "2022-02-25T15:14:46.3166627+01:00",_x000D_
          "TotalRefreshCount": 14,_x000D_
          "CustomInfo": {}_x000D_
        }_x000D_
      },_x000D_
      "9": {_x000D_
        "$type": "Inside.Core.Formula.Definition.DefinitionAC, Inside.Core.Formula",_x000D_
        "ID": 9,_x000D_
        "Results": [_x000D_
          [_x000D_
            20.0_x000D_
          ]_x000D_
        ],_x000D_
        "Statistics": {_x000D_
          "CreationDate": "2022-02-25T15:13:55.9718161+01:00",_x000D_
          "LastRefreshDate": "2022-02-25T15:14:46.3141813+01:00",_x000D_
          "TotalRefreshCount": 14,_x000D_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"2022-02-25T15:13:55.9718161+01:00",_x000D_
          "LastRefreshDate": "2022-02-25T15:14:46.3121849+01:00",_x000D_
          "TotalRefreshCount": 12,_x000D_
          "CustomInfo": {}_x000D_
        }_x000D_
      },_x000D_
      "11": {_x000D_
        "$type": "Inside.Core.Formula.Definition.DefinitionAC, Inside.Core.Formula",_x000D_
        "ID": 11,_x000D_
        "Results": [_x000D_
          [_x000D_
            4.0_x000D_
          ]_x000D_
        ],_x000D_
        "Statistics": {_x000D_
          "CreationDate": "2022-02-25T15:13:55.9718161+01:00",_x000D_
          "LastRefreshDate": "2022-02-17T16:05:52.8118551+01:00",_x000D_
          "TotalRefreshCount": 7,_x000D_
          "CustomInfo": {}_x000D_
        }_x000D_
      },_x000D_
      "12": {_x000D_
        "$type": "Inside.Core.Formula.Definition.DefinitionAC, Inside.Core.Formula",_x000D_
        "ID": 12,_x000D_
        "Results": [_x000D_
          [_x000D_
            23.0_x000D_
          ]_x000D_
        ],_x000D_
        "Statistics": {_x000D_
          "CreationDate": "2022-02-25T15:13:55.9718161+01:00",_x000D_
          "LastRefreshDate": "2022-02-25T15:14:29.9194821+01:00",_x000D_
          "TotalRefreshCount": 5,_x000D_
          "CustomInfo": {}_x000D_
        }_x000D_
      }_x000D_
    },_x000D_
    "LastID": 12_x000D_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</si>
</sst>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\+0.00%;\-0.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Segoe UI"/>
      <family val="2"/>
    </font>
    <font>
      <b/>
      <sz val="13"/>
      <color theme="0"/>
      <name val="Segoe UI"/>
      <family val="2"/>
    </font>
    <font>
      <sz val="11"/>
      <color theme="0" tint="-0.14999847407452621"/>
      <name val="Calibri"/>
      <family val="2"/>
      <scheme val="minor"/>
    </font>
    <font>
      <i/>
      <sz val="13"/>
      <color theme="1"/>
      <name val="Segoe UI Light"/>
      <family val="2"/>
    </font>
    <font>
      <b/>
      <sz val="12"/>
      <color theme="0"/>
      <name val="Segoe UI"/>
      <family val="2"/>
    </font>
    <font>
      <b/>
      <sz val="28"/>
      <color rgb="FF08769C"/>
      <name val="Segoe UI"/>
      <family val="2"/>
    </font>
    <font>
      <sz val="22"/>
      <color rgb="FF08769C"/>
      <name val="Segoe UI Light"/>
      <family val="2"/>
    </font>
    <font>
      <sz val="24"/>
      <color rgb="FF08769C"/>
      <name val="Segoe UI Light"/>
      <family val="2"/>
    </font>
    <font>
      <b/>
      <sz val="28"/>
      <color rgb="FFF59C00"/>
      <name val="Segoe UI"/>
      <family val="2"/>
    </font>
    <font>
      <sz val="22"/>
      <color rgb="FFF59C00"/>
      <name val="Segoe UI Light"/>
      <family val="2"/>
    </font>
    <font>
      <sz val="24"/>
      <color rgb="FFF59C00"/>
      <name val="Segoe UI Light"/>
      <family val="2"/>
    </font>
    <font>
      <b/>
      <sz val="12"/>
      <color rgb="FF08769C"/>
      <name val="Segoe UI"/>
      <family val="2"/>
    </font>
    <font>
      <sz val="12"/>
      <color rgb="FF08769C"/>
      <name val="Segoe UI Light"/>
      <family val="2"/>
    </font>
    <font>
      <b/>
      <sz val="12"/>
      <color rgb="FFF59C00"/>
      <name val="Segoe UI"/>
      <family val="2"/>
    </font>
    <font>
      <sz val="12"/>
      <color rgb="FFF59C00"/>
      <name val="Segoe UI Light"/>
      <family val="2"/>
    </font>
    <font>
      <b/>
      <sz val="14"/>
      <color theme="0"/>
      <name val="Segoe UI"/>
      <family val="2"/>
    </font>
    <font>
      <b/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-0.499984740745262"/>
        <bgColor indexed="64"/>
      </patternFill>
    </fill>
    <fill>
      <patternFill patternType="solid">
        <fgColor rgb="FF08769C"/>
        <bgColor indexed="64"/>
      </patternFill>
    </fill>
    <fill>
      <patternFill patternType="solid">
        <fgColor rgb="FFF59C00"/>
        <bgColor indexed="64"/>
      </patternFill>
    </fill>
  </fills>
  <borders count="18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/>
      <right/>
      <top/>
      <bottom style="dotted">
        <color theme="2" tint="-0.499984740745262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/>
      <top/>
      <bottom style="thin">
        <color rgb="FF333333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/>
    <xf numFmtId="14" fontId="5" fillId="0" borderId="6" xfId="0" applyNumberFormat="1" applyFont="1" applyBorder="1" applyAlignment="1">
      <alignment horizontal="center" vertical="center"/>
    </xf>
    <xf numFmtId="165" fontId="13" fillId="0" borderId="9" xfId="1" applyNumberFormat="1" applyFont="1" applyBorder="1" applyAlignment="1" applyProtection="1">
      <alignment horizontal="center" vertical="center"/>
      <protection hidden="1"/>
    </xf>
    <xf numFmtId="165" fontId="14" fillId="0" borderId="10" xfId="1" applyNumberFormat="1" applyFont="1" applyBorder="1" applyAlignment="1" applyProtection="1">
      <alignment horizontal="center" vertical="center"/>
      <protection hidden="1"/>
    </xf>
    <xf numFmtId="165" fontId="15" fillId="0" borderId="9" xfId="1" applyNumberFormat="1" applyFont="1" applyBorder="1" applyAlignment="1" applyProtection="1">
      <alignment horizontal="center" vertical="center"/>
      <protection hidden="1"/>
    </xf>
    <xf numFmtId="165" fontId="16" fillId="0" borderId="10" xfId="1" applyNumberFormat="1" applyFont="1" applyBorder="1" applyAlignment="1" applyProtection="1">
      <alignment horizontal="center" vertical="center"/>
      <protection hidden="1"/>
    </xf>
    <xf numFmtId="14" fontId="14" fillId="0" borderId="11" xfId="1" applyNumberFormat="1" applyFont="1" applyBorder="1" applyAlignment="1" applyProtection="1">
      <alignment horizontal="center" vertical="center"/>
      <protection hidden="1"/>
    </xf>
    <xf numFmtId="14" fontId="14" fillId="0" borderId="12" xfId="1" applyNumberFormat="1" applyFont="1" applyBorder="1" applyAlignment="1" applyProtection="1">
      <alignment horizontal="center" vertical="center"/>
      <protection hidden="1"/>
    </xf>
    <xf numFmtId="14" fontId="16" fillId="0" borderId="12" xfId="1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49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wrapText="1"/>
    </xf>
    <xf numFmtId="49" fontId="5" fillId="0" borderId="6" xfId="0" applyNumberFormat="1" applyFont="1" applyBorder="1" applyAlignment="1">
      <alignment horizontal="center" vertical="center"/>
    </xf>
    <xf numFmtId="14" fontId="16" fillId="0" borderId="11" xfId="1" applyNumberFormat="1" applyFont="1" applyBorder="1" applyAlignment="1" applyProtection="1">
      <alignment horizontal="center" vertical="center"/>
      <protection hidden="1"/>
    </xf>
    <xf numFmtId="0" fontId="19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7" fillId="0" borderId="7" xfId="1" applyNumberFormat="1" applyFont="1" applyBorder="1" applyAlignment="1" applyProtection="1">
      <alignment horizontal="center" vertical="center"/>
      <protection hidden="1"/>
    </xf>
    <xf numFmtId="164" fontId="7" fillId="0" borderId="9" xfId="1" applyNumberFormat="1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8" fillId="0" borderId="8" xfId="2" applyNumberFormat="1" applyFont="1" applyBorder="1" applyAlignment="1">
      <alignment horizontal="center" vertical="center"/>
    </xf>
    <xf numFmtId="165" fontId="8" fillId="0" borderId="10" xfId="2" applyNumberFormat="1" applyFont="1" applyBorder="1" applyAlignment="1">
      <alignment horizontal="center" vertical="center"/>
    </xf>
    <xf numFmtId="165" fontId="8" fillId="0" borderId="12" xfId="2" applyNumberFormat="1" applyFont="1" applyBorder="1" applyAlignment="1">
      <alignment horizontal="center" vertical="center"/>
    </xf>
    <xf numFmtId="164" fontId="9" fillId="0" borderId="8" xfId="1" applyNumberFormat="1" applyFont="1" applyBorder="1" applyAlignment="1" applyProtection="1">
      <alignment horizontal="center" vertical="center"/>
      <protection hidden="1"/>
    </xf>
    <xf numFmtId="164" fontId="9" fillId="0" borderId="10" xfId="1" applyNumberFormat="1" applyFont="1" applyBorder="1" applyAlignment="1" applyProtection="1">
      <alignment horizontal="center" vertical="center"/>
      <protection hidden="1"/>
    </xf>
    <xf numFmtId="164" fontId="10" fillId="0" borderId="7" xfId="1" applyNumberFormat="1" applyFont="1" applyBorder="1" applyAlignment="1" applyProtection="1">
      <alignment horizontal="center" vertical="center"/>
      <protection hidden="1"/>
    </xf>
    <xf numFmtId="164" fontId="10" fillId="0" borderId="9" xfId="1" applyNumberFormat="1" applyFont="1" applyBorder="1" applyAlignment="1" applyProtection="1">
      <alignment horizontal="center" vertical="center"/>
      <protection hidden="1"/>
    </xf>
    <xf numFmtId="165" fontId="11" fillId="0" borderId="8" xfId="2" applyNumberFormat="1" applyFont="1" applyBorder="1" applyAlignment="1">
      <alignment horizontal="center" vertical="center"/>
    </xf>
    <xf numFmtId="165" fontId="11" fillId="0" borderId="10" xfId="2" applyNumberFormat="1" applyFont="1" applyBorder="1" applyAlignment="1">
      <alignment horizontal="center" vertical="center"/>
    </xf>
    <xf numFmtId="165" fontId="11" fillId="0" borderId="12" xfId="2" applyNumberFormat="1" applyFont="1" applyBorder="1" applyAlignment="1">
      <alignment horizontal="center" vertical="center"/>
    </xf>
    <xf numFmtId="164" fontId="12" fillId="0" borderId="8" xfId="1" applyNumberFormat="1" applyFont="1" applyBorder="1" applyAlignment="1" applyProtection="1">
      <alignment horizontal="center" vertical="center"/>
      <protection hidden="1"/>
    </xf>
    <xf numFmtId="164" fontId="12" fillId="0" borderId="10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 3" xfId="2" xr:uid="{F283089A-6B99-4B6F-AA0A-4E2437762C14}"/>
    <cellStyle name="Pourcentage" xfId="1" builtinId="5"/>
  </cellStyles>
  <dxfs count="0"/>
  <tableStyles count="0" defaultTableStyle="TableStyleMedium2" defaultPivotStyle="PivotStyleLight16"/>
  <colors>
    <mruColors>
      <color rgb="FFF59C00"/>
      <color rgb="FF0876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0 - 20 ans</c:v>
              </c:pt>
              <c:pt idx="1">
                <c:v>20 - 25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5</c:v>
              </c:pt>
              <c:pt idx="4">
                <c:v>3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62C3-43D5-B4FC-0BF93C09C3F1}"/>
            </c:ext>
          </c:extLst>
        </c:ser>
        <c:ser>
          <c:idx val="2"/>
          <c:order val="2"/>
          <c:tx>
            <c:v>NON DETERMINE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0 - 20 ans</c:v>
              </c:pt>
              <c:pt idx="1">
                <c:v>20 - 25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13-4C52-88C5-65E27E0298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83383935"/>
        <c:axId val="183381639"/>
      </c:barChart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rgbClr val="F59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0 - 20 ans</c:v>
              </c:pt>
              <c:pt idx="1">
                <c:v>20 - 25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3</c:v>
              </c:pt>
              <c:pt idx="4">
                <c:v>2</c:v>
              </c:pt>
              <c:pt idx="5">
                <c:v>4</c:v>
              </c:pt>
              <c:pt idx="6">
                <c:v>1</c:v>
              </c:pt>
              <c:pt idx="7">
                <c:v>1</c:v>
              </c:pt>
              <c:pt idx="8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62C3-43D5-B4FC-0BF93C09C3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83389839"/>
        <c:axId val="183388855"/>
      </c:barChart>
      <c:catAx>
        <c:axId val="183383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183381639"/>
        <c:crosses val="autoZero"/>
        <c:auto val="1"/>
        <c:lblAlgn val="ctr"/>
        <c:lblOffset val="100"/>
        <c:noMultiLvlLbl val="0"/>
      </c:catAx>
      <c:valAx>
        <c:axId val="183381639"/>
        <c:scaling>
          <c:orientation val="minMax"/>
          <c:max val="50"/>
          <c:min val="-50"/>
        </c:scaling>
        <c:delete val="0"/>
        <c:axPos val="b"/>
        <c:numFmt formatCode="[&lt;0]General;\ General" sourceLinked="0"/>
        <c:majorTickMark val="none"/>
        <c:minorTickMark val="none"/>
        <c:tickLblPos val="nextTo"/>
        <c:crossAx val="183383935"/>
        <c:crosses val="autoZero"/>
        <c:crossBetween val="between"/>
      </c:valAx>
      <c:valAx>
        <c:axId val="183388855"/>
        <c:scaling>
          <c:orientation val="maxMin"/>
          <c:max val="50"/>
          <c:min val="-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/>
        </c:spPr>
        <c:crossAx val="183389839"/>
        <c:crosses val="max"/>
        <c:crossBetween val="between"/>
      </c:valAx>
      <c:catAx>
        <c:axId val="18338983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83388855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Présent</c:v>
          </c:tx>
          <c:spPr>
            <a:ln>
              <a:solidFill>
                <a:srgbClr val="08769C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15</c:v>
              </c:pt>
              <c:pt idx="7">
                <c:v>15</c:v>
              </c:pt>
              <c:pt idx="8">
                <c:v>15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31-4B7C-AA15-81842F8538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18320088"/>
        <c:axId val="418320416"/>
      </c:lineChart>
      <c:catAx>
        <c:axId val="41832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8320416"/>
        <c:crosses val="autoZero"/>
        <c:auto val="1"/>
        <c:lblAlgn val="ctr"/>
        <c:lblOffset val="100"/>
        <c:noMultiLvlLbl val="0"/>
      </c:catAx>
      <c:valAx>
        <c:axId val="41832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18320088"/>
        <c:crosses val="autoZero"/>
        <c:crossBetween val="between"/>
      </c:valAx>
    </c:plotArea>
    <c:legend>
      <c:legendPos val="b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FEMMES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Présent</c:v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D2-402F-B83F-04E00BA5C76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D2-402F-B83F-04E00BA5C7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Contrat de travail à durée indéterminée de droit privé</c:v>
              </c:pt>
            </c:strLit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2-0832-48CB-B21B-88AD70B28B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Présent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70-477E-812A-AC7B43221C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2-5436-4D2B-90D0-62AC5C8A6E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08769C"/>
            </a:solidFill>
          </c:spPr>
          <c:invertIfNegative val="0"/>
          <c:cat>
            <c:strLit>
              <c:ptCount val="2"/>
              <c:pt idx="0">
                <c:v>Autres cadres au sens de la convention collective (ou du statut pour les régimes spéciaux)</c:v>
              </c:pt>
              <c:pt idx="1">
                <c:v>Employé administratif d_entreprise, de commerce, agent de service</c:v>
              </c:pt>
            </c:strLit>
          </c:cat>
          <c:val>
            <c:numLit>
              <c:formatCode>General</c:formatCode>
              <c:ptCount val="2"/>
              <c:pt idx="0">
                <c:v>8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2-FCF8-4F49-924E-C1FC1DD7B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328616"/>
        <c:axId val="418328944"/>
      </c:barChart>
      <c:catAx>
        <c:axId val="41832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8328944"/>
        <c:crosses val="autoZero"/>
        <c:auto val="1"/>
        <c:lblAlgn val="ctr"/>
        <c:lblOffset val="100"/>
        <c:noMultiLvlLbl val="0"/>
      </c:catAx>
      <c:valAx>
        <c:axId val="41832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328616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FEMME</c:v>
          </c:tx>
          <c:spPr>
            <a:solidFill>
              <a:srgbClr val="F59C00"/>
            </a:solidFill>
          </c:spPr>
          <c:invertIfNegative val="0"/>
          <c:cat>
            <c:strLit>
              <c:ptCount val="5"/>
              <c:pt idx="0">
                <c:v>202101</c:v>
              </c:pt>
              <c:pt idx="1">
                <c:v>202102</c:v>
              </c:pt>
              <c:pt idx="2">
                <c:v>202103</c:v>
              </c:pt>
              <c:pt idx="3">
                <c:v>202104</c:v>
              </c:pt>
              <c:pt idx="4">
                <c:v>202105</c:v>
              </c:pt>
            </c:strLit>
          </c:cat>
          <c:val>
            <c:numLit>
              <c:formatCode>General</c:formatCode>
              <c:ptCount val="5"/>
              <c:pt idx="0">
                <c:v>3</c:v>
              </c:pt>
              <c:pt idx="1">
                <c:v>4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2EE1-4002-AC00-A119C0066AE9}"/>
            </c:ext>
          </c:extLst>
        </c:ser>
        <c:ser>
          <c:idx val="1"/>
          <c:order val="1"/>
          <c:tx>
            <c:v>HOMME</c:v>
          </c:tx>
          <c:spPr>
            <a:solidFill>
              <a:srgbClr val="08769C"/>
            </a:solidFill>
          </c:spPr>
          <c:invertIfNegative val="0"/>
          <c:cat>
            <c:strLit>
              <c:ptCount val="5"/>
              <c:pt idx="0">
                <c:v>202101</c:v>
              </c:pt>
              <c:pt idx="1">
                <c:v>202102</c:v>
              </c:pt>
              <c:pt idx="2">
                <c:v>202103</c:v>
              </c:pt>
              <c:pt idx="3">
                <c:v>202104</c:v>
              </c:pt>
              <c:pt idx="4">
                <c:v>202105</c:v>
              </c:pt>
            </c:strLit>
          </c:cat>
          <c:val>
            <c:numLit>
              <c:formatCode>General</c:formatCode>
              <c:ptCount val="5"/>
              <c:pt idx="0">
                <c:v>14</c:v>
              </c:pt>
              <c:pt idx="1">
                <c:v>14</c:v>
              </c:pt>
              <c:pt idx="2">
                <c:v>14</c:v>
              </c:pt>
              <c:pt idx="3">
                <c:v>15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3-2EE1-4002-AC00-A119C0066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078120"/>
        <c:axId val="382072544"/>
      </c:barChart>
      <c:catAx>
        <c:axId val="38207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072544"/>
        <c:crosses val="autoZero"/>
        <c:auto val="1"/>
        <c:lblAlgn val="ctr"/>
        <c:lblOffset val="100"/>
        <c:noMultiLvlLbl val="0"/>
      </c:catAx>
      <c:valAx>
        <c:axId val="38207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078120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Présent</c:v>
          </c:tx>
          <c:spPr>
            <a:ln>
              <a:solidFill>
                <a:srgbClr val="F59C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20</c:v>
              </c:pt>
              <c:pt idx="1">
                <c:v>20</c:v>
              </c:pt>
              <c:pt idx="2">
                <c:v>20</c:v>
              </c:pt>
              <c:pt idx="3">
                <c:v>20</c:v>
              </c:pt>
              <c:pt idx="4">
                <c:v>20</c:v>
              </c:pt>
              <c:pt idx="5">
                <c:v>20</c:v>
              </c:pt>
              <c:pt idx="6">
                <c:v>20</c:v>
              </c:pt>
              <c:pt idx="7">
                <c:v>20</c:v>
              </c:pt>
              <c:pt idx="8">
                <c:v>20</c:v>
              </c:pt>
              <c:pt idx="9">
                <c:v>19</c:v>
              </c:pt>
              <c:pt idx="10">
                <c:v>20</c:v>
              </c:pt>
              <c:pt idx="11">
                <c:v>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EEF-4D94-A107-544783AAB3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2078776"/>
        <c:axId val="382075168"/>
      </c:lineChart>
      <c:catAx>
        <c:axId val="38207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2075168"/>
        <c:crosses val="autoZero"/>
        <c:auto val="1"/>
        <c:lblAlgn val="ctr"/>
        <c:lblOffset val="100"/>
        <c:noMultiLvlLbl val="0"/>
      </c:catAx>
      <c:valAx>
        <c:axId val="38207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82078776"/>
        <c:crosses val="autoZero"/>
        <c:crossBetween val="between"/>
      </c:valAx>
    </c:plotArea>
    <c:legend>
      <c:legendPos val="b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F59C00"/>
            </a:solidFill>
          </c:spPr>
          <c:invertIfNegative val="0"/>
          <c:cat>
            <c:strLit>
              <c:ptCount val="2"/>
              <c:pt idx="0">
                <c:v>Autres cadres au sens de la convention collective (ou du statut pour les régimes spéciaux)</c:v>
              </c:pt>
              <c:pt idx="1">
                <c:v>Employé administratif d_entreprise, de commerce, agent de service</c:v>
              </c:pt>
            </c:strLit>
          </c:cat>
          <c:val>
            <c:numLit>
              <c:formatCode>General</c:formatCode>
              <c:ptCount val="2"/>
              <c:pt idx="0">
                <c:v>6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2-8786-4970-87A4-512F1895C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076808"/>
        <c:axId val="382077136"/>
      </c:barChart>
      <c:catAx>
        <c:axId val="38207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077136"/>
        <c:crosses val="autoZero"/>
        <c:auto val="1"/>
        <c:lblAlgn val="ctr"/>
        <c:lblOffset val="100"/>
        <c:noMultiLvlLbl val="0"/>
      </c:catAx>
      <c:valAx>
        <c:axId val="38207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076808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0876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0</c:v>
              </c:pt>
              <c:pt idx="5">
                <c:v>5</c:v>
              </c:pt>
              <c:pt idx="6">
                <c:v>3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4485-43A4-968A-8C6AEC5BFDFC}"/>
            </c:ext>
          </c:extLst>
        </c:ser>
        <c:ser>
          <c:idx val="2"/>
          <c:order val="2"/>
          <c:tx>
            <c:v>NON DETERMINE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73-4C36-904F-3AE3122C1C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18050664"/>
        <c:axId val="418048696"/>
      </c:barChart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rgbClr val="F59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3</c:v>
              </c:pt>
              <c:pt idx="2">
                <c:v>2</c:v>
              </c:pt>
              <c:pt idx="3">
                <c:v>4</c:v>
              </c:pt>
              <c:pt idx="4">
                <c:v>1</c:v>
              </c:pt>
              <c:pt idx="5">
                <c:v>7</c:v>
              </c:pt>
              <c:pt idx="6">
                <c:v>2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485-43A4-968A-8C6AEC5BFD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7725752"/>
        <c:axId val="658055976"/>
      </c:barChart>
      <c:catAx>
        <c:axId val="418050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/>
        </c:spPr>
        <c:crossAx val="418048696"/>
        <c:crosses val="autoZero"/>
        <c:auto val="1"/>
        <c:lblAlgn val="ctr"/>
        <c:lblOffset val="1"/>
        <c:noMultiLvlLbl val="0"/>
      </c:catAx>
      <c:valAx>
        <c:axId val="418048696"/>
        <c:scaling>
          <c:orientation val="minMax"/>
          <c:max val="50"/>
          <c:min val="-50"/>
        </c:scaling>
        <c:delete val="0"/>
        <c:axPos val="b"/>
        <c:numFmt formatCode="[&lt;0]General;\ General" sourceLinked="0"/>
        <c:majorTickMark val="none"/>
        <c:minorTickMark val="none"/>
        <c:tickLblPos val="nextTo"/>
        <c:crossAx val="418050664"/>
        <c:crosses val="autoZero"/>
        <c:crossBetween val="between"/>
      </c:valAx>
      <c:valAx>
        <c:axId val="658055976"/>
        <c:scaling>
          <c:orientation val="maxMin"/>
          <c:max val="50"/>
          <c:min val="-50"/>
        </c:scaling>
        <c:delete val="0"/>
        <c:axPos val="t"/>
        <c:numFmt formatCode="General" sourceLinked="1"/>
        <c:majorTickMark val="none"/>
        <c:minorTickMark val="none"/>
        <c:tickLblPos val="none"/>
        <c:crossAx val="427725752"/>
        <c:crosses val="max"/>
        <c:crossBetween val="between"/>
      </c:valAx>
      <c:catAx>
        <c:axId val="4277257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580559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358877</xdr:colOff>
      <xdr:row>9</xdr:row>
      <xdr:rowOff>103717</xdr:rowOff>
    </xdr:from>
    <xdr:to>
      <xdr:col>4</xdr:col>
      <xdr:colOff>876301</xdr:colOff>
      <xdr:row>13</xdr:row>
      <xdr:rowOff>75017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28349DE4-8DA2-4208-95BB-8C115A78E206}"/>
            </a:ext>
          </a:extLst>
        </xdr:cNvPr>
        <xdr:cNvGrpSpPr>
          <a:grpSpLocks noChangeAspect="1"/>
        </xdr:cNvGrpSpPr>
      </xdr:nvGrpSpPr>
      <xdr:grpSpPr>
        <a:xfrm>
          <a:off x="4247318" y="2591423"/>
          <a:ext cx="517424" cy="766918"/>
          <a:chOff x="13486040" y="1538968"/>
          <a:chExt cx="548367" cy="887957"/>
        </a:xfrm>
        <a:solidFill>
          <a:srgbClr val="08769C"/>
        </a:solidFill>
      </xdr:grpSpPr>
      <xdr:sp macro="" textlink="">
        <xdr:nvSpPr>
          <xdr:cNvPr id="3" name="Cercle : creux 2">
            <a:extLst>
              <a:ext uri="{FF2B5EF4-FFF2-40B4-BE49-F238E27FC236}">
                <a16:creationId xmlns:a16="http://schemas.microsoft.com/office/drawing/2014/main" id="{8AE3B99F-7D05-442A-BA81-926D26DBB891}"/>
              </a:ext>
            </a:extLst>
          </xdr:cNvPr>
          <xdr:cNvSpPr/>
        </xdr:nvSpPr>
        <xdr:spPr>
          <a:xfrm>
            <a:off x="13486040" y="1538968"/>
            <a:ext cx="540000" cy="540000"/>
          </a:xfrm>
          <a:prstGeom prst="donut">
            <a:avLst>
              <a:gd name="adj" fmla="val 11771"/>
            </a:avLst>
          </a:prstGeom>
          <a:grp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386DA67F-E7CF-449E-A26A-0F07CA896A34}"/>
              </a:ext>
            </a:extLst>
          </xdr:cNvPr>
          <xdr:cNvSpPr/>
        </xdr:nvSpPr>
        <xdr:spPr>
          <a:xfrm rot="5400000">
            <a:off x="13576821" y="2210925"/>
            <a:ext cx="360000" cy="72000"/>
          </a:xfrm>
          <a:prstGeom prst="rect">
            <a:avLst/>
          </a:prstGeom>
          <a:grp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BFE019DE-3E47-4CBE-9297-D88FB7C350A1}"/>
              </a:ext>
            </a:extLst>
          </xdr:cNvPr>
          <xdr:cNvSpPr/>
        </xdr:nvSpPr>
        <xdr:spPr>
          <a:xfrm>
            <a:off x="13501007" y="2164272"/>
            <a:ext cx="533400" cy="72000"/>
          </a:xfrm>
          <a:prstGeom prst="rect">
            <a:avLst/>
          </a:prstGeom>
          <a:grp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319353</xdr:colOff>
      <xdr:row>9</xdr:row>
      <xdr:rowOff>170280</xdr:rowOff>
    </xdr:from>
    <xdr:to>
      <xdr:col>9</xdr:col>
      <xdr:colOff>1043951</xdr:colOff>
      <xdr:row>13</xdr:row>
      <xdr:rowOff>23640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E2162334-71F2-47C0-BE42-8161BFE900FD}"/>
            </a:ext>
          </a:extLst>
        </xdr:cNvPr>
        <xdr:cNvGrpSpPr>
          <a:grpSpLocks noChangeAspect="1"/>
        </xdr:cNvGrpSpPr>
      </xdr:nvGrpSpPr>
      <xdr:grpSpPr>
        <a:xfrm>
          <a:off x="11312324" y="2657986"/>
          <a:ext cx="724598" cy="648978"/>
          <a:chOff x="14872607" y="1331263"/>
          <a:chExt cx="724598" cy="640208"/>
        </a:xfrm>
        <a:solidFill>
          <a:srgbClr val="F59C00"/>
        </a:solidFill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BF7A7BFF-E01A-463B-B174-5AD4CD8F8FDF}"/>
              </a:ext>
            </a:extLst>
          </xdr:cNvPr>
          <xdr:cNvSpPr/>
        </xdr:nvSpPr>
        <xdr:spPr>
          <a:xfrm rot="21339622">
            <a:off x="15402108" y="1331263"/>
            <a:ext cx="144000" cy="72000"/>
          </a:xfrm>
          <a:prstGeom prst="rect">
            <a:avLst/>
          </a:prstGeom>
          <a:grp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8" name="Groupe 7">
            <a:extLst>
              <a:ext uri="{FF2B5EF4-FFF2-40B4-BE49-F238E27FC236}">
                <a16:creationId xmlns:a16="http://schemas.microsoft.com/office/drawing/2014/main" id="{A02AA2E7-F8C6-4E4F-9F21-464F663A013F}"/>
              </a:ext>
            </a:extLst>
          </xdr:cNvPr>
          <xdr:cNvGrpSpPr/>
        </xdr:nvGrpSpPr>
        <xdr:grpSpPr>
          <a:xfrm>
            <a:off x="14872607" y="1371461"/>
            <a:ext cx="724598" cy="600010"/>
            <a:chOff x="14872607" y="1371461"/>
            <a:chExt cx="724598" cy="600010"/>
          </a:xfrm>
          <a:grpFill/>
        </xdr:grpSpPr>
        <xdr:sp macro="" textlink="">
          <xdr:nvSpPr>
            <xdr:cNvPr id="9" name="Cercle : creux 8">
              <a:extLst>
                <a:ext uri="{FF2B5EF4-FFF2-40B4-BE49-F238E27FC236}">
                  <a16:creationId xmlns:a16="http://schemas.microsoft.com/office/drawing/2014/main" id="{FE2E3BB0-C06F-48F2-B307-33F20FEA803D}"/>
                </a:ext>
              </a:extLst>
            </xdr:cNvPr>
            <xdr:cNvSpPr/>
          </xdr:nvSpPr>
          <xdr:spPr>
            <a:xfrm>
              <a:off x="14872607" y="1431471"/>
              <a:ext cx="540000" cy="540000"/>
            </a:xfrm>
            <a:prstGeom prst="donut">
              <a:avLst>
                <a:gd name="adj" fmla="val 11771"/>
              </a:avLst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CB6E2F20-C997-4A54-997B-DA1964F92E5C}"/>
                </a:ext>
              </a:extLst>
            </xdr:cNvPr>
            <xdr:cNvSpPr/>
          </xdr:nvSpPr>
          <xdr:spPr>
            <a:xfrm rot="19210443">
              <a:off x="15309205" y="1410337"/>
              <a:ext cx="288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5E5C1BD0-FA25-438E-9E23-5274CECA41D4}"/>
                </a:ext>
              </a:extLst>
            </xdr:cNvPr>
            <xdr:cNvSpPr/>
          </xdr:nvSpPr>
          <xdr:spPr>
            <a:xfrm rot="16853386">
              <a:off x="15461979" y="1407461"/>
              <a:ext cx="144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</xdr:grpSp>
    <xdr:clientData/>
  </xdr:twoCellAnchor>
  <xdr:twoCellAnchor>
    <xdr:from>
      <xdr:col>2</xdr:col>
      <xdr:colOff>246530</xdr:colOff>
      <xdr:row>63</xdr:row>
      <xdr:rowOff>100853</xdr:rowOff>
    </xdr:from>
    <xdr:to>
      <xdr:col>6</xdr:col>
      <xdr:colOff>919630</xdr:colOff>
      <xdr:row>83</xdr:row>
      <xdr:rowOff>100853</xdr:rowOff>
    </xdr:to>
    <xdr:graphicFrame macro="">
      <xdr:nvGraphicFramePr>
        <xdr:cNvPr id="21" name="Graphique_C63">
          <a:extLst>
            <a:ext uri="{FF2B5EF4-FFF2-40B4-BE49-F238E27FC236}">
              <a16:creationId xmlns:a16="http://schemas.microsoft.com/office/drawing/2014/main" id="{CEDCB02F-331F-4477-8D20-1F2EFFAE7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11206</xdr:colOff>
      <xdr:row>19</xdr:row>
      <xdr:rowOff>11206</xdr:rowOff>
    </xdr:from>
    <xdr:to>
      <xdr:col>7</xdr:col>
      <xdr:colOff>427131</xdr:colOff>
      <xdr:row>39</xdr:row>
      <xdr:rowOff>11206</xdr:rowOff>
    </xdr:to>
    <xdr:graphicFrame macro="">
      <xdr:nvGraphicFramePr>
        <xdr:cNvPr id="22" name="Graphique_D19">
          <a:extLst>
            <a:ext uri="{FF2B5EF4-FFF2-40B4-BE49-F238E27FC236}">
              <a16:creationId xmlns:a16="http://schemas.microsoft.com/office/drawing/2014/main" id="{F69EC701-9305-4BF5-BF03-DE804E1C5F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1131793</xdr:colOff>
      <xdr:row>117</xdr:row>
      <xdr:rowOff>33618</xdr:rowOff>
    </xdr:from>
    <xdr:to>
      <xdr:col>7</xdr:col>
      <xdr:colOff>393513</xdr:colOff>
      <xdr:row>137</xdr:row>
      <xdr:rowOff>33618</xdr:rowOff>
    </xdr:to>
    <xdr:graphicFrame macro="">
      <xdr:nvGraphicFramePr>
        <xdr:cNvPr id="23" name="Graphique_D117">
          <a:extLst>
            <a:ext uri="{FF2B5EF4-FFF2-40B4-BE49-F238E27FC236}">
              <a16:creationId xmlns:a16="http://schemas.microsoft.com/office/drawing/2014/main" id="{DA21D1DC-8360-483E-9A62-A9427C0318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44824</xdr:colOff>
      <xdr:row>116</xdr:row>
      <xdr:rowOff>123265</xdr:rowOff>
    </xdr:from>
    <xdr:to>
      <xdr:col>12</xdr:col>
      <xdr:colOff>336924</xdr:colOff>
      <xdr:row>136</xdr:row>
      <xdr:rowOff>123265</xdr:rowOff>
    </xdr:to>
    <xdr:graphicFrame macro="">
      <xdr:nvGraphicFramePr>
        <xdr:cNvPr id="24" name="Graphique_I117">
          <a:extLst>
            <a:ext uri="{FF2B5EF4-FFF2-40B4-BE49-F238E27FC236}">
              <a16:creationId xmlns:a16="http://schemas.microsoft.com/office/drawing/2014/main" id="{B6D4EEFB-3572-4FBF-B2DA-A13D1DB44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92</xdr:row>
      <xdr:rowOff>0</xdr:rowOff>
    </xdr:from>
    <xdr:to>
      <xdr:col>12</xdr:col>
      <xdr:colOff>292100</xdr:colOff>
      <xdr:row>109</xdr:row>
      <xdr:rowOff>123265</xdr:rowOff>
    </xdr:to>
    <xdr:graphicFrame macro="">
      <xdr:nvGraphicFramePr>
        <xdr:cNvPr id="25" name="Graphique_I92">
          <a:extLst>
            <a:ext uri="{FF2B5EF4-FFF2-40B4-BE49-F238E27FC236}">
              <a16:creationId xmlns:a16="http://schemas.microsoft.com/office/drawing/2014/main" id="{844AA6BA-28F7-4AB4-992B-37D2F394E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46</xdr:row>
      <xdr:rowOff>0</xdr:rowOff>
    </xdr:from>
    <xdr:to>
      <xdr:col>11</xdr:col>
      <xdr:colOff>963705</xdr:colOff>
      <xdr:row>57</xdr:row>
      <xdr:rowOff>11205</xdr:rowOff>
    </xdr:to>
    <xdr:graphicFrame macro="">
      <xdr:nvGraphicFramePr>
        <xdr:cNvPr id="26" name="Graphique_D46">
          <a:extLst>
            <a:ext uri="{FF2B5EF4-FFF2-40B4-BE49-F238E27FC236}">
              <a16:creationId xmlns:a16="http://schemas.microsoft.com/office/drawing/2014/main" id="{12BB7D0B-A2EA-4EE4-88B4-4F65706B0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12</xdr:col>
      <xdr:colOff>292100</xdr:colOff>
      <xdr:row>39</xdr:row>
      <xdr:rowOff>0</xdr:rowOff>
    </xdr:to>
    <xdr:graphicFrame macro="">
      <xdr:nvGraphicFramePr>
        <xdr:cNvPr id="27" name="Graphique_I19">
          <a:extLst>
            <a:ext uri="{FF2B5EF4-FFF2-40B4-BE49-F238E27FC236}">
              <a16:creationId xmlns:a16="http://schemas.microsoft.com/office/drawing/2014/main" id="{7BAED291-A0F4-4613-AD41-3EF75D5B5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291353</xdr:colOff>
      <xdr:row>91</xdr:row>
      <xdr:rowOff>145676</xdr:rowOff>
    </xdr:from>
    <xdr:to>
      <xdr:col>7</xdr:col>
      <xdr:colOff>707278</xdr:colOff>
      <xdr:row>109</xdr:row>
      <xdr:rowOff>123265</xdr:rowOff>
    </xdr:to>
    <xdr:graphicFrame macro="">
      <xdr:nvGraphicFramePr>
        <xdr:cNvPr id="28" name="Graphique_D92">
          <a:extLst>
            <a:ext uri="{FF2B5EF4-FFF2-40B4-BE49-F238E27FC236}">
              <a16:creationId xmlns:a16="http://schemas.microsoft.com/office/drawing/2014/main" id="{8AFAF292-9B9D-4C28-863A-8939516DF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1109382</xdr:colOff>
      <xdr:row>64</xdr:row>
      <xdr:rowOff>11206</xdr:rowOff>
    </xdr:from>
    <xdr:to>
      <xdr:col>12</xdr:col>
      <xdr:colOff>247276</xdr:colOff>
      <xdr:row>84</xdr:row>
      <xdr:rowOff>11206</xdr:rowOff>
    </xdr:to>
    <xdr:graphicFrame macro="">
      <xdr:nvGraphicFramePr>
        <xdr:cNvPr id="29" name="Graphique_I64">
          <a:extLst>
            <a:ext uri="{FF2B5EF4-FFF2-40B4-BE49-F238E27FC236}">
              <a16:creationId xmlns:a16="http://schemas.microsoft.com/office/drawing/2014/main" id="{F5EAE1DC-571E-4EF5-89D6-0730E9706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5F0A4-B6F3-41D6-8493-6A2DA90CEB12}">
  <dimension ref="B1:T137"/>
  <sheetViews>
    <sheetView showGridLines="0" tabSelected="1" zoomScale="85" zoomScaleNormal="85" workbookViewId="0">
      <pane ySplit="1" topLeftCell="A2" activePane="bottomLeft" state="frozen"/>
      <selection pane="bottomLeft" activeCell="B7" sqref="B7:N7"/>
    </sheetView>
  </sheetViews>
  <sheetFormatPr baseColWidth="10" defaultColWidth="11.42578125" defaultRowHeight="15" x14ac:dyDescent="0.25"/>
  <cols>
    <col min="1" max="1" width="6.42578125" customWidth="1"/>
    <col min="3" max="3" width="17.28515625" customWidth="1"/>
    <col min="4" max="4" width="23.140625" customWidth="1"/>
    <col min="5" max="5" width="21.140625" customWidth="1"/>
    <col min="6" max="6" width="23.5703125" customWidth="1"/>
    <col min="7" max="7" width="21.140625" customWidth="1"/>
    <col min="8" max="8" width="17.28515625" customWidth="1"/>
    <col min="9" max="9" width="23.42578125" customWidth="1"/>
    <col min="10" max="10" width="23.140625" customWidth="1"/>
    <col min="11" max="11" width="21.140625" customWidth="1"/>
    <col min="12" max="12" width="23.140625" customWidth="1"/>
    <col min="13" max="13" width="17.28515625" customWidth="1"/>
    <col min="15" max="15" width="6.42578125" customWidth="1"/>
    <col min="17" max="17" width="13" bestFit="1" customWidth="1"/>
    <col min="18" max="18" width="10.7109375" bestFit="1" customWidth="1"/>
    <col min="19" max="19" width="9" customWidth="1"/>
    <col min="20" max="20" width="17.42578125" customWidth="1"/>
    <col min="21" max="21" width="13.140625" customWidth="1"/>
    <col min="22" max="22" width="12.28515625" customWidth="1"/>
  </cols>
  <sheetData>
    <row r="1" spans="2:20" ht="58.5" customHeight="1" x14ac:dyDescent="0.25">
      <c r="B1" s="47" t="str">
        <f>"ANALYSE DES EFFECTIFS AU "&amp;TEXT($L$6,"JJ/MM/AAAA")</f>
        <v>ANALYSE DES EFFECTIFS AU 31/12/2019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0" ht="21" hidden="1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0" ht="21" hidden="1" customHeight="1" x14ac:dyDescent="0.25">
      <c r="B3" s="4"/>
      <c r="N3" s="5"/>
    </row>
    <row r="4" spans="2:20" ht="21" hidden="1" customHeight="1" x14ac:dyDescent="0.25">
      <c r="B4" s="4"/>
      <c r="N4" s="5"/>
    </row>
    <row r="5" spans="2:20" ht="44.25" customHeight="1" x14ac:dyDescent="0.25">
      <c r="B5" s="4"/>
      <c r="D5" s="6" t="s">
        <v>0</v>
      </c>
      <c r="F5" s="6" t="s">
        <v>1</v>
      </c>
      <c r="L5" s="6" t="s">
        <v>2</v>
      </c>
      <c r="N5" s="5"/>
      <c r="Q5" s="7"/>
      <c r="R5" s="8"/>
      <c r="S5" s="7"/>
      <c r="T5" s="7"/>
    </row>
    <row r="6" spans="2:20" ht="26.25" customHeight="1" x14ac:dyDescent="0.25">
      <c r="B6" s="4"/>
      <c r="D6" s="23" t="s">
        <v>14</v>
      </c>
      <c r="F6" s="23" t="s">
        <v>3</v>
      </c>
      <c r="L6" s="9">
        <v>43830</v>
      </c>
      <c r="N6" s="5"/>
      <c r="Q6" s="7" t="s">
        <v>11</v>
      </c>
      <c r="R6" s="8" t="str">
        <f>TEXT(EDATE($L$6,-12),"JJ/MM/AAAA")</f>
        <v>31/12/2018</v>
      </c>
      <c r="S6" s="7"/>
      <c r="T6" s="7"/>
    </row>
    <row r="7" spans="2:20" ht="34.5" customHeight="1" x14ac:dyDescent="0.25">
      <c r="B7" s="26" t="s">
        <v>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  <c r="Q7" s="25" t="s">
        <v>13</v>
      </c>
      <c r="R7" s="25" t="str">
        <f>TEXT(EDATE($L$6,-12),"AAAAMM")&amp;".."&amp;TEXT(EDATE($L$6,0),"AAAAMM")</f>
        <v>201812..201912</v>
      </c>
    </row>
    <row r="8" spans="2:20" ht="17.25" customHeight="1" x14ac:dyDescent="0.25">
      <c r="B8" s="4"/>
      <c r="N8" s="5"/>
    </row>
    <row r="9" spans="2:20" x14ac:dyDescent="0.25">
      <c r="B9" s="4"/>
      <c r="N9" s="5"/>
    </row>
    <row r="10" spans="2:20" x14ac:dyDescent="0.25">
      <c r="B10" s="4"/>
      <c r="D10" s="48">
        <f>_xll.Assistant.XL.RIK_AC("INF54__;INF03@E=1,S=5,G=0,T=0,P=0:@R=A,S=13,V={0}:R=B,S=14,V={1}:R=C,S=1,V={2}:R=D,S=36,V=FEMME:",$D$6,$F$6,D$14)</f>
        <v>15</v>
      </c>
      <c r="E10" s="50"/>
      <c r="F10" s="53" t="e">
        <f>D10/G10-1</f>
        <v>#DIV/0!</v>
      </c>
      <c r="G10" s="56">
        <f>_xll.Assistant.XL.RIK_AC("INF54__;INF03@E=1,S=5,G=0,T=0,P=0:@R=A,S=13,V={0}:R=B,S=14,V={1}:R=C,S=1,V={2}:R=D,S=36,V=FEMME:",$D$6,$F$6,G$14)</f>
        <v>0</v>
      </c>
      <c r="I10" s="58">
        <f>_xll.Assistant.XL.RIK_AC("INF54__;INF03@E=1,S=5,G=0,T=0,P=0:@R=A,S=13,V={0}:R=B,S=14,V={1}:R=C,S=1,V={2}:R=D,S=36,V=HOMME:",$D$6,$F$6,I$14)</f>
        <v>20</v>
      </c>
      <c r="J10" s="50"/>
      <c r="K10" s="60">
        <f>I10/L10-1</f>
        <v>-0.13043478260869568</v>
      </c>
      <c r="L10" s="63">
        <f>_xll.Assistant.XL.RIK_AC("INF54__;INF03@E=1,S=5,G=0,T=0,P=0:@R=A,S=13,V={0}:R=B,S=14,V={1}:R=C,S=1,V={2}:R=D,S=36,V=HOMME:",$D$6,$F$6,L$14)</f>
        <v>23</v>
      </c>
      <c r="N10" s="5"/>
    </row>
    <row r="11" spans="2:20" x14ac:dyDescent="0.25">
      <c r="B11" s="4"/>
      <c r="D11" s="49"/>
      <c r="E11" s="51"/>
      <c r="F11" s="54"/>
      <c r="G11" s="57"/>
      <c r="I11" s="59"/>
      <c r="J11" s="51"/>
      <c r="K11" s="61"/>
      <c r="L11" s="64"/>
      <c r="N11" s="5"/>
    </row>
    <row r="12" spans="2:20" x14ac:dyDescent="0.25">
      <c r="B12" s="4"/>
      <c r="D12" s="49"/>
      <c r="E12" s="51"/>
      <c r="F12" s="54"/>
      <c r="G12" s="57"/>
      <c r="I12" s="59"/>
      <c r="J12" s="51"/>
      <c r="K12" s="61"/>
      <c r="L12" s="64"/>
      <c r="N12" s="5"/>
    </row>
    <row r="13" spans="2:20" ht="17.25" x14ac:dyDescent="0.25">
      <c r="B13" s="4"/>
      <c r="D13" s="10" t="s">
        <v>5</v>
      </c>
      <c r="E13" s="51"/>
      <c r="F13" s="54"/>
      <c r="G13" s="11" t="s">
        <v>5</v>
      </c>
      <c r="I13" s="12" t="s">
        <v>6</v>
      </c>
      <c r="J13" s="51"/>
      <c r="K13" s="61"/>
      <c r="L13" s="13" t="s">
        <v>6</v>
      </c>
      <c r="N13" s="5"/>
    </row>
    <row r="14" spans="2:20" ht="17.25" x14ac:dyDescent="0.25">
      <c r="B14" s="4"/>
      <c r="D14" s="14">
        <f>$L$6</f>
        <v>43830</v>
      </c>
      <c r="E14" s="52"/>
      <c r="F14" s="55"/>
      <c r="G14" s="15" t="str">
        <f>TEXT(EDATE($L$6,-12),"JJ/MM/AAAA")</f>
        <v>31/12/2018</v>
      </c>
      <c r="I14" s="24">
        <f>$L$6</f>
        <v>43830</v>
      </c>
      <c r="J14" s="52"/>
      <c r="K14" s="62"/>
      <c r="L14" s="16" t="s">
        <v>12</v>
      </c>
      <c r="N14" s="5"/>
    </row>
    <row r="15" spans="2:20" x14ac:dyDescent="0.25">
      <c r="B15" s="4"/>
      <c r="D15" s="29" t="s">
        <v>7</v>
      </c>
      <c r="E15" s="30"/>
      <c r="F15" s="30"/>
      <c r="G15" s="31"/>
      <c r="I15" s="38" t="s">
        <v>8</v>
      </c>
      <c r="J15" s="39"/>
      <c r="K15" s="39"/>
      <c r="L15" s="40"/>
      <c r="N15" s="5"/>
    </row>
    <row r="16" spans="2:20" x14ac:dyDescent="0.25">
      <c r="B16" s="4"/>
      <c r="D16" s="32"/>
      <c r="E16" s="33"/>
      <c r="F16" s="33"/>
      <c r="G16" s="34"/>
      <c r="I16" s="41"/>
      <c r="J16" s="42"/>
      <c r="K16" s="42"/>
      <c r="L16" s="43"/>
      <c r="N16" s="5"/>
    </row>
    <row r="17" spans="2:14" x14ac:dyDescent="0.25">
      <c r="B17" s="4"/>
      <c r="D17" s="35"/>
      <c r="E17" s="36"/>
      <c r="F17" s="36"/>
      <c r="G17" s="37"/>
      <c r="I17" s="44"/>
      <c r="J17" s="45"/>
      <c r="K17" s="45"/>
      <c r="L17" s="46"/>
      <c r="N17" s="5"/>
    </row>
    <row r="18" spans="2:14" x14ac:dyDescent="0.25">
      <c r="B18" s="4"/>
      <c r="N18" s="5"/>
    </row>
    <row r="19" spans="2:14" x14ac:dyDescent="0.25">
      <c r="B19" s="4"/>
      <c r="D19" t="str">
        <f>_xll.Assistant.XL.RIK_AG("INF54_0_0_0_0_0_0_D=0x0;INF03@E=0,S=4,G=0,T=0_0,P=-1@E=1,S=5@@@R=A,S=4,V={0}:R=B,S=13,V={1}:R=C,S=14,V={2}:R=D,S=36,V=FEMME:",$R$7,$D$6,$F$6)</f>
        <v/>
      </c>
      <c r="I19" t="str">
        <f>_xll.Assistant.XL.RIK_AG("INF54_0_0_0_0_0_0_D=0x0;INF03@E=0,S=4,G=0,T=0_0,P=-1@E=1,S=5@@@R=A,S=4,V={0}:R=B,S=13,V={1}:R=C,S=14,V={2}:R=D,S=36,V=HOMME:",$R$7,$D$6,$F$6)</f>
        <v/>
      </c>
      <c r="N19" s="5"/>
    </row>
    <row r="20" spans="2:14" x14ac:dyDescent="0.25">
      <c r="B20" s="4"/>
      <c r="F20" s="17"/>
      <c r="N20" s="5"/>
    </row>
    <row r="21" spans="2:14" x14ac:dyDescent="0.25">
      <c r="B21" s="4"/>
      <c r="N21" s="5"/>
    </row>
    <row r="22" spans="2:14" x14ac:dyDescent="0.25">
      <c r="B22" s="4"/>
      <c r="N22" s="5"/>
    </row>
    <row r="23" spans="2:14" x14ac:dyDescent="0.25">
      <c r="B23" s="4"/>
      <c r="N23" s="5"/>
    </row>
    <row r="24" spans="2:14" x14ac:dyDescent="0.25">
      <c r="B24" s="4"/>
      <c r="N24" s="5"/>
    </row>
    <row r="25" spans="2:14" x14ac:dyDescent="0.25">
      <c r="B25" s="4"/>
      <c r="N25" s="5"/>
    </row>
    <row r="26" spans="2:14" x14ac:dyDescent="0.25">
      <c r="B26" s="4"/>
      <c r="N26" s="5"/>
    </row>
    <row r="27" spans="2:14" x14ac:dyDescent="0.25">
      <c r="B27" s="4"/>
      <c r="N27" s="5"/>
    </row>
    <row r="28" spans="2:14" x14ac:dyDescent="0.25">
      <c r="B28" s="4"/>
      <c r="D28" s="18"/>
      <c r="E28" s="17"/>
      <c r="N28" s="5"/>
    </row>
    <row r="29" spans="2:14" x14ac:dyDescent="0.25">
      <c r="B29" s="4"/>
      <c r="N29" s="5"/>
    </row>
    <row r="30" spans="2:14" x14ac:dyDescent="0.25">
      <c r="B30" s="4"/>
      <c r="N30" s="5"/>
    </row>
    <row r="31" spans="2:14" x14ac:dyDescent="0.25">
      <c r="B31" s="4"/>
      <c r="N31" s="5"/>
    </row>
    <row r="32" spans="2:14" x14ac:dyDescent="0.25">
      <c r="B32" s="4"/>
      <c r="N32" s="5"/>
    </row>
    <row r="33" spans="2:14" x14ac:dyDescent="0.25">
      <c r="B33" s="4"/>
      <c r="N33" s="5"/>
    </row>
    <row r="34" spans="2:14" x14ac:dyDescent="0.25">
      <c r="B34" s="4"/>
      <c r="N34" s="5"/>
    </row>
    <row r="35" spans="2:14" x14ac:dyDescent="0.25">
      <c r="B35" s="4"/>
      <c r="N35" s="5"/>
    </row>
    <row r="36" spans="2:14" x14ac:dyDescent="0.25">
      <c r="B36" s="4"/>
      <c r="N36" s="5"/>
    </row>
    <row r="37" spans="2:14" x14ac:dyDescent="0.25">
      <c r="B37" s="4"/>
      <c r="N37" s="5"/>
    </row>
    <row r="38" spans="2:14" x14ac:dyDescent="0.25">
      <c r="B38" s="4"/>
      <c r="N38" s="5"/>
    </row>
    <row r="39" spans="2:14" x14ac:dyDescent="0.25">
      <c r="B39" s="4"/>
      <c r="N39" s="5"/>
    </row>
    <row r="40" spans="2:14" x14ac:dyDescent="0.25">
      <c r="B40" s="4"/>
      <c r="N40" s="5"/>
    </row>
    <row r="41" spans="2:14" x14ac:dyDescent="0.25">
      <c r="B41" s="4"/>
      <c r="N41" s="5"/>
    </row>
    <row r="42" spans="2:14" ht="34.5" customHeight="1" x14ac:dyDescent="0.25">
      <c r="B42" s="26" t="s">
        <v>9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/>
    </row>
    <row r="43" spans="2:14" x14ac:dyDescent="0.25">
      <c r="B43" s="4"/>
      <c r="N43" s="5"/>
    </row>
    <row r="44" spans="2:14" x14ac:dyDescent="0.25">
      <c r="B44" s="4"/>
      <c r="N44" s="5"/>
    </row>
    <row r="45" spans="2:14" x14ac:dyDescent="0.25">
      <c r="B45" s="4"/>
      <c r="N45" s="5"/>
    </row>
    <row r="46" spans="2:14" x14ac:dyDescent="0.25">
      <c r="B46" s="4"/>
      <c r="D46" t="str">
        <f>_xll.Assistant.XL.RIK_AG("INF54_0_0_0_0_0_0_D=0x0;INF03@E=0,S=4,G=0,T=0_0,P=-1@E=1,S=5@E=0,S=36,G=0,T=0_0,P=-1@@R=A,S=4,V={0}:R=B,S=13,V={1}:R=C,S=14,V={2}:",$T$5,$D$6,$F$6)</f>
        <v/>
      </c>
      <c r="N46" s="5"/>
    </row>
    <row r="47" spans="2:14" x14ac:dyDescent="0.25">
      <c r="B47" s="4"/>
      <c r="N47" s="5"/>
    </row>
    <row r="48" spans="2:14" x14ac:dyDescent="0.25">
      <c r="B48" s="4"/>
      <c r="N48" s="5"/>
    </row>
    <row r="49" spans="2:14" x14ac:dyDescent="0.25">
      <c r="B49" s="4"/>
      <c r="N49" s="5"/>
    </row>
    <row r="50" spans="2:14" x14ac:dyDescent="0.25">
      <c r="B50" s="4"/>
      <c r="N50" s="5"/>
    </row>
    <row r="51" spans="2:14" x14ac:dyDescent="0.25">
      <c r="B51" s="4"/>
      <c r="N51" s="5"/>
    </row>
    <row r="52" spans="2:14" x14ac:dyDescent="0.25">
      <c r="B52" s="4"/>
      <c r="N52" s="5"/>
    </row>
    <row r="53" spans="2:14" x14ac:dyDescent="0.25">
      <c r="B53" s="4"/>
      <c r="N53" s="5"/>
    </row>
    <row r="54" spans="2:14" x14ac:dyDescent="0.25">
      <c r="B54" s="4"/>
      <c r="N54" s="5"/>
    </row>
    <row r="55" spans="2:14" x14ac:dyDescent="0.25">
      <c r="B55" s="4"/>
      <c r="N55" s="5"/>
    </row>
    <row r="56" spans="2:14" x14ac:dyDescent="0.25">
      <c r="B56" s="4"/>
      <c r="N56" s="5"/>
    </row>
    <row r="57" spans="2:14" x14ac:dyDescent="0.25">
      <c r="B57" s="4"/>
      <c r="N57" s="5"/>
    </row>
    <row r="58" spans="2:14" x14ac:dyDescent="0.25">
      <c r="B58" s="4"/>
      <c r="N58" s="5"/>
    </row>
    <row r="59" spans="2:14" x14ac:dyDescent="0.25">
      <c r="B59" s="4"/>
      <c r="N59" s="5"/>
    </row>
    <row r="60" spans="2:14" ht="34.5" customHeight="1" x14ac:dyDescent="0.25">
      <c r="B60" s="26" t="str">
        <f>"RÉPARTITION PAR AGE AU "&amp;TEXT($L$6,"JJ/MM/AAAA")</f>
        <v>RÉPARTITION PAR AGE AU 31/12/2019</v>
      </c>
      <c r="C60" s="27"/>
      <c r="D60" s="27"/>
      <c r="E60" s="27"/>
      <c r="F60" s="27"/>
      <c r="G60" s="27"/>
      <c r="I60" s="26" t="str">
        <f>"RÉPARTITION PAR ANCIENNETÉ AU "&amp;TEXT($L$6,"JJ/MM/AAAA")</f>
        <v>RÉPARTITION PAR ANCIENNETÉ AU 31/12/2019</v>
      </c>
      <c r="J60" s="27"/>
      <c r="K60" s="27"/>
      <c r="L60" s="27"/>
      <c r="M60" s="27"/>
      <c r="N60" s="28"/>
    </row>
    <row r="61" spans="2:14" x14ac:dyDescent="0.25">
      <c r="B61" s="4"/>
      <c r="N61" s="5"/>
    </row>
    <row r="62" spans="2:14" x14ac:dyDescent="0.25">
      <c r="B62" s="4"/>
      <c r="N62" s="5"/>
    </row>
    <row r="63" spans="2:14" x14ac:dyDescent="0.25">
      <c r="B63" s="4"/>
      <c r="C63" t="str">
        <f>_xll.Assistant.XL.RIK_AG("INF54_0_0_0_0_0_0_D=0x0;INF03@E=0,S=40,G=0,T=0_0,P=-1@E=1,S=5@E=0,S=36,G=0,T=0_0,P=-1@@R=A,S=13,V={0}:R=B,S=14,V={1}:R=D,S=1,V={2}:",$D$6,$F$6,$L$6)</f>
        <v/>
      </c>
      <c r="N63" s="5"/>
    </row>
    <row r="64" spans="2:14" x14ac:dyDescent="0.25">
      <c r="B64" s="4"/>
      <c r="I64" t="str">
        <f>_xll.Assistant.XL.RIK_AG("INF54_0_0_0_0_0_0_D=0x0;INF03@E=0,S=47,G=0,T=0_0,P=-1@E=1,S=5@E=0,S=36,G=0,T=0_0,P=-1@@R=A,S=13,V={0}:R=B,S=14,V={1}:R=C,S=1,V={2}:",$D$6,$F$6,$L$6)</f>
        <v/>
      </c>
      <c r="N64" s="5"/>
    </row>
    <row r="65" spans="2:14" x14ac:dyDescent="0.25">
      <c r="B65" s="4"/>
      <c r="N65" s="5"/>
    </row>
    <row r="66" spans="2:14" x14ac:dyDescent="0.25">
      <c r="B66" s="4"/>
      <c r="N66" s="5"/>
    </row>
    <row r="67" spans="2:14" x14ac:dyDescent="0.25">
      <c r="B67" s="4"/>
      <c r="N67" s="5"/>
    </row>
    <row r="68" spans="2:14" x14ac:dyDescent="0.25">
      <c r="B68" s="4"/>
      <c r="N68" s="5"/>
    </row>
    <row r="69" spans="2:14" x14ac:dyDescent="0.25">
      <c r="B69" s="4"/>
      <c r="N69" s="5"/>
    </row>
    <row r="70" spans="2:14" x14ac:dyDescent="0.25">
      <c r="B70" s="4"/>
      <c r="N70" s="5"/>
    </row>
    <row r="71" spans="2:14" x14ac:dyDescent="0.25">
      <c r="B71" s="4"/>
      <c r="N71" s="5"/>
    </row>
    <row r="72" spans="2:14" x14ac:dyDescent="0.25">
      <c r="B72" s="4"/>
      <c r="N72" s="5"/>
    </row>
    <row r="73" spans="2:14" x14ac:dyDescent="0.25">
      <c r="B73" s="4"/>
      <c r="N73" s="5"/>
    </row>
    <row r="74" spans="2:14" x14ac:dyDescent="0.25">
      <c r="B74" s="4"/>
      <c r="N74" s="5"/>
    </row>
    <row r="75" spans="2:14" x14ac:dyDescent="0.25">
      <c r="B75" s="4"/>
      <c r="N75" s="5"/>
    </row>
    <row r="76" spans="2:14" x14ac:dyDescent="0.25">
      <c r="B76" s="4"/>
      <c r="N76" s="5"/>
    </row>
    <row r="77" spans="2:14" x14ac:dyDescent="0.25">
      <c r="B77" s="4"/>
      <c r="N77" s="5"/>
    </row>
    <row r="78" spans="2:14" x14ac:dyDescent="0.25">
      <c r="B78" s="4"/>
      <c r="N78" s="5"/>
    </row>
    <row r="79" spans="2:14" x14ac:dyDescent="0.25">
      <c r="B79" s="4"/>
      <c r="N79" s="5"/>
    </row>
    <row r="80" spans="2:14" x14ac:dyDescent="0.25">
      <c r="B80" s="4"/>
      <c r="N80" s="5"/>
    </row>
    <row r="81" spans="2:14" x14ac:dyDescent="0.25">
      <c r="B81" s="4"/>
      <c r="N81" s="5"/>
    </row>
    <row r="82" spans="2:14" x14ac:dyDescent="0.25">
      <c r="B82" s="4"/>
      <c r="N82" s="5"/>
    </row>
    <row r="83" spans="2:14" x14ac:dyDescent="0.25">
      <c r="B83" s="4"/>
      <c r="N83" s="5"/>
    </row>
    <row r="84" spans="2:14" x14ac:dyDescent="0.25">
      <c r="B84" s="4"/>
      <c r="N84" s="5"/>
    </row>
    <row r="85" spans="2:14" x14ac:dyDescent="0.25">
      <c r="B85" s="4"/>
      <c r="N85" s="5"/>
    </row>
    <row r="86" spans="2:14" x14ac:dyDescent="0.25">
      <c r="B86" s="4"/>
      <c r="N86" s="5"/>
    </row>
    <row r="87" spans="2:14" ht="34.5" customHeight="1" x14ac:dyDescent="0.25">
      <c r="B87" s="26" t="str">
        <f>"RÉPARTITION PAR CATÉGORIE PROFESSIONNELLE AU "&amp;TEXT($L$6,"JJ/MM/AAAA")</f>
        <v>RÉPARTITION PAR CATÉGORIE PROFESSIONNELLE AU 31/12/2019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/>
    </row>
    <row r="88" spans="2:14" x14ac:dyDescent="0.25">
      <c r="B88" s="4"/>
      <c r="N88" s="5"/>
    </row>
    <row r="89" spans="2:14" x14ac:dyDescent="0.25">
      <c r="B89" s="4"/>
      <c r="N89" s="5"/>
    </row>
    <row r="90" spans="2:14" x14ac:dyDescent="0.25">
      <c r="B90" s="4"/>
      <c r="N90" s="5"/>
    </row>
    <row r="91" spans="2:14" x14ac:dyDescent="0.25">
      <c r="B91" s="4"/>
      <c r="N91" s="5"/>
    </row>
    <row r="92" spans="2:14" x14ac:dyDescent="0.25">
      <c r="B92" s="4"/>
      <c r="D92" t="str">
        <f>_xll.Assistant.XL.RIK_AG("INF54_0_0_0_0_0_0_D=0x0;INF03@E=0,S=23,G=0,T=0_0,P=-1@E=1,S=5@@@R=A,S=1,V={0}:R=B,S=36,V=FEMME:R=A,S=13,V={1}:R=B,S=14,V={2}:",$L$6,$D$6,$F$6)</f>
        <v/>
      </c>
      <c r="I92" t="str">
        <f>_xll.Assistant.XL.RIK_AG("INF54_0_0_0_0_0_0_D=0x0;INF03@E=0,S=23,G=0,T=0_0,P=-1@E=1,S=5@@@R=A,S=1,V={0}:R=B,S=36,V=HOMME:R=A,S=13,V={1}:R=B,S=14,V={2}:",$L$6,$D$6,$F$6)</f>
        <v/>
      </c>
      <c r="N92" s="5"/>
    </row>
    <row r="93" spans="2:14" x14ac:dyDescent="0.25">
      <c r="B93" s="4"/>
      <c r="N93" s="5"/>
    </row>
    <row r="94" spans="2:14" x14ac:dyDescent="0.25">
      <c r="B94" s="4"/>
      <c r="N94" s="5"/>
    </row>
    <row r="95" spans="2:14" x14ac:dyDescent="0.25">
      <c r="B95" s="4"/>
      <c r="N95" s="5"/>
    </row>
    <row r="96" spans="2:14" x14ac:dyDescent="0.25">
      <c r="B96" s="4"/>
      <c r="N96" s="5"/>
    </row>
    <row r="97" spans="2:14" x14ac:dyDescent="0.25">
      <c r="B97" s="4"/>
      <c r="N97" s="5"/>
    </row>
    <row r="98" spans="2:14" x14ac:dyDescent="0.25">
      <c r="B98" s="4"/>
      <c r="N98" s="5"/>
    </row>
    <row r="99" spans="2:14" x14ac:dyDescent="0.25">
      <c r="B99" s="4"/>
      <c r="N99" s="5"/>
    </row>
    <row r="100" spans="2:14" x14ac:dyDescent="0.25">
      <c r="B100" s="4"/>
      <c r="N100" s="5"/>
    </row>
    <row r="101" spans="2:14" x14ac:dyDescent="0.25">
      <c r="B101" s="4"/>
      <c r="N101" s="5"/>
    </row>
    <row r="102" spans="2:14" x14ac:dyDescent="0.25">
      <c r="B102" s="4"/>
      <c r="N102" s="5"/>
    </row>
    <row r="103" spans="2:14" x14ac:dyDescent="0.25">
      <c r="B103" s="4"/>
      <c r="N103" s="5"/>
    </row>
    <row r="104" spans="2:14" x14ac:dyDescent="0.25">
      <c r="B104" s="4"/>
      <c r="N104" s="5"/>
    </row>
    <row r="105" spans="2:14" x14ac:dyDescent="0.25">
      <c r="B105" s="4"/>
      <c r="N105" s="5"/>
    </row>
    <row r="106" spans="2:14" x14ac:dyDescent="0.25">
      <c r="B106" s="4"/>
      <c r="N106" s="5"/>
    </row>
    <row r="107" spans="2:14" x14ac:dyDescent="0.25">
      <c r="B107" s="4"/>
      <c r="N107" s="5"/>
    </row>
    <row r="108" spans="2:14" x14ac:dyDescent="0.25">
      <c r="B108" s="4"/>
      <c r="N108" s="5"/>
    </row>
    <row r="109" spans="2:14" x14ac:dyDescent="0.25">
      <c r="B109" s="4"/>
      <c r="N109" s="5"/>
    </row>
    <row r="110" spans="2:14" x14ac:dyDescent="0.25">
      <c r="B110" s="4"/>
      <c r="N110" s="5"/>
    </row>
    <row r="111" spans="2:14" x14ac:dyDescent="0.25">
      <c r="B111" s="4"/>
      <c r="N111" s="5"/>
    </row>
    <row r="112" spans="2:14" ht="34.5" customHeight="1" x14ac:dyDescent="0.25">
      <c r="B112" s="26" t="str">
        <f>"RÉPARTITION PAR TYPE DE CONTRAT AU "&amp;TEXT($L$6,"JJ/MM/AAAA")</f>
        <v>RÉPARTITION PAR TYPE DE CONTRAT AU 31/12/2019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8"/>
    </row>
    <row r="113" spans="2:14" x14ac:dyDescent="0.25">
      <c r="B113" s="4"/>
      <c r="N113" s="5"/>
    </row>
    <row r="114" spans="2:14" x14ac:dyDescent="0.25">
      <c r="B114" s="4"/>
      <c r="N114" s="5"/>
    </row>
    <row r="115" spans="2:14" x14ac:dyDescent="0.25">
      <c r="B115" s="4"/>
      <c r="N115" s="5"/>
    </row>
    <row r="116" spans="2:14" x14ac:dyDescent="0.25">
      <c r="B116" s="4"/>
      <c r="N116" s="5"/>
    </row>
    <row r="117" spans="2:14" x14ac:dyDescent="0.25">
      <c r="B117" s="4"/>
      <c r="D117" t="str">
        <f>_xll.Assistant.XL.RIK_AG("INF54_0_0_0_0_0_0_D=0x0;INF03@E=0,S=27,G=0,T=0_0,P=-1@E=1,S=5@@@R=A,S=1,V={0}:R=B,S=36,V=FEMME:R=A,S=13,V={1}:R=B,S=14,V={2}:",$L$6,$D$6,$F$6)</f>
        <v/>
      </c>
      <c r="I117" t="str">
        <f>_xll.Assistant.XL.RIK_AG("INF54_0_0_0_0_0_0_D=0x0;INF03@E=0,S=27,G=0,T=0_0,P=-1@E=1,S=5@@@R=A,S=1,V={0}:R=B,S=36,V=HOMME:R=A,S=13,V={1}:R=B,S=14,V={2}:",$L$6,$D$6,$F$6)</f>
        <v/>
      </c>
      <c r="N117" s="5"/>
    </row>
    <row r="118" spans="2:14" x14ac:dyDescent="0.25">
      <c r="B118" s="4"/>
      <c r="N118" s="5"/>
    </row>
    <row r="119" spans="2:14" x14ac:dyDescent="0.25">
      <c r="B119" s="4"/>
      <c r="N119" s="5"/>
    </row>
    <row r="120" spans="2:14" x14ac:dyDescent="0.25">
      <c r="B120" s="4"/>
      <c r="N120" s="5"/>
    </row>
    <row r="121" spans="2:14" x14ac:dyDescent="0.25">
      <c r="B121" s="4"/>
      <c r="N121" s="5"/>
    </row>
    <row r="122" spans="2:14" x14ac:dyDescent="0.25">
      <c r="B122" s="4"/>
      <c r="N122" s="5"/>
    </row>
    <row r="123" spans="2:14" x14ac:dyDescent="0.25">
      <c r="B123" s="4"/>
      <c r="N123" s="5"/>
    </row>
    <row r="124" spans="2:14" x14ac:dyDescent="0.25">
      <c r="B124" s="4"/>
      <c r="N124" s="5"/>
    </row>
    <row r="125" spans="2:14" x14ac:dyDescent="0.25">
      <c r="B125" s="4"/>
      <c r="N125" s="5"/>
    </row>
    <row r="126" spans="2:14" x14ac:dyDescent="0.25">
      <c r="B126" s="4"/>
      <c r="N126" s="5"/>
    </row>
    <row r="127" spans="2:14" x14ac:dyDescent="0.25">
      <c r="B127" s="4"/>
      <c r="N127" s="5"/>
    </row>
    <row r="128" spans="2:14" x14ac:dyDescent="0.25">
      <c r="B128" s="4"/>
      <c r="N128" s="5"/>
    </row>
    <row r="129" spans="2:14" x14ac:dyDescent="0.25">
      <c r="B129" s="4"/>
      <c r="N129" s="5"/>
    </row>
    <row r="130" spans="2:14" x14ac:dyDescent="0.25">
      <c r="B130" s="4"/>
      <c r="N130" s="5"/>
    </row>
    <row r="131" spans="2:14" x14ac:dyDescent="0.25">
      <c r="B131" s="4"/>
      <c r="N131" s="5"/>
    </row>
    <row r="132" spans="2:14" x14ac:dyDescent="0.25">
      <c r="B132" s="4"/>
      <c r="N132" s="5"/>
    </row>
    <row r="133" spans="2:14" x14ac:dyDescent="0.25">
      <c r="B133" s="4"/>
      <c r="N133" s="5"/>
    </row>
    <row r="134" spans="2:14" x14ac:dyDescent="0.25">
      <c r="B134" s="4"/>
      <c r="N134" s="5"/>
    </row>
    <row r="135" spans="2:14" x14ac:dyDescent="0.25">
      <c r="B135" s="4"/>
      <c r="N135" s="5"/>
    </row>
    <row r="136" spans="2:14" x14ac:dyDescent="0.25">
      <c r="B136" s="4"/>
      <c r="N136" s="5"/>
    </row>
    <row r="137" spans="2:14" x14ac:dyDescent="0.25"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1"/>
    </row>
  </sheetData>
  <mergeCells count="17">
    <mergeCell ref="B1:N1"/>
    <mergeCell ref="B7:N7"/>
    <mergeCell ref="D10:D12"/>
    <mergeCell ref="E10:E14"/>
    <mergeCell ref="F10:F14"/>
    <mergeCell ref="G10:G12"/>
    <mergeCell ref="I10:I12"/>
    <mergeCell ref="J10:J14"/>
    <mergeCell ref="K10:K14"/>
    <mergeCell ref="L10:L12"/>
    <mergeCell ref="B112:N112"/>
    <mergeCell ref="D15:G17"/>
    <mergeCell ref="I15:L17"/>
    <mergeCell ref="B42:N42"/>
    <mergeCell ref="B60:G60"/>
    <mergeCell ref="I60:N60"/>
    <mergeCell ref="B87:N8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B11E-7F15-4F50-ABC9-CC70F82B088B}">
  <dimension ref="A1:B1"/>
  <sheetViews>
    <sheetView workbookViewId="0"/>
  </sheetViews>
  <sheetFormatPr baseColWidth="10" defaultRowHeight="15" x14ac:dyDescent="0.25"/>
  <sheetData>
    <row r="1" spans="1:2" ht="409.5" x14ac:dyDescent="0.25">
      <c r="A1" s="22" t="s">
        <v>10</v>
      </c>
      <c r="B1" s="22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2" ma:contentTypeDescription="Create a new document." ma:contentTypeScope="" ma:versionID="2e202d0b774bbbb181f691fd1de2835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2e49521084259500d3dae6f0d06faffc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3E2CE-C3F7-4AC5-AD71-DAEC56DF8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512768-A93E-4792-8B33-F820A860B9E5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customXml/itemProps3.xml><?xml version="1.0" encoding="utf-8"?>
<ds:datastoreItem xmlns:ds="http://schemas.openxmlformats.org/officeDocument/2006/customXml" ds:itemID="{C49329E0-9D90-4A7D-A8DC-28774FC766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EFFECTIFS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QUEMARD</dc:creator>
  <cp:keywords/>
  <dc:description/>
  <cp:lastModifiedBy>Anthony TARLE</cp:lastModifiedBy>
  <cp:revision/>
  <dcterms:created xsi:type="dcterms:W3CDTF">2021-11-23T08:24:59Z</dcterms:created>
  <dcterms:modified xsi:type="dcterms:W3CDTF">2022-02-25T14:14:55Z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