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Sage Paie\Etats Standards\"/>
    </mc:Choice>
  </mc:AlternateContent>
  <xr:revisionPtr revIDLastSave="0" documentId="8_{A34FCB6E-8A2F-4606-8BEB-736F6658D5F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bsentéisme" sheetId="1" r:id="rId1"/>
    <sheet name="Version" sheetId="3" state="hidden" r:id="rId2"/>
    <sheet name="RIK_PARAMS" sheetId="14" state="veryHidden" r:id="rId3"/>
  </sheets>
  <definedNames>
    <definedName name="_xlnm.Print_Area" localSheetId="0">Absentéisme!$A$1:$L$134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0" i="1" l="1"/>
  <c r="C111" i="1"/>
  <c r="C112" i="1"/>
  <c r="C113" i="1"/>
  <c r="C114" i="1"/>
  <c r="C115" i="1"/>
  <c r="C116" i="1"/>
  <c r="C117" i="1"/>
  <c r="C118" i="1"/>
  <c r="C119" i="1"/>
  <c r="C120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C135" i="1"/>
  <c r="A5" i="1"/>
  <c r="A32" i="1"/>
  <c r="E32" i="1"/>
  <c r="I32" i="1"/>
  <c r="A57" i="1"/>
  <c r="A82" i="1"/>
  <c r="A109" i="1"/>
  <c r="E109" i="1"/>
  <c r="I109" i="1"/>
  <c r="K129" i="1" l="1"/>
  <c r="G129" i="1"/>
  <c r="B129" i="1"/>
  <c r="J129" i="1" l="1"/>
  <c r="F129" i="1"/>
  <c r="I3" i="1"/>
  <c r="G3" i="1"/>
  <c r="E3" i="1"/>
  <c r="C3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  <author>Anthony TARLE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3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5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8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8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109" authorId="1" shapeId="0" xr:uid="{74B83163-86E3-435F-B78E-2E7C9FF082CD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E109" authorId="1" shapeId="0" xr:uid="{73C3C703-4C54-4289-99EE-83EEB6BB886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I109" authorId="1" shapeId="0" xr:uid="{CC516156-2845-48A9-A2B5-6F5C37CFA0D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C135" authorId="1" shapeId="0" xr:uid="{F190CB0D-A05B-47E3-A15B-97E116317A8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<sst xmlns="http://schemas.openxmlformats.org/spreadsheetml/2006/main" count="193" uniqueCount="95">
  <si>
    <t>ANALYSE ABSENTEISME</t>
  </si>
  <si>
    <t>PERIODE ANALYSE</t>
  </si>
  <si>
    <t>*</t>
  </si>
  <si>
    <t>2016*</t>
  </si>
  <si>
    <t>ETP,ABSENCE</t>
  </si>
  <si>
    <t>EVOLUTION DES ABSENCES SELON L'AGE</t>
  </si>
  <si>
    <t>REPARTITION DES ABSENCES</t>
  </si>
  <si>
    <t>REPARTITION PAR PERIODE ET PAR SEXE</t>
  </si>
  <si>
    <t>REPARTITION DES ABSENCES PAR TYPE</t>
  </si>
  <si>
    <t>Service</t>
  </si>
  <si>
    <t>Absence</t>
  </si>
  <si>
    <t>Poids</t>
  </si>
  <si>
    <t>Poste</t>
  </si>
  <si>
    <t>Nom et Prénom</t>
  </si>
  <si>
    <t>Total Partiel</t>
  </si>
  <si>
    <t>Total Absences</t>
  </si>
  <si>
    <t>LISTE DES ABSENCES</t>
  </si>
  <si>
    <t>Version</t>
  </si>
  <si>
    <t>Commentaires</t>
  </si>
  <si>
    <t>Création le 22/03/2018</t>
  </si>
  <si>
    <t>Modification du critère de date cellule A3</t>
  </si>
  <si>
    <t>{_x000D_
  "Name": "CacheManager_Absentéisme",_x000D_
  "Column": 2,_x000D_
  "Length": 1,_x000D_
  "IsEncrypted": false_x000D_
}</t>
  </si>
  <si>
    <t>Bonnefoy Patrice</t>
  </si>
  <si>
    <t>Garthier Jennifer</t>
  </si>
  <si>
    <t>Boulanger Florence</t>
  </si>
  <si>
    <t>Saule Lalie</t>
  </si>
  <si>
    <t>Levêque Christiane</t>
  </si>
  <si>
    <t>Marin Antoinette</t>
  </si>
  <si>
    <t>Demi Anouk</t>
  </si>
  <si>
    <t>Durand Vincent</t>
  </si>
  <si>
    <t>Jecrute Aline</t>
  </si>
  <si>
    <t>Ducerf Marjorie</t>
  </si>
  <si>
    <t>Fortin Maude</t>
  </si>
  <si>
    <t>Dupont Stéphane</t>
  </si>
  <si>
    <t>Martineau Gwénaëlle</t>
  </si>
  <si>
    <t>Cabril Claudio</t>
  </si>
  <si>
    <t>Gaillot Camille</t>
  </si>
  <si>
    <t>Jeconte Louis</t>
  </si>
  <si>
    <t>Mars Célia</t>
  </si>
  <si>
    <t>Employé qualifié services du p</t>
  </si>
  <si>
    <t>Secrétaires</t>
  </si>
  <si>
    <t>Cadres commerciaux des PME (ho</t>
  </si>
  <si>
    <t>Employés administratifs qualif</t>
  </si>
  <si>
    <t>Agents de maît. entretien géné</t>
  </si>
  <si>
    <t>Cadres chargés d'études économ</t>
  </si>
  <si>
    <t>Agents de maîtrise en fabricat</t>
  </si>
  <si>
    <t>Technicien industrie matériaux</t>
  </si>
  <si>
    <t>Cadres spécialistes des ressou</t>
  </si>
  <si>
    <t>Chefs de moyenne entreprise, d</t>
  </si>
  <si>
    <t xml:space="preserve">Secrétaire niv supérieur (non </t>
  </si>
  <si>
    <t>Comptabilité Générale</t>
  </si>
  <si>
    <t>Production</t>
  </si>
  <si>
    <t>Ingénieurs commerciaux</t>
  </si>
  <si>
    <t>Administration du personnel</t>
  </si>
  <si>
    <t>Marketing clients</t>
  </si>
  <si>
    <t>Administration des Ventes</t>
  </si>
  <si>
    <t>Marketing communication</t>
  </si>
  <si>
    <t>Commerciaux sédentaires</t>
  </si>
  <si>
    <t>Direction Générale</t>
  </si>
  <si>
    <t>Services généraux</t>
  </si>
  <si>
    <t>Jeu d'Essai</t>
  </si>
  <si>
    <t>Date</t>
  </si>
  <si>
    <t>Modification des Ass. Filtres pour ramener les libellés et non les codes</t>
  </si>
  <si>
    <t>Pousse Jean1</t>
  </si>
  <si>
    <t>3103</t>
  </si>
  <si>
    <t>Delpuech Jacquot</t>
  </si>
  <si>
    <t>HA03</t>
  </si>
  <si>
    <t>Absence congés payés</t>
  </si>
  <si>
    <t>3106</t>
  </si>
  <si>
    <t>Hervouet Anselme</t>
  </si>
  <si>
    <t>HA01</t>
  </si>
  <si>
    <t>Absence maladie</t>
  </si>
  <si>
    <t>3808</t>
  </si>
  <si>
    <t>2000</t>
  </si>
  <si>
    <t>2101</t>
  </si>
  <si>
    <t>Balin Justine</t>
  </si>
  <si>
    <t>8520</t>
  </si>
  <si>
    <t>5099</t>
  </si>
  <si>
    <t>3000</t>
  </si>
  <si>
    <t>3005</t>
  </si>
  <si>
    <t>Picard Jean-Louis</t>
  </si>
  <si>
    <t>3101</t>
  </si>
  <si>
    <t>HA02</t>
  </si>
  <si>
    <t>Absence maternité</t>
  </si>
  <si>
    <t>HA08</t>
  </si>
  <si>
    <t>Heures d'absence 8</t>
  </si>
  <si>
    <t>4250</t>
  </si>
  <si>
    <t>Etablissement</t>
  </si>
  <si>
    <t>Matricule</t>
  </si>
  <si>
    <t>Salarié</t>
  </si>
  <si>
    <t>Absence - Code</t>
  </si>
  <si>
    <t>Absence - Libellé</t>
  </si>
  <si>
    <t>Absence - Valeur</t>
  </si>
  <si>
    <t>Reconstruction de l'ALI sur la liste des absences</t>
  </si>
  <si>
    <t>{_x000D_
  "Formulas": {_x000D_
    "=RIK_AC(\"INF04__;INF02@E=1,S=1022,G=0,T=0,P=0:@R=A,S=1257,V={0}:R=B,S=1016,V=CONSTANTES:R=C,S=1092,V={1}:R=D,S=1137,V={2}:R=E,S=1005,V={3}:R=F,S=1007,V={4}:R=G,S=1081,V={5}:R=H,S=1010,V=ABSENCE:\";B$3;$K$3;$D$3;$F$3;$H$3;$J$3)": 1,_x000D_
    "=RIK_AC(\"INF04__;INF02@E=1,S=1022,G=0,T=0,P=0:@R=A,S=1257,V={0}:R=B,S=1016,V=CONSTANTES:R=C,S=1092,V={1}:R=D,S=1137,V={2}:R=E,S=1005,V={3}:R=F,S=1007,V={4}:R=G,S=1081,V={5}:R=H,S=1010,V=ABSENCE:\";F$3;$K$3;$D$3;$F$3;$H$3;$J$3)": 2,_x000D_
    "=RIK_AC(\"INF04__;INF02@E=1,S=1022,G=0,T=0,P=0:@R=A,S=1257,V={0}:R=B,S=1016,V=CONSTANTES:R=C,S=1092,V={1}:R=D,S=1137,V={2}:R=E,S=1005,V={3}:R=F,S=1007,V={4}:R=G,S=1081,V={5}:R=H,S=1010,V=ABSENCE:\";J$3;$K$3;$D$3;$F$3;$H$3;$J$3)": 3_x000D_
  },_x000D_
  "ItemPool": {_x000D_
    "Items": {_x000D_
      "1": {_x000D_
        "$type": "Inside.Core.Formula.Definition.DefinitionAC, Inside.Core.Formula",_x000D_
        "ID": 1,_x000D_
        "Results": [_x000D_
          [_x000D_
            7581.0_x000D_
          ]_x000D_
        ],_x000D_
        "Statistics": {_x000D_
          "CreationDate": "2022-11-14T14:03:40.5898001+01:00",_x000D_
          "LastRefreshDate": "2022-11-14T14:09:48.9836696+01:00",_x000D_
          "TotalRefreshCount": 27,_x000D_
          "CustomInfo": {}_x000D_
        }_x000D_
      },_x000D_
      "2": {_x000D_
        "$type": "Inside.Core.Formula.Definition.DefinitionAC, Inside.Core.Formula",_x000D_
        "ID": 2,_x000D_
        "Results": [_x000D_
          [_x000D_
            11045.700000000004_x000D_
          ]_x000D_
        ],_x000D_
        "Statistics": {_x000D_
          "CreationDate": "2022-11-14T14:03:40.5898001+01:00",_x000D_
          "LastRefreshDate": "2018-03-22T10:42:38.307211+01:00",_x000D_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11045.700000000004_x000D_
          ]_x000D_
        ],_x000D_
        "Statistics": {_x000D_
          "CreationDate": "2022-11-14T14:03:40.5898001+01:00",_x000D_
          "LastRefreshDate": "2018-03-22T10:42:41.2499838+01:00",_x000D_
          "TotalRefreshCount": 1,_x000D_
          "CustomInfo": {}_x000D_
        }_x000D_
      }_x000D_
    },_x000D_
    "LastID": 3_x000D_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</si>
</sst>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5"/>
      <name val="Century Gothic"/>
      <family val="2"/>
    </font>
    <font>
      <sz val="12"/>
      <color theme="0"/>
      <name val="Century Gothic"/>
      <family val="2"/>
    </font>
    <font>
      <sz val="12"/>
      <color theme="0"/>
      <name val="Segoe UI Light"/>
      <family val="2"/>
    </font>
    <font>
      <b/>
      <sz val="9"/>
      <color indexed="81"/>
      <name val="Tahoma"/>
      <family val="2"/>
    </font>
    <font>
      <sz val="14"/>
      <color theme="0"/>
      <name val="Century Gothic"/>
      <family val="2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778899"/>
      </top>
      <bottom style="thin">
        <color rgb="FF77889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6" xfId="0" applyBorder="1"/>
    <xf numFmtId="0" fontId="0" fillId="0" borderId="5" xfId="0" applyBorder="1"/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49" fontId="7" fillId="3" borderId="0" xfId="0" applyNumberFormat="1" applyFont="1" applyFill="1" applyAlignment="1">
      <alignment horizontal="left" vertical="center"/>
    </xf>
    <xf numFmtId="0" fontId="0" fillId="0" borderId="0" xfId="0" applyAlignment="1"/>
    <xf numFmtId="49" fontId="9" fillId="3" borderId="0" xfId="0" applyNumberFormat="1" applyFont="1" applyFill="1" applyAlignment="1">
      <alignment horizontal="left" vertical="center"/>
    </xf>
    <xf numFmtId="49" fontId="10" fillId="3" borderId="8" xfId="0" applyNumberFormat="1" applyFont="1" applyFill="1" applyBorder="1" applyAlignment="1">
      <alignment horizontal="left" vertical="center"/>
    </xf>
    <xf numFmtId="4" fontId="9" fillId="3" borderId="0" xfId="0" applyNumberFormat="1" applyFont="1" applyFill="1" applyAlignment="1">
      <alignment horizontal="right" vertical="center"/>
    </xf>
    <xf numFmtId="4" fontId="10" fillId="3" borderId="8" xfId="0" applyNumberFormat="1" applyFont="1" applyFill="1" applyBorder="1" applyAlignment="1">
      <alignment horizontal="right" vertical="center"/>
    </xf>
    <xf numFmtId="10" fontId="9" fillId="3" borderId="0" xfId="0" applyNumberFormat="1" applyFont="1" applyFill="1" applyAlignment="1">
      <alignment horizontal="right" vertical="center"/>
    </xf>
    <xf numFmtId="10" fontId="10" fillId="3" borderId="8" xfId="0" applyNumberFormat="1" applyFont="1" applyFill="1" applyBorder="1" applyAlignment="1">
      <alignment horizontal="right" vertical="center"/>
    </xf>
    <xf numFmtId="49" fontId="10" fillId="3" borderId="0" xfId="0" applyNumberFormat="1" applyFont="1" applyFill="1" applyAlignment="1">
      <alignment horizontal="left" vertical="center"/>
    </xf>
    <xf numFmtId="10" fontId="10" fillId="3" borderId="0" xfId="0" applyNumberFormat="1" applyFont="1" applyFill="1" applyAlignment="1">
      <alignment horizontal="right" vertical="center"/>
    </xf>
    <xf numFmtId="4" fontId="10" fillId="3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1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 vertical="center"/>
    </xf>
    <xf numFmtId="49" fontId="8" fillId="4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10"/>
          <c:tx>
            <c:v>Absence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31 - 35 ans</c:v>
              </c:pt>
              <c:pt idx="1">
                <c:v>36 - 40 ans</c:v>
              </c:pt>
              <c:pt idx="2">
                <c:v>41 - 45 ans</c:v>
              </c:pt>
              <c:pt idx="3">
                <c:v>46 - 50 ans</c:v>
              </c:pt>
              <c:pt idx="4">
                <c:v>51 - 55 ans</c:v>
              </c:pt>
              <c:pt idx="5">
                <c:v>56 - 60 ans</c:v>
              </c:pt>
              <c:pt idx="6">
                <c:v>61 - 65 ans</c:v>
              </c:pt>
              <c:pt idx="7">
                <c:v>65 ans et +</c:v>
              </c:pt>
            </c:strLit>
          </c:cat>
          <c:val>
            <c:numLit>
              <c:formatCode>General</c:formatCode>
              <c:ptCount val="8"/>
              <c:pt idx="0">
                <c:v>1596</c:v>
              </c:pt>
              <c:pt idx="1">
                <c:v>1190</c:v>
              </c:pt>
              <c:pt idx="2">
                <c:v>1890</c:v>
              </c:pt>
              <c:pt idx="3">
                <c:v>791</c:v>
              </c:pt>
              <c:pt idx="4">
                <c:v>441</c:v>
              </c:pt>
              <c:pt idx="5">
                <c:v>259</c:v>
              </c:pt>
              <c:pt idx="6">
                <c:v>364</c:v>
              </c:pt>
              <c:pt idx="7">
                <c:v>1050</c:v>
              </c:pt>
            </c:numLit>
          </c:val>
          <c:extLst>
            <c:ext xmlns:c16="http://schemas.microsoft.com/office/drawing/2014/chart" uri="{C3380CC4-5D6E-409C-BE32-E72D297353CC}">
              <c16:uniqueId val="{0000000B-8E00-4856-9EB8-1753FE3E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008392"/>
        <c:axId val="616995600"/>
      </c:barChart>
      <c:lineChart>
        <c:grouping val="stacked"/>
        <c:varyColors val="0"/>
        <c:ser>
          <c:idx val="9"/>
          <c:order val="9"/>
          <c:tx>
            <c:v>ETP (Equivalent Temps Plein)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Lit>
              <c:ptCount val="8"/>
              <c:pt idx="0">
                <c:v>31 - 35 ans</c:v>
              </c:pt>
              <c:pt idx="1">
                <c:v>36 - 40 ans</c:v>
              </c:pt>
              <c:pt idx="2">
                <c:v>41 - 45 ans</c:v>
              </c:pt>
              <c:pt idx="3">
                <c:v>46 - 50 ans</c:v>
              </c:pt>
              <c:pt idx="4">
                <c:v>51 - 55 ans</c:v>
              </c:pt>
              <c:pt idx="5">
                <c:v>56 - 60 ans</c:v>
              </c:pt>
              <c:pt idx="6">
                <c:v>61 - 65 ans</c:v>
              </c:pt>
              <c:pt idx="7">
                <c:v>65 ans et +</c:v>
              </c:pt>
            </c:strLit>
          </c:cat>
          <c:val>
            <c:numLit>
              <c:formatCode>General</c:formatCode>
              <c:ptCount val="8"/>
              <c:pt idx="0">
                <c:v>47.6</c:v>
              </c:pt>
              <c:pt idx="1">
                <c:v>71.599999999999994</c:v>
              </c:pt>
              <c:pt idx="2">
                <c:v>86.36</c:v>
              </c:pt>
              <c:pt idx="3">
                <c:v>50</c:v>
              </c:pt>
              <c:pt idx="4">
                <c:v>22</c:v>
              </c:pt>
              <c:pt idx="5">
                <c:v>14</c:v>
              </c:pt>
              <c:pt idx="6">
                <c:v>13</c:v>
              </c:pt>
              <c:pt idx="7">
                <c:v>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8E00-4856-9EB8-1753FE3ED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73736"/>
        <c:axId val="2037730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Absence (Heures)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8E00-4856-9EB8-1753FE3EDF8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26 - 30 ans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00-4856-9EB8-1753FE3EDF8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31 - 35 ans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00-4856-9EB8-1753FE3EDF8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36 - 40 ans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E00-4856-9EB8-1753FE3EDF8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41 - 45 ans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E00-4856-9EB8-1753FE3EDF8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46 - 50 ans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E00-4856-9EB8-1753FE3EDF8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51 - 55 ans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E00-4856-9EB8-1753FE3EDF8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56 - 60 ans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E00-4856-9EB8-1753FE3EDF81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Brut</c:v>
                </c:tx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E00-4856-9EB8-1753FE3EDF81}"/>
                  </c:ext>
                </c:extLst>
              </c15:ser>
            </c15:filteredLineSeries>
          </c:ext>
        </c:extLst>
      </c:lineChart>
      <c:catAx>
        <c:axId val="20377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773080"/>
        <c:crosses val="autoZero"/>
        <c:auto val="1"/>
        <c:lblAlgn val="ctr"/>
        <c:lblOffset val="100"/>
        <c:noMultiLvlLbl val="0"/>
      </c:catAx>
      <c:valAx>
        <c:axId val="203773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ETP cumulé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773736"/>
        <c:crosses val="autoZero"/>
        <c:crossBetween val="between"/>
      </c:valAx>
      <c:valAx>
        <c:axId val="6169956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Nb Jours Absence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7008392"/>
        <c:crosses val="max"/>
        <c:crossBetween val="between"/>
      </c:valAx>
      <c:catAx>
        <c:axId val="617008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995600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fr-FR" sz="14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Segoe UI Light" panose="020B0502040204020203" pitchFamily="34" charset="0"/>
              </a:rPr>
              <a:t>SEXE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9199693570608"/>
          <c:y val="0.17244013409961687"/>
          <c:w val="0.64917056436807119"/>
          <c:h val="0.60795258620689652"/>
        </c:manualLayout>
      </c:layout>
      <c:doughnutChart>
        <c:varyColors val="1"/>
        <c:ser>
          <c:idx val="0"/>
          <c:order val="0"/>
          <c:tx>
            <c:v>Indicateur- Valeur</c:v>
          </c:tx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fr-FR" sz="1800" b="0" i="0" u="none" strike="noStrike" kern="1200" baseline="0">
                      <a:solidFill>
                        <a:schemeClr val="bg1"/>
                      </a:solidFill>
                      <a:latin typeface="Segoe UI Light" panose="020B0502040204020203" pitchFamily="34" charset="0"/>
                      <a:ea typeface="+mn-ea"/>
                      <a:cs typeface="Segoe UI Light" panose="020B0502040204020203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127-421C-8BFF-CEC6EAB1D73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800">
                      <a:solidFill>
                        <a:schemeClr val="bg1"/>
                      </a:solidFill>
                      <a:latin typeface="Segoe UI Light" panose="020B0502040204020203" pitchFamily="34" charset="0"/>
                      <a:cs typeface="Segoe UI Light" panose="020B0502040204020203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A127-421C-8BFF-CEC6EAB1D7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Segoe UI Light" panose="020B0502040204020203" pitchFamily="34" charset="0"/>
                    <a:cs typeface="Segoe UI Light" panose="020B0502040204020203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FEMME</c:v>
              </c:pt>
              <c:pt idx="1">
                <c:v>HOMME</c:v>
              </c:pt>
            </c:strLit>
          </c:cat>
          <c:val>
            <c:numLit>
              <c:formatCode>General</c:formatCode>
              <c:ptCount val="2"/>
              <c:pt idx="0">
                <c:v>3584</c:v>
              </c:pt>
              <c:pt idx="1">
                <c:v>3997</c:v>
              </c:pt>
            </c:numLit>
          </c:val>
          <c:extLst>
            <c:ext xmlns:c16="http://schemas.microsoft.com/office/drawing/2014/chart" uri="{C3380CC4-5D6E-409C-BE32-E72D297353CC}">
              <c16:uniqueId val="{00000004-A127-421C-8BFF-CEC6EAB1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Segoe UI Light" panose="020B0502040204020203" pitchFamily="34" charset="0"/>
              </a:defRPr>
            </a:pPr>
            <a:r>
              <a:rPr lang="fr-FR" sz="1400" b="0">
                <a:latin typeface="Century Gothic" panose="020B0502020202020204" pitchFamily="34" charset="0"/>
                <a:cs typeface="Segoe UI Light" panose="020B0502040204020203" pitchFamily="34" charset="0"/>
              </a:rPr>
              <a:t>CATEGORIE PROFESSIONNELLE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Segoe UI Light" panose="020B0502040204020203" pitchFamily="34" charset="0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Indicateur- Valeur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A9-4CDD-9E90-40C3A294F4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A9-4CDD-9E90-40C3A294F4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A9-4CDD-9E90-40C3A294F4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A9-4CDD-9E90-40C3A294F4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A9-4CDD-9E90-40C3A294F4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A9-4CDD-9E90-40C3A294F4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2982</c:v>
              </c:pt>
              <c:pt idx="1">
                <c:v>4599</c:v>
              </c:pt>
            </c:numLit>
          </c:val>
          <c:extLst>
            <c:ext xmlns:c16="http://schemas.microsoft.com/office/drawing/2014/chart" uri="{C3380CC4-5D6E-409C-BE32-E72D297353CC}">
              <c16:uniqueId val="{00000004-AF10-4346-9ADB-E18208371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11675492656877E-2"/>
          <c:y val="0.86484698275862071"/>
          <c:w val="0.96996293275834677"/>
          <c:h val="0.116922413793103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4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Segoe UI Light" panose="020B0502040204020203" pitchFamily="34" charset="0"/>
              </a:defRPr>
            </a:pPr>
            <a:r>
              <a:rPr lang="fr-FR" sz="14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Segoe UI Light" panose="020B0502040204020203" pitchFamily="34" charset="0"/>
              </a:rPr>
              <a:t>NOMBRE D'ENFANTS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4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Segoe UI Light" panose="020B0502040204020203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8707284632699"/>
          <c:y val="0.16349824895676679"/>
          <c:w val="0.6550828729281768"/>
          <c:h val="0.61273641715357263"/>
        </c:manualLayout>
      </c:layout>
      <c:doughnutChart>
        <c:varyColors val="1"/>
        <c:ser>
          <c:idx val="0"/>
          <c:order val="0"/>
          <c:tx>
            <c:v>Indicateur- Valeur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41-40C0-8F34-E96343464D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41-40C0-8F34-E96343464D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41-40C0-8F34-E96343464D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41-40C0-8F34-E96343464D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41-40C0-8F34-E96343464D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41-40C0-8F34-E96343464D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0</c:v>
              </c:pt>
              <c:pt idx="1">
                <c:v>5</c:v>
              </c:pt>
            </c:strLit>
          </c:cat>
          <c:val>
            <c:numLit>
              <c:formatCode>General</c:formatCode>
              <c:ptCount val="2"/>
              <c:pt idx="0">
                <c:v>7357</c:v>
              </c:pt>
              <c:pt idx="1">
                <c:v>224</c:v>
              </c:pt>
            </c:numLit>
          </c:val>
          <c:extLst>
            <c:ext xmlns:c16="http://schemas.microsoft.com/office/drawing/2014/chart" uri="{C3380CC4-5D6E-409C-BE32-E72D297353CC}">
              <c16:uniqueId val="{00000003-C21A-47FC-A67E-B36C61DA8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84010264210956087"/>
          <c:y val="5.5837532808398961E-2"/>
          <c:w val="0.14791321847432154"/>
          <c:h val="0.88165826771653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FEMME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201602</c:v>
              </c:pt>
              <c:pt idx="1">
                <c:v>201603</c:v>
              </c:pt>
              <c:pt idx="2">
                <c:v>201604</c:v>
              </c:pt>
              <c:pt idx="3">
                <c:v>201605</c:v>
              </c:pt>
              <c:pt idx="4">
                <c:v>201606</c:v>
              </c:pt>
              <c:pt idx="5">
                <c:v>201607</c:v>
              </c:pt>
              <c:pt idx="6">
                <c:v>201608</c:v>
              </c:pt>
              <c:pt idx="7">
                <c:v>201609</c:v>
              </c:pt>
              <c:pt idx="8">
                <c:v>201610</c:v>
              </c:pt>
              <c:pt idx="9">
                <c:v>201611</c:v>
              </c:pt>
              <c:pt idx="10">
                <c:v>201612</c:v>
              </c:pt>
            </c:strLit>
          </c:cat>
          <c:val>
            <c:numLit>
              <c:formatCode>General</c:formatCode>
              <c:ptCount val="11"/>
              <c:pt idx="0">
                <c:v>189</c:v>
              </c:pt>
              <c:pt idx="1">
                <c:v>287</c:v>
              </c:pt>
              <c:pt idx="2">
                <c:v>189</c:v>
              </c:pt>
              <c:pt idx="3">
                <c:v>63</c:v>
              </c:pt>
              <c:pt idx="4">
                <c:v>147</c:v>
              </c:pt>
              <c:pt idx="5">
                <c:v>980</c:v>
              </c:pt>
              <c:pt idx="6">
                <c:v>980</c:v>
              </c:pt>
              <c:pt idx="7">
                <c:v>133</c:v>
              </c:pt>
              <c:pt idx="8">
                <c:v>119</c:v>
              </c:pt>
              <c:pt idx="9">
                <c:v>49</c:v>
              </c:pt>
              <c:pt idx="10">
                <c:v>448</c:v>
              </c:pt>
            </c:numLit>
          </c:val>
          <c:extLst>
            <c:ext xmlns:c16="http://schemas.microsoft.com/office/drawing/2014/chart" uri="{C3380CC4-5D6E-409C-BE32-E72D297353CC}">
              <c16:uniqueId val="{00000004-8F26-4DD4-8AB6-3943757D0954}"/>
            </c:ext>
          </c:extLst>
        </c:ser>
        <c:ser>
          <c:idx val="1"/>
          <c:order val="1"/>
          <c:tx>
            <c:v>HOMME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1"/>
              <c:pt idx="0">
                <c:v>201602</c:v>
              </c:pt>
              <c:pt idx="1">
                <c:v>201603</c:v>
              </c:pt>
              <c:pt idx="2">
                <c:v>201604</c:v>
              </c:pt>
              <c:pt idx="3">
                <c:v>201605</c:v>
              </c:pt>
              <c:pt idx="4">
                <c:v>201606</c:v>
              </c:pt>
              <c:pt idx="5">
                <c:v>201607</c:v>
              </c:pt>
              <c:pt idx="6">
                <c:v>201608</c:v>
              </c:pt>
              <c:pt idx="7">
                <c:v>201609</c:v>
              </c:pt>
              <c:pt idx="8">
                <c:v>201610</c:v>
              </c:pt>
              <c:pt idx="9">
                <c:v>201611</c:v>
              </c:pt>
              <c:pt idx="10">
                <c:v>201612</c:v>
              </c:pt>
            </c:strLit>
          </c:cat>
          <c:val>
            <c:numLit>
              <c:formatCode>General</c:formatCode>
              <c:ptCount val="11"/>
              <c:pt idx="0">
                <c:v>175</c:v>
              </c:pt>
              <c:pt idx="1">
                <c:v>70</c:v>
              </c:pt>
              <c:pt idx="2">
                <c:v>105</c:v>
              </c:pt>
              <c:pt idx="3">
                <c:v>252</c:v>
              </c:pt>
              <c:pt idx="4">
                <c:v>189</c:v>
              </c:pt>
              <c:pt idx="5">
                <c:v>1260</c:v>
              </c:pt>
              <c:pt idx="6">
                <c:v>1260</c:v>
              </c:pt>
              <c:pt idx="7">
                <c:v>0</c:v>
              </c:pt>
              <c:pt idx="8">
                <c:v>154</c:v>
              </c:pt>
              <c:pt idx="9">
                <c:v>154</c:v>
              </c:pt>
              <c:pt idx="10">
                <c:v>378</c:v>
              </c:pt>
            </c:numLit>
          </c:val>
          <c:extLst>
            <c:ext xmlns:c16="http://schemas.microsoft.com/office/drawing/2014/chart" uri="{C3380CC4-5D6E-409C-BE32-E72D297353CC}">
              <c16:uniqueId val="{00000005-8F26-4DD4-8AB6-3943757D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186104"/>
        <c:axId val="885183808"/>
      </c:barChart>
      <c:catAx>
        <c:axId val="88518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5183808"/>
        <c:crosses val="autoZero"/>
        <c:auto val="1"/>
        <c:lblAlgn val="ctr"/>
        <c:lblOffset val="100"/>
        <c:noMultiLvlLbl val="0"/>
      </c:catAx>
      <c:valAx>
        <c:axId val="88518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85186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3"/>
          <c:order val="33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Absence congés payés</c:v>
              </c:pt>
              <c:pt idx="1">
                <c:v>Absence maladie</c:v>
              </c:pt>
              <c:pt idx="2">
                <c:v>Heures d'absence 6</c:v>
              </c:pt>
              <c:pt idx="3">
                <c:v>Absence maternité</c:v>
              </c:pt>
              <c:pt idx="4">
                <c:v>Heures d'absence 8</c:v>
              </c:pt>
            </c:strLit>
          </c:cat>
          <c:val>
            <c:numLit>
              <c:formatCode>General</c:formatCode>
              <c:ptCount val="5"/>
              <c:pt idx="0">
                <c:v>6307</c:v>
              </c:pt>
              <c:pt idx="1">
                <c:v>812</c:v>
              </c:pt>
              <c:pt idx="2">
                <c:v>182</c:v>
              </c:pt>
              <c:pt idx="3">
                <c:v>140</c:v>
              </c:pt>
              <c:pt idx="4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25-6A13-4E3D-BE2B-4A7845EA2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26872"/>
        <c:axId val="379730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4-6A13-4E3D-BE2B-4A7845EA26B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A13-4E3D-BE2B-4A7845EA26B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Absence Accident de trajet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A13-4E3D-BE2B-4A7845EA26B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Absence accident de travail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A13-4E3D-BE2B-4A7845EA26B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Absence congés payés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A13-4E3D-BE2B-4A7845EA26B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Absence Entrée/Sortie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A13-4E3D-BE2B-4A7845EA26B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Absence Entrée/Sortie Forfait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A13-4E3D-BE2B-4A7845EA26B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Absence évènement familial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A13-4E3D-BE2B-4A7845EA26B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Absence formation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A13-4E3D-BE2B-4A7845EA26B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Absence Journée mobile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A13-4E3D-BE2B-4A7845EA26B3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Absence maladie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A13-4E3D-BE2B-4A7845EA26B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Absence maternité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A13-4E3D-BE2B-4A7845EA26B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Absence non rémunérée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A13-4E3D-BE2B-4A7845EA26B3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Absence paternité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A13-4E3D-BE2B-4A7845EA26B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Absence RTT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A13-4E3D-BE2B-4A7845EA26B3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v>Absence RTT rouge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A13-4E3D-BE2B-4A7845EA26B3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v>Absence souffrance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A13-4E3D-BE2B-4A7845EA26B3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v>Congé Anniversaire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6A13-4E3D-BE2B-4A7845EA26B3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v>Congé fractionnement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A13-4E3D-BE2B-4A7845EA26B3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v>Congé Parental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A13-4E3D-BE2B-4A7845EA26B3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v>Congé sans solde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6A13-4E3D-BE2B-4A7845EA26B3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v>Mi-tps thérapeutique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6A13-4E3D-BE2B-4A7845EA26B3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v>201601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6A13-4E3D-BE2B-4A7845EA26B3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v>201602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6A13-4E3D-BE2B-4A7845EA26B3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v>201603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6A13-4E3D-BE2B-4A7845EA26B3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v>201604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6A13-4E3D-BE2B-4A7845EA26B3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v>201605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6A13-4E3D-BE2B-4A7845EA26B3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v>201606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6A13-4E3D-BE2B-4A7845EA26B3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v>201607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6A13-4E3D-BE2B-4A7845EA26B3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v>201608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6A13-4E3D-BE2B-4A7845EA26B3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v>201609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6A13-4E3D-BE2B-4A7845EA26B3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v>201610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6A13-4E3D-BE2B-4A7845EA26B3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v>201611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6A13-4E3D-BE2B-4A7845EA26B3}"/>
                  </c:ext>
                </c:extLst>
              </c15:ser>
            </c15:filteredBarSeries>
          </c:ext>
        </c:extLst>
      </c:barChart>
      <c:valAx>
        <c:axId val="37973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79726872"/>
        <c:crosses val="autoZero"/>
        <c:crossBetween val="between"/>
      </c:valAx>
      <c:catAx>
        <c:axId val="37972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730480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13110</xdr:colOff>
      <xdr:row>3</xdr:row>
      <xdr:rowOff>5715</xdr:rowOff>
    </xdr:from>
    <xdr:to>
      <xdr:col>10</xdr:col>
      <xdr:colOff>1264583</xdr:colOff>
      <xdr:row>28</xdr:row>
      <xdr:rowOff>27902</xdr:rowOff>
    </xdr:to>
    <xdr:graphicFrame macro="">
      <xdr:nvGraphicFramePr>
        <xdr:cNvPr id="3" name="Graphique_A5">
          <a:extLst>
            <a:ext uri="{FF2B5EF4-FFF2-40B4-BE49-F238E27FC236}">
              <a16:creationId xmlns:a16="http://schemas.microsoft.com/office/drawing/2014/main" id="{EF99655C-09E2-4453-9C1D-D8C5A1274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31</xdr:row>
      <xdr:rowOff>11206</xdr:rowOff>
    </xdr:from>
    <xdr:to>
      <xdr:col>2</xdr:col>
      <xdr:colOff>1288677</xdr:colOff>
      <xdr:row>52</xdr:row>
      <xdr:rowOff>186706</xdr:rowOff>
    </xdr:to>
    <xdr:graphicFrame macro="">
      <xdr:nvGraphicFramePr>
        <xdr:cNvPr id="5" name="Graphique_A32">
          <a:extLst>
            <a:ext uri="{FF2B5EF4-FFF2-40B4-BE49-F238E27FC236}">
              <a16:creationId xmlns:a16="http://schemas.microsoft.com/office/drawing/2014/main" id="{9EA9A0A7-BD53-493C-A531-48D757D2F3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11209</xdr:colOff>
      <xdr:row>31</xdr:row>
      <xdr:rowOff>11206</xdr:rowOff>
    </xdr:from>
    <xdr:to>
      <xdr:col>6</xdr:col>
      <xdr:colOff>1298633</xdr:colOff>
      <xdr:row>52</xdr:row>
      <xdr:rowOff>186706</xdr:rowOff>
    </xdr:to>
    <xdr:graphicFrame macro="">
      <xdr:nvGraphicFramePr>
        <xdr:cNvPr id="6" name="Graphique_E32">
          <a:extLst>
            <a:ext uri="{FF2B5EF4-FFF2-40B4-BE49-F238E27FC236}">
              <a16:creationId xmlns:a16="http://schemas.microsoft.com/office/drawing/2014/main" id="{95C43FA7-06C9-4CCB-B76F-FDED5304E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11206</xdr:colOff>
      <xdr:row>31</xdr:row>
      <xdr:rowOff>11206</xdr:rowOff>
    </xdr:from>
    <xdr:to>
      <xdr:col>10</xdr:col>
      <xdr:colOff>1298630</xdr:colOff>
      <xdr:row>53</xdr:row>
      <xdr:rowOff>0</xdr:rowOff>
    </xdr:to>
    <xdr:graphicFrame macro="">
      <xdr:nvGraphicFramePr>
        <xdr:cNvPr id="7" name="Graphique_I32">
          <a:extLst>
            <a:ext uri="{FF2B5EF4-FFF2-40B4-BE49-F238E27FC236}">
              <a16:creationId xmlns:a16="http://schemas.microsoft.com/office/drawing/2014/main" id="{A36DBD6B-775E-4AC8-8E85-495C19F8C2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22412</xdr:colOff>
      <xdr:row>55</xdr:row>
      <xdr:rowOff>179294</xdr:rowOff>
    </xdr:from>
    <xdr:to>
      <xdr:col>10</xdr:col>
      <xdr:colOff>1288677</xdr:colOff>
      <xdr:row>77</xdr:row>
      <xdr:rowOff>179294</xdr:rowOff>
    </xdr:to>
    <xdr:graphicFrame macro="">
      <xdr:nvGraphicFramePr>
        <xdr:cNvPr id="9" name="Graphique_A57">
          <a:extLst>
            <a:ext uri="{FF2B5EF4-FFF2-40B4-BE49-F238E27FC236}">
              <a16:creationId xmlns:a16="http://schemas.microsoft.com/office/drawing/2014/main" id="{81403E01-A42B-4742-B7C7-2FD815C24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81</xdr:row>
      <xdr:rowOff>11206</xdr:rowOff>
    </xdr:from>
    <xdr:to>
      <xdr:col>10</xdr:col>
      <xdr:colOff>1299882</xdr:colOff>
      <xdr:row>103</xdr:row>
      <xdr:rowOff>0</xdr:rowOff>
    </xdr:to>
    <xdr:graphicFrame macro="">
      <xdr:nvGraphicFramePr>
        <xdr:cNvPr id="2" name="Graphique_A82">
          <a:extLst>
            <a:ext uri="{FF2B5EF4-FFF2-40B4-BE49-F238E27FC236}">
              <a16:creationId xmlns:a16="http://schemas.microsoft.com/office/drawing/2014/main" id="{DB70D9D4-8B41-4662-823A-D326BE2BE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65F055-53C4-44C8-AB8B-32E781D52AD0}" name="Tableau1" displayName="Tableau1" ref="A1:C5" totalsRowShown="0">
  <autoFilter ref="A1:C5" xr:uid="{1965F055-53C4-44C8-AB8B-32E781D52AD0}"/>
  <tableColumns count="3">
    <tableColumn id="1" xr3:uid="{0B81CE95-0F0A-4D4B-AE4E-88A60117B728}" name="Version"/>
    <tableColumn id="2" xr3:uid="{06EADD50-1152-474E-A2BA-6E962BE5DDD7}" name="Commentaires"/>
    <tableColumn id="3" xr3:uid="{A2A83358-31DF-46F5-B726-BC37633E9137}" name="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Inside">
      <a:dk1>
        <a:srgbClr val="474747"/>
      </a:dk1>
      <a:lt1>
        <a:sysClr val="window" lastClr="FFFFFF"/>
      </a:lt1>
      <a:dk2>
        <a:srgbClr val="474747"/>
      </a:dk2>
      <a:lt2>
        <a:srgbClr val="FFFFFF"/>
      </a:lt2>
      <a:accent1>
        <a:srgbClr val="474747"/>
      </a:accent1>
      <a:accent2>
        <a:srgbClr val="1A6A81"/>
      </a:accent2>
      <a:accent3>
        <a:srgbClr val="D8D8D8"/>
      </a:accent3>
      <a:accent4>
        <a:srgbClr val="BDE295"/>
      </a:accent4>
      <a:accent5>
        <a:srgbClr val="99C31C"/>
      </a:accent5>
      <a:accent6>
        <a:srgbClr val="70B631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97"/>
  <sheetViews>
    <sheetView showGridLines="0" tabSelected="1" zoomScale="85" zoomScaleNormal="85" workbookViewId="0">
      <pane ySplit="3" topLeftCell="A4" activePane="bottomLeft" state="frozen"/>
      <selection pane="bottomLeft" activeCell="L10" sqref="L10"/>
    </sheetView>
  </sheetViews>
  <sheetFormatPr baseColWidth="10" defaultColWidth="11.42578125" defaultRowHeight="15" x14ac:dyDescent="0.25"/>
  <cols>
    <col min="1" max="11" width="19.7109375" customWidth="1"/>
  </cols>
  <sheetData>
    <row r="1" spans="1:11" ht="33" x14ac:dyDescent="0.25">
      <c r="A1" s="28" t="s">
        <v>0</v>
      </c>
      <c r="B1" s="29"/>
      <c r="C1" s="29"/>
      <c r="D1" s="29"/>
      <c r="E1" s="29"/>
      <c r="F1" s="29"/>
      <c r="G1" s="29"/>
      <c r="H1" s="1"/>
      <c r="I1" s="1"/>
      <c r="J1" s="1"/>
      <c r="K1" s="1"/>
    </row>
    <row r="2" spans="1:11" ht="17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17.25" x14ac:dyDescent="0.25">
      <c r="A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")</f>
        <v>SOCIETE</v>
      </c>
      <c r="B3" s="5" t="s">
        <v>60</v>
      </c>
      <c r="C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Standard'_B='0'_U='0'_I='0'_FN='Calibri'_FS='12'_FC='#000000'_BC='#FFFFFF'_AH='0'_AV='0'_Br=[]_BrS='0"&amp;"'_BrC='#000000'_WpT='0':E=0,S=1248,G=0,T=0,P=0,O=NF='Texte'_B='0'_U='0'_I='0'_FN='Calibri'_FS='10'_FC='#000000'_BC='#FFFFFF'_AH='1'_AV='1'_Br=[]_BrS='0'_BrC='#FFFFFF'_WpT='0':@R=A,S=1260,V={0}:",$B$3)</f>
        <v>ETABLISSEMENT</v>
      </c>
      <c r="D3" s="6" t="s">
        <v>2</v>
      </c>
      <c r="E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E=0,S=1004,G=0,T=0,P=0,O=NF='Texte'_B='0'_U='0'_I='0'_FN='Calibri'_FS='10'_FC='#000000'_BC='#FFFFFF'_AH='1'_AV='1'_Br=[]_BrS='0'_BrC='#FFFFFF'_WpT='0':@R=A,S=1260,V={0}:R=B,S=1250,V={1}:",$B$3,$D$3)</f>
        <v>DEPARTEMENT</v>
      </c>
      <c r="F3" s="6" t="s">
        <v>2</v>
      </c>
      <c r="G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E=0,S=1006,G=0,T=0,P=0,O=NF='Texte'_B='0'_U='0'_I='0'_FN='Calibri'_FS='10'_FC='#000000'_BC='#FFFFFF'_AH='1'_AV='1'_Br=[]_BrS='0'_BrC='#FFFFFF'_WpT='0':@R=A,S=1260,V={0}:R=C,S=1250,V={1}:R=D,S=1005,V={2}"&amp;":",$B$3,$D$3,$F$3)</f>
        <v>SERVICE</v>
      </c>
      <c r="H3" s="7" t="s">
        <v>2</v>
      </c>
      <c r="I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E=0,S=1080,G=0,T=0,P=0,O=NF='Texte'_B='0'_U='0'_I='0'_FN='Calibri'_FS='10'_FC='#000000'_BC='#FFFFFF'_AH='1'_AV='1'_Br=[]_BrS='0'_BrC='#FFFFFF'_WpT='0':@R=A,S=1260,V={0}:R=B,S=1250,V={1}:R=C,S=1005,V={"&amp;"2}:R=D,S=1007,V={3}:",$B$3,$D$3,$F$3,$H$3)</f>
        <v>CATEGORIE</v>
      </c>
      <c r="J3" s="7" t="s">
        <v>2</v>
      </c>
      <c r="K3" s="12" t="s">
        <v>3</v>
      </c>
    </row>
    <row r="4" spans="1:11" x14ac:dyDescent="0.25">
      <c r="A4" t="s">
        <v>4</v>
      </c>
      <c r="K4" s="11"/>
    </row>
    <row r="5" spans="1:11" x14ac:dyDescent="0.25">
      <c r="A5" t="str">
        <f>_xll.Assistant.XL.RIK_AG("INF04_0_0_0_0_0_0_D=0x0;INF02@E=0,S=1253,G=0,T=0_0,P=-1@E=1,S=1022@E=0,S=1011,G=0,T=0_0,P=-1@@R=A,S=1257,V={0}:R=B,S=1137,V={1}:R=C,S=1005,V={2}:R=D,S=1007,V={3}:R=E,S=1081,V={4}:R=F,S=1092,V={5}:R=G,S=1010,V={6}:",$B$3,$D$3,$F$3,$H$3,$J$3,$K$3,$A$4)</f>
        <v/>
      </c>
      <c r="K5" s="11"/>
    </row>
    <row r="6" spans="1:11" x14ac:dyDescent="0.25">
      <c r="K6" s="11"/>
    </row>
    <row r="7" spans="1:11" x14ac:dyDescent="0.25">
      <c r="K7" s="11"/>
    </row>
    <row r="8" spans="1:11" x14ac:dyDescent="0.25">
      <c r="K8" s="11"/>
    </row>
    <row r="9" spans="1:11" collapsed="1" x14ac:dyDescent="0.25">
      <c r="K9" s="11"/>
    </row>
    <row r="10" spans="1:11" x14ac:dyDescent="0.25">
      <c r="K10" s="11"/>
    </row>
    <row r="11" spans="1:11" x14ac:dyDescent="0.25">
      <c r="A11" s="8"/>
      <c r="B11" s="8"/>
      <c r="C11" s="9"/>
      <c r="D11" s="9"/>
      <c r="E11" s="9"/>
      <c r="K11" s="11"/>
    </row>
    <row r="12" spans="1:11" x14ac:dyDescent="0.25">
      <c r="K12" s="11"/>
    </row>
    <row r="13" spans="1:11" x14ac:dyDescent="0.25">
      <c r="K13" s="11"/>
    </row>
    <row r="14" spans="1:11" x14ac:dyDescent="0.25">
      <c r="K14" s="11"/>
    </row>
    <row r="15" spans="1:11" x14ac:dyDescent="0.25">
      <c r="K15" s="11"/>
    </row>
    <row r="16" spans="1:11" x14ac:dyDescent="0.25">
      <c r="K16" s="11"/>
    </row>
    <row r="17" spans="1:11" x14ac:dyDescent="0.25">
      <c r="K17" s="11"/>
    </row>
    <row r="18" spans="1:11" x14ac:dyDescent="0.25">
      <c r="K18" s="11"/>
    </row>
    <row r="19" spans="1:11" x14ac:dyDescent="0.25">
      <c r="K19" s="11"/>
    </row>
    <row r="20" spans="1:11" x14ac:dyDescent="0.25">
      <c r="K20" s="11"/>
    </row>
    <row r="21" spans="1:11" x14ac:dyDescent="0.25">
      <c r="K21" s="11"/>
    </row>
    <row r="22" spans="1:11" x14ac:dyDescent="0.25">
      <c r="K22" s="11"/>
    </row>
    <row r="23" spans="1:11" x14ac:dyDescent="0.25">
      <c r="K23" s="11"/>
    </row>
    <row r="24" spans="1:11" x14ac:dyDescent="0.25">
      <c r="K24" s="11"/>
    </row>
    <row r="25" spans="1:11" x14ac:dyDescent="0.25">
      <c r="K25" s="11"/>
    </row>
    <row r="26" spans="1:11" x14ac:dyDescent="0.25">
      <c r="K26" s="11"/>
    </row>
    <row r="27" spans="1:11" x14ac:dyDescent="0.25">
      <c r="K27" s="11"/>
    </row>
    <row r="28" spans="1:11" x14ac:dyDescent="0.25">
      <c r="K28" s="11"/>
    </row>
    <row r="29" spans="1:11" ht="15" customHeight="1" x14ac:dyDescent="0.25">
      <c r="A29" s="30" t="s">
        <v>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5" customHeight="1" x14ac:dyDescent="0.2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 customHeight="1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x14ac:dyDescent="0.25">
      <c r="A32" t="str">
        <f>_xll.Assistant.XL.RIK_AG("INF04_0_3_0_0_0_0_D=0x0;INF02@E=0,S=1044,G=0,T=0_0,P=-1@E=1,S=1022@@@R=A,S=1257,V={0}:R=B,S=1137,V={1}:R=C,S=1005,V={2}:R=D,S=1007,V={3}:R=E,S=1081,V={4}:R=F,S=1092,V={5}:R=G,S=1010,V=ABSENCE:",$B$3,$D$3,$F$3,$H$3,$J$3,$K$3)</f>
        <v/>
      </c>
      <c r="C32" s="11"/>
      <c r="E32" s="10" t="str">
        <f>_xll.Assistant.XL.RIK_AG("INF04_0_3_0_0_0_0_D=0x0;INF02@E=0,S=1081,G=0,T=0_0,P=-1@E=1,S=1022@@@R=A,S=1257,V={0}:R=B,S=1137,V={1}:R=C,S=1005,V={2}:R=D,S=1007,V={3}:R=E,S=1081,V={4}:R=F,S=1092,V={5}:R=G,S=1010,V=ABSENCE:",$B$3,$D$3,$F$3,$H$3,$J$3,$K$3)</f>
        <v/>
      </c>
      <c r="G32" s="11"/>
      <c r="I32" s="10" t="str">
        <f>_xll.Assistant.XL.RIK_AG("INF04_0_3_0_0_0_0_D=0x0;INF02@E=0,S=1109,G=0,T=0_0,P=-1@E=1,S=1022@@@R=A,S=1257,V={0}:R=B,S=1137,V={1}:R=C,S=1005,V={2}:R=D,S=1007,V={3}:R=E,S=1081,V={4}:R=F,S=1092,V={5}:R=G,S=1010,V=ABSENCE:",$B$3,$D$3,$F$3,$H$3,$J$3,$K$3)</f>
        <v/>
      </c>
      <c r="K32" s="11"/>
    </row>
    <row r="33" spans="4:11" x14ac:dyDescent="0.25">
      <c r="D33" s="10"/>
      <c r="H33" s="10"/>
      <c r="K33" s="11"/>
    </row>
    <row r="34" spans="4:11" x14ac:dyDescent="0.25">
      <c r="D34" s="10"/>
      <c r="H34" s="10"/>
      <c r="K34" s="11"/>
    </row>
    <row r="35" spans="4:11" x14ac:dyDescent="0.25">
      <c r="D35" s="10"/>
      <c r="H35" s="10"/>
      <c r="K35" s="11"/>
    </row>
    <row r="36" spans="4:11" x14ac:dyDescent="0.25">
      <c r="D36" s="10"/>
      <c r="H36" s="10"/>
      <c r="K36" s="11"/>
    </row>
    <row r="37" spans="4:11" x14ac:dyDescent="0.25">
      <c r="D37" s="10"/>
      <c r="H37" s="10"/>
      <c r="K37" s="11"/>
    </row>
    <row r="38" spans="4:11" x14ac:dyDescent="0.25">
      <c r="D38" s="10"/>
      <c r="H38" s="10"/>
      <c r="K38" s="11"/>
    </row>
    <row r="39" spans="4:11" x14ac:dyDescent="0.25">
      <c r="D39" s="10"/>
      <c r="H39" s="10"/>
      <c r="K39" s="11"/>
    </row>
    <row r="40" spans="4:11" x14ac:dyDescent="0.25">
      <c r="D40" s="10"/>
      <c r="H40" s="10"/>
      <c r="K40" s="11"/>
    </row>
    <row r="41" spans="4:11" x14ac:dyDescent="0.25">
      <c r="D41" s="10"/>
      <c r="H41" s="10"/>
      <c r="K41" s="11"/>
    </row>
    <row r="42" spans="4:11" x14ac:dyDescent="0.25">
      <c r="D42" s="10"/>
      <c r="H42" s="10"/>
      <c r="K42" s="11"/>
    </row>
    <row r="43" spans="4:11" x14ac:dyDescent="0.25">
      <c r="D43" s="10"/>
      <c r="H43" s="10"/>
      <c r="K43" s="11"/>
    </row>
    <row r="44" spans="4:11" x14ac:dyDescent="0.25">
      <c r="D44" s="10"/>
      <c r="H44" s="10"/>
      <c r="K44" s="11"/>
    </row>
    <row r="45" spans="4:11" x14ac:dyDescent="0.25">
      <c r="D45" s="10"/>
      <c r="H45" s="10"/>
      <c r="K45" s="11"/>
    </row>
    <row r="46" spans="4:11" x14ac:dyDescent="0.25">
      <c r="D46" s="10"/>
      <c r="H46" s="10"/>
      <c r="K46" s="11"/>
    </row>
    <row r="47" spans="4:11" x14ac:dyDescent="0.25">
      <c r="D47" s="10"/>
      <c r="H47" s="10"/>
      <c r="K47" s="11"/>
    </row>
    <row r="48" spans="4:11" x14ac:dyDescent="0.25">
      <c r="D48" s="10"/>
      <c r="H48" s="10"/>
      <c r="K48" s="11"/>
    </row>
    <row r="49" spans="1:11" x14ac:dyDescent="0.25">
      <c r="D49" s="10"/>
      <c r="H49" s="10"/>
      <c r="K49" s="11"/>
    </row>
    <row r="50" spans="1:11" x14ac:dyDescent="0.25">
      <c r="D50" s="10"/>
      <c r="H50" s="10"/>
      <c r="K50" s="11"/>
    </row>
    <row r="51" spans="1:11" x14ac:dyDescent="0.25">
      <c r="D51" s="10"/>
      <c r="H51" s="10"/>
      <c r="K51" s="11"/>
    </row>
    <row r="52" spans="1:11" x14ac:dyDescent="0.25">
      <c r="D52" s="10"/>
      <c r="H52" s="10"/>
      <c r="K52" s="11"/>
    </row>
    <row r="53" spans="1:11" x14ac:dyDescent="0.25">
      <c r="D53" s="10"/>
      <c r="H53" s="10"/>
      <c r="K53" s="11"/>
    </row>
    <row r="54" spans="1:11" x14ac:dyDescent="0.25">
      <c r="A54" s="30" t="s">
        <v>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2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x14ac:dyDescent="0.25">
      <c r="A57" t="str">
        <f>_xll.Assistant.XL.RIK_AG("INF04_0_0_0_0_0_0_D=0x0;INF02@E=0,S=1092,G=0,T=0_0,P=-1@E=1,S=1022@E=0,S=1044,G=0,T=0_0,P=-1@@R=A,S=1257,V={0}:R=B,S=1137,V={1}:R=C,S=1005,V={2}:R=D,S=1007,V={3}:R=E,S=1081,V={4}:R=F,S=1092,V={5}:R=G,S=1010,V=ABSENCE:",$B$3,$D$3,$F$3,$H$3,$J$3,$K$3)</f>
        <v/>
      </c>
    </row>
    <row r="79" spans="1:11" x14ac:dyDescent="0.25">
      <c r="A79" s="30" t="s">
        <v>7</v>
      </c>
      <c r="B79" s="31"/>
      <c r="C79" s="31"/>
      <c r="D79" s="31"/>
      <c r="E79" s="31"/>
      <c r="F79" s="31"/>
      <c r="G79" s="31"/>
      <c r="H79" s="31"/>
      <c r="I79" s="31"/>
      <c r="J79" s="31"/>
      <c r="K79" s="32"/>
    </row>
    <row r="80" spans="1:11" x14ac:dyDescent="0.2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2"/>
    </row>
    <row r="81" spans="1:11" x14ac:dyDescent="0.2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2"/>
    </row>
    <row r="82" spans="1:11" x14ac:dyDescent="0.25">
      <c r="A82" s="13" t="str">
        <f>_xll.Assistant.XL.RIK_AG("INF04_0_0_0_0_0_0_D=0x0;INF02@E=0,S=1011,G=0,T=1_1,P=-1@E=1,S=1022@@@R=A,S=1257,V={0}:R=B,S=1137,V={1}:R=C,S=1005,V={2}:R=D,S=1007,V={3}:R=E,S=1081,V={4}:R=F,S=1092,V={5}:R=G,S=1010,V=HA*:",$B$3,$D$3,$F$3,$H$3,$J$3,$K$3)</f>
        <v/>
      </c>
      <c r="B82" s="13"/>
      <c r="C82" s="13"/>
      <c r="D82" s="13"/>
      <c r="E82" s="13"/>
      <c r="F82" s="13"/>
      <c r="G82" s="13"/>
      <c r="H82" s="13"/>
      <c r="I82" s="13"/>
      <c r="J82" s="13"/>
      <c r="K82" s="11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1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1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1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1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1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1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1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1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1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1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1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1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1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1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1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1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1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1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1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1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1"/>
    </row>
    <row r="104" spans="1:11" x14ac:dyDescent="0.25">
      <c r="A104" s="30" t="s">
        <v>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1:1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2"/>
    </row>
    <row r="106" spans="1:11" x14ac:dyDescent="0.25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1:11" x14ac:dyDescent="0.25">
      <c r="A107" s="33" t="s">
        <v>9</v>
      </c>
      <c r="B107" s="33" t="s">
        <v>10</v>
      </c>
      <c r="C107" s="33" t="s">
        <v>11</v>
      </c>
      <c r="D107" s="16"/>
      <c r="E107" s="33" t="s">
        <v>12</v>
      </c>
      <c r="F107" s="33" t="s">
        <v>10</v>
      </c>
      <c r="G107" s="33" t="s">
        <v>11</v>
      </c>
      <c r="H107" s="16"/>
      <c r="I107" s="33" t="s">
        <v>13</v>
      </c>
      <c r="J107" s="33" t="s">
        <v>10</v>
      </c>
      <c r="K107" s="33" t="s">
        <v>11</v>
      </c>
    </row>
    <row r="108" spans="1:11" x14ac:dyDescent="0.25">
      <c r="A108" s="34"/>
      <c r="B108" s="34"/>
      <c r="C108" s="34"/>
      <c r="D108" s="16"/>
      <c r="E108" s="34"/>
      <c r="F108" s="34"/>
      <c r="G108" s="34"/>
      <c r="H108" s="16"/>
      <c r="I108" s="34"/>
      <c r="J108" s="34"/>
      <c r="K108" s="34"/>
    </row>
    <row r="109" spans="1:11" ht="5.25" customHeight="1" x14ac:dyDescent="0.25">
      <c r="A109" s="14" t="str">
        <f>_xll.Assistant.XL.RIK_AL("INF04__2_0_0,F=B='1',U='0',I='0',FN='Calibri',FS='10',FC='#FFFFFF',BC='#A5A5A5',AH='1',AV='1',Br=[$top-$bottom],BrS='1',BrC='#778899'_1,C=Total Partiel,F=B='1',U='0',I='0',FN='Calibri',FS='11',FC='#000000',BC='#FFFFFF',A"&amp;"H='1',AV='1',Br=[$top-$bottom],BrS='1',BrC='#778899'_18,F,N_0_0_1_D=11x3;INF02@E=0,S=1007,G=0,T=0,P=0,O=NF='Texte'_B='0'_U='0'_I='0'_FN='Calibri'_FS='10'_FC='#000000'_BC='#FFFFFF'_AH='1'_AV='1'_Br=[]_BrS='0'_BrC='#FFFFFF"&amp;"'_WpT='0':L=Absence,E=1,G=0,T=1,P=1,F=[1022],Y=1,O=NF='Nombre'_B='0'_U='0'_I='0'_FN='Calibri'_FS='11'_FC='#000000'_BC='#FFFFFF'_AH='3'_AV='1'_Br=[]_BrS='0'_BrC='#FFFFFF'_WpT='0':L=Poids,E=0,G=0,T=0,P=0,F==[Absence]/B129,"&amp;"Y=1,O=NF='Pourcentage'_B='0'_U='0'_I='0'_FN='Calibri'_FS='11'_FC='#000000'_BC='#FFFFFF'_AH='3'_AV='1'_Br=[]_BrS='0'_BrC='#FFFFFF'_WpT='0':@R=A,S=1257,V={0}:R=B,S=1016,V=CONSTANTES:R=C,S=1092,V={1}:R=D,S=1137,V={2}:R=E,S="&amp;"1005,V={3}:R=F,S=1007,V={4}:R=G,S=1081,V={5}:R=H,S=1010,V=ABSENCE:",$B$3,$K$3,$D$3,$F$3,$H$3,$J$3)</f>
        <v/>
      </c>
      <c r="B109" s="14"/>
      <c r="C109" s="14"/>
      <c r="D109" s="14"/>
      <c r="E109" s="14" t="str">
        <f>_xll.Assistant.XL.RIK_AL("INF04__2_0_0,F=B='1',U='0',I='0',FN='Calibri',FS='10',FC='#FFFFFF',BC='#A5A5A5',AH='1',AV='1',Br=[$top-$bottom],BrS='1',BrC='#778899'_1,C=Total Partiel,F=B='1',U='0',I='0',FN='Calibri',FS='11',FC='#000000',BC='#FFFFFF',A"&amp;"H='1',AV='1',Br=[$top-$bottom],BrS='1',BrC='#778899'_18,F,N_0_0_1_D=12x3;INF02@E=0,S=1074,G=0,T=0,P=0,O=NF='Texte'_B='0'_U='0'_I='0'_FN='Calibri'_FS='10'_FC='#000000'_BC='#FFFFFF'_AH='1'_AV='1'_Br=[]_BrS='0'_BrC='#FFFFFF"&amp;"'_WpT='0':L=Absence,E=1,G=0,T=1,P=1,F=[1022],Y=1,O=NF='Nombre'_B='0'_U='0'_I='0'_FN='Calibri'_FS='11'_FC='#000000'_BC='#FFFFFF'_AH='3'_AV='1'_Br=[]_BrS='0'_BrC='#FFFFFF'_WpT='0':L=Poids,E=0,G=0,T=0,P=0,F==[Absence]/B129,"&amp;"Y=1,O=NF='Pourcentage'_B='0'_U='0'_I='0'_FN='Calibri'_FS='11'_FC='#000000'_BC='#FFFFFF'_AH='3'_AV='1'_Br=[]_BrS='0'_BrC='#FFFFFF'_WpT='0':@R=A,S=1257,V={0}:R=B,S=1016,V=CONSTANTES:R=C,S=1092,V={1}:R=D,S=1137,V={2}:R=E,S="&amp;"1005,V={3}:R=F,S=1007,V={4}:R=G,S=1081,V={5}:R=H,S=1010,V=ABSENCE:",$B$3,$K$3,$D$3,$F$3,$H$3,$J$3)</f>
        <v/>
      </c>
      <c r="G109" s="14"/>
      <c r="H109" s="14"/>
      <c r="I109" s="14" t="str">
        <f>_xll.Assistant.XL.RIK_AL("INF04__2_0_0,F=B='1',U='0',I='0',FN='Calibri',FS='10',FC='#FFFFFF',BC='#A5A5A5',AH='1',AV='1',Br=[$top-$bottom],BrS='1',BrC='#778899'_1,C=Total Partiel,F=B='1',U='0',I='0',FN='Calibri',FS='11',FC='#000000',BC='#FFFFFF',A"&amp;"H='1',AV='1',Br=[$top-$bottom],BrS='1',BrC='#778899'_18,F,N_0_0_1_D=19x3;INF02@E=0,S=1250,G=0,T=0,P=0,O=NF='Texte'_B='0'_U='0'_I='0'_FN='Calibri'_FS='11'_FC='#000000'_BC='#FFFFFF'_AH='1'_AV='1'_Br=[]_BrS='0'_BrC='#FFFFFF"&amp;"'_WpT='0':L=Absence,E=1,G=0,T=1,P=1,F=[1022],Y=1,O=NF='Nombre'_B='0'_U='0'_I='0'_FN='Calibri'_FS='11'_FC='#000000'_BC='#FFFFFF'_AH='3'_AV='1'_Br=[]_BrS='0'_BrC='#FFFFFF'_WpT='0':L=Poids,E=0,G=0,T=0,P=0,F==[Absence]/B129,"&amp;"Y=1,O=NF='Pourcentage'_B='0'_U='0'_I='0'_FN='Calibri'_FS='11'_FC='#000000'_BC='#FFFFFF'_AH='3'_AV='1'_Br=[]_BrS='0'_BrC='#FFFFFF'_WpT='0':@R=A,S=1257,V={0}:R=B,S=1016,V=CONSTANTES:R=C,S=1092,V={1}:R=D,S=1137,V={2}:R=E,S="&amp;"1005,V={3}:R=F,S=1007,V={4}:R=G,S=1081,V={5}:R=H,S=1010,V=ABSENCE:",$B$3,$K$3,$D$3,$F$3,$H$3,$J$3)</f>
        <v/>
      </c>
      <c r="J109" s="14"/>
      <c r="K109" s="14"/>
    </row>
    <row r="110" spans="1:11" x14ac:dyDescent="0.25">
      <c r="A110" s="15" t="s">
        <v>50</v>
      </c>
      <c r="B110" s="19">
        <v>1911</v>
      </c>
      <c r="C110" s="21">
        <f>B110/B129</f>
        <v>0.25207756232686979</v>
      </c>
      <c r="E110" s="15" t="s">
        <v>39</v>
      </c>
      <c r="F110" s="19">
        <v>1393</v>
      </c>
      <c r="G110" s="21">
        <f>F110/B129</f>
        <v>0.18374884579870729</v>
      </c>
      <c r="I110" s="17" t="s">
        <v>22</v>
      </c>
      <c r="J110" s="19">
        <v>623</v>
      </c>
      <c r="K110" s="21">
        <f>J110/B129</f>
        <v>8.2179132040627892E-2</v>
      </c>
    </row>
    <row r="111" spans="1:11" x14ac:dyDescent="0.25">
      <c r="A111" s="15" t="s">
        <v>51</v>
      </c>
      <c r="B111" s="19">
        <v>1652</v>
      </c>
      <c r="C111" s="21">
        <f>B111/B129</f>
        <v>0.21791320406278855</v>
      </c>
      <c r="E111" s="15" t="s">
        <v>40</v>
      </c>
      <c r="F111" s="19">
        <v>1155</v>
      </c>
      <c r="G111" s="21">
        <f>F111/B129</f>
        <v>0.1523545706371191</v>
      </c>
      <c r="I111" s="17" t="s">
        <v>23</v>
      </c>
      <c r="J111" s="19">
        <v>392</v>
      </c>
      <c r="K111" s="21">
        <f>J111/B129</f>
        <v>5.1708217913204062E-2</v>
      </c>
    </row>
    <row r="112" spans="1:11" x14ac:dyDescent="0.25">
      <c r="A112" s="15" t="s">
        <v>52</v>
      </c>
      <c r="B112" s="19">
        <v>1043</v>
      </c>
      <c r="C112" s="21">
        <f>B112/B129</f>
        <v>0.13758079409048937</v>
      </c>
      <c r="E112" s="15" t="s">
        <v>41</v>
      </c>
      <c r="F112" s="19">
        <v>1043</v>
      </c>
      <c r="G112" s="21">
        <f>F112/B129</f>
        <v>0.13758079409048937</v>
      </c>
      <c r="I112" s="17" t="s">
        <v>24</v>
      </c>
      <c r="J112" s="19">
        <v>371</v>
      </c>
      <c r="K112" s="21">
        <f>J112/B129</f>
        <v>4.8938134810710986E-2</v>
      </c>
    </row>
    <row r="113" spans="1:11" x14ac:dyDescent="0.25">
      <c r="A113" s="15" t="s">
        <v>53</v>
      </c>
      <c r="B113" s="19">
        <v>651</v>
      </c>
      <c r="C113" s="21">
        <f>B113/B129</f>
        <v>8.5872576177285317E-2</v>
      </c>
      <c r="E113" s="15" t="s">
        <v>42</v>
      </c>
      <c r="F113" s="19">
        <v>959</v>
      </c>
      <c r="G113" s="21">
        <f>F113/B129</f>
        <v>0.1265004616805171</v>
      </c>
      <c r="I113" s="17" t="s">
        <v>25</v>
      </c>
      <c r="J113" s="19">
        <v>364</v>
      </c>
      <c r="K113" s="21">
        <f>J113/B129</f>
        <v>4.8014773776546629E-2</v>
      </c>
    </row>
    <row r="114" spans="1:11" x14ac:dyDescent="0.25">
      <c r="A114" s="15" t="s">
        <v>54</v>
      </c>
      <c r="B114" s="19">
        <v>630</v>
      </c>
      <c r="C114" s="21">
        <f>B114/B129</f>
        <v>8.3102493074792241E-2</v>
      </c>
      <c r="E114" s="15" t="s">
        <v>43</v>
      </c>
      <c r="F114" s="19">
        <v>903</v>
      </c>
      <c r="G114" s="21">
        <f>F114/B129</f>
        <v>0.11911357340720222</v>
      </c>
      <c r="I114" s="17" t="s">
        <v>26</v>
      </c>
      <c r="J114" s="19">
        <v>273</v>
      </c>
      <c r="K114" s="21">
        <f>J114/B129</f>
        <v>3.6011080332409975E-2</v>
      </c>
    </row>
    <row r="115" spans="1:11" x14ac:dyDescent="0.25">
      <c r="A115" s="15" t="s">
        <v>55</v>
      </c>
      <c r="B115" s="19">
        <v>581</v>
      </c>
      <c r="C115" s="21">
        <f>B115/B129</f>
        <v>7.663896583564174E-2</v>
      </c>
      <c r="E115" s="15" t="s">
        <v>44</v>
      </c>
      <c r="F115" s="19">
        <v>707</v>
      </c>
      <c r="G115" s="21">
        <f>F115/B129</f>
        <v>9.3259464450600182E-2</v>
      </c>
      <c r="I115" s="17" t="s">
        <v>27</v>
      </c>
      <c r="J115" s="19">
        <v>266</v>
      </c>
      <c r="K115" s="21">
        <f>J115/B129</f>
        <v>3.5087719298245612E-2</v>
      </c>
    </row>
    <row r="116" spans="1:11" x14ac:dyDescent="0.25">
      <c r="A116" s="15" t="s">
        <v>56</v>
      </c>
      <c r="B116" s="19">
        <v>469</v>
      </c>
      <c r="C116" s="21">
        <f>B116/B129</f>
        <v>6.1865189289012003E-2</v>
      </c>
      <c r="E116" s="15" t="s">
        <v>45</v>
      </c>
      <c r="F116" s="19">
        <v>378</v>
      </c>
      <c r="G116" s="21">
        <f>F116/B129</f>
        <v>4.9861495844875349E-2</v>
      </c>
      <c r="I116" s="17" t="s">
        <v>28</v>
      </c>
      <c r="J116" s="19">
        <v>259</v>
      </c>
      <c r="K116" s="21">
        <f>J116/B129</f>
        <v>3.4164358264081256E-2</v>
      </c>
    </row>
    <row r="117" spans="1:11" x14ac:dyDescent="0.25">
      <c r="A117" s="15" t="s">
        <v>57</v>
      </c>
      <c r="B117" s="19">
        <v>259</v>
      </c>
      <c r="C117" s="21">
        <f>B117/B129</f>
        <v>3.4164358264081256E-2</v>
      </c>
      <c r="E117" s="15" t="s">
        <v>46</v>
      </c>
      <c r="F117" s="19">
        <v>371</v>
      </c>
      <c r="G117" s="21">
        <f>F117/B129</f>
        <v>4.8938134810710986E-2</v>
      </c>
      <c r="I117" s="17" t="s">
        <v>29</v>
      </c>
      <c r="J117" s="19">
        <v>259</v>
      </c>
      <c r="K117" s="21">
        <f>J117/B129</f>
        <v>3.4164358264081256E-2</v>
      </c>
    </row>
    <row r="118" spans="1:11" x14ac:dyDescent="0.25">
      <c r="A118" s="15" t="s">
        <v>58</v>
      </c>
      <c r="B118" s="19">
        <v>224</v>
      </c>
      <c r="C118" s="21">
        <f>B118/B129</f>
        <v>2.9547553093259463E-2</v>
      </c>
      <c r="E118" s="15" t="s">
        <v>47</v>
      </c>
      <c r="F118" s="19">
        <v>259</v>
      </c>
      <c r="G118" s="21">
        <f>F118/B129</f>
        <v>3.4164358264081256E-2</v>
      </c>
      <c r="I118" s="17" t="s">
        <v>30</v>
      </c>
      <c r="J118" s="19">
        <v>259</v>
      </c>
      <c r="K118" s="21">
        <f>J118/B129</f>
        <v>3.4164358264081256E-2</v>
      </c>
    </row>
    <row r="119" spans="1:11" x14ac:dyDescent="0.25">
      <c r="A119" s="15" t="s">
        <v>59</v>
      </c>
      <c r="B119" s="19">
        <v>161</v>
      </c>
      <c r="C119" s="21">
        <f>B119/B129</f>
        <v>2.1237303785780239E-2</v>
      </c>
      <c r="E119" s="15" t="s">
        <v>48</v>
      </c>
      <c r="F119" s="19">
        <v>224</v>
      </c>
      <c r="G119" s="21">
        <f>F119/B129</f>
        <v>2.9547553093259463E-2</v>
      </c>
      <c r="I119" s="17" t="s">
        <v>31</v>
      </c>
      <c r="J119" s="19">
        <v>252</v>
      </c>
      <c r="K119" s="21">
        <f>J119/B129</f>
        <v>3.3240997229916899E-2</v>
      </c>
    </row>
    <row r="120" spans="1:11" x14ac:dyDescent="0.25">
      <c r="A120" s="18" t="s">
        <v>14</v>
      </c>
      <c r="B120" s="20">
        <v>7581</v>
      </c>
      <c r="C120" s="22">
        <f>B120/B129</f>
        <v>1</v>
      </c>
      <c r="E120" s="15" t="s">
        <v>49</v>
      </c>
      <c r="F120" s="19">
        <v>189</v>
      </c>
      <c r="G120" s="21">
        <f>F120/B129</f>
        <v>2.4930747922437674E-2</v>
      </c>
      <c r="I120" s="17" t="s">
        <v>32</v>
      </c>
      <c r="J120" s="19">
        <v>252</v>
      </c>
      <c r="K120" s="21">
        <f>J120/B129</f>
        <v>3.3240997229916899E-2</v>
      </c>
    </row>
    <row r="121" spans="1:11" x14ac:dyDescent="0.25">
      <c r="E121" s="18" t="s">
        <v>14</v>
      </c>
      <c r="F121" s="20">
        <v>7581</v>
      </c>
      <c r="G121" s="22">
        <f>F121/B129</f>
        <v>1</v>
      </c>
      <c r="I121" s="17" t="s">
        <v>33</v>
      </c>
      <c r="J121" s="19">
        <v>238</v>
      </c>
      <c r="K121" s="21">
        <f>J121/B129</f>
        <v>3.139427516158818E-2</v>
      </c>
    </row>
    <row r="122" spans="1:11" x14ac:dyDescent="0.25">
      <c r="I122" s="17" t="s">
        <v>34</v>
      </c>
      <c r="J122" s="19">
        <v>231</v>
      </c>
      <c r="K122" s="21">
        <f>J122/B129</f>
        <v>3.0470914127423823E-2</v>
      </c>
    </row>
    <row r="123" spans="1:11" x14ac:dyDescent="0.25">
      <c r="I123" s="17" t="s">
        <v>35</v>
      </c>
      <c r="J123" s="19">
        <v>224</v>
      </c>
      <c r="K123" s="21">
        <f>J123/B129</f>
        <v>2.9547553093259463E-2</v>
      </c>
    </row>
    <row r="124" spans="1:11" x14ac:dyDescent="0.25">
      <c r="I124" s="17" t="s">
        <v>63</v>
      </c>
      <c r="J124" s="19">
        <v>224</v>
      </c>
      <c r="K124" s="21">
        <f>J124/B129</f>
        <v>2.9547553093259463E-2</v>
      </c>
    </row>
    <row r="125" spans="1:11" x14ac:dyDescent="0.25">
      <c r="I125" s="17" t="s">
        <v>36</v>
      </c>
      <c r="J125" s="19">
        <v>210</v>
      </c>
      <c r="K125" s="21">
        <f>J125/B129</f>
        <v>2.7700831024930747E-2</v>
      </c>
    </row>
    <row r="126" spans="1:11" x14ac:dyDescent="0.25">
      <c r="I126" s="17" t="s">
        <v>37</v>
      </c>
      <c r="J126" s="19">
        <v>210</v>
      </c>
      <c r="K126" s="21">
        <f>J126/B129</f>
        <v>2.7700831024930747E-2</v>
      </c>
    </row>
    <row r="127" spans="1:11" x14ac:dyDescent="0.25">
      <c r="I127" s="17" t="s">
        <v>38</v>
      </c>
      <c r="J127" s="19">
        <v>210</v>
      </c>
      <c r="K127" s="21">
        <f>J127/B129</f>
        <v>2.7700831024930747E-2</v>
      </c>
    </row>
    <row r="128" spans="1:11" x14ac:dyDescent="0.25">
      <c r="I128" s="18" t="s">
        <v>14</v>
      </c>
      <c r="J128" s="20">
        <v>5117</v>
      </c>
      <c r="K128" s="22">
        <f>J128/B129</f>
        <v>0.67497691597414589</v>
      </c>
    </row>
    <row r="129" spans="1:11" x14ac:dyDescent="0.25">
      <c r="A129" s="23" t="s">
        <v>15</v>
      </c>
      <c r="B129" s="25">
        <f>_xll.Assistant.XL.RIK_AC("INF04__;INF02@E=1,S=1022,G=0,T=0,P=0:@R=A,S=1257,V={0}:R=B,S=1016,V=CONSTANTES:R=C,S=1092,V={1}:R=D,S=1137,V={2}:R=E,S=1005,V={3}:R=F,S=1007,V={4}:R=G,S=1081,V={5}:R=H,S=1010,V=ABSENCE:",B$3,$K$3,$D$3,$F$3,$H$3,$J$3)</f>
        <v>7581</v>
      </c>
      <c r="C129" s="24">
        <v>1</v>
      </c>
      <c r="E129" s="23" t="s">
        <v>15</v>
      </c>
      <c r="F129" s="25">
        <f>B129</f>
        <v>7581</v>
      </c>
      <c r="G129" s="24">
        <f>C129</f>
        <v>1</v>
      </c>
      <c r="I129" s="23" t="s">
        <v>15</v>
      </c>
      <c r="J129" s="25">
        <f>B129</f>
        <v>7581</v>
      </c>
      <c r="K129" s="24">
        <f>C129</f>
        <v>1</v>
      </c>
    </row>
    <row r="130" spans="1:11" x14ac:dyDescent="0.25">
      <c r="A130" s="30" t="s">
        <v>16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2"/>
    </row>
    <row r="131" spans="1:11" x14ac:dyDescent="0.2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2"/>
    </row>
    <row r="132" spans="1:11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2"/>
    </row>
    <row r="134" spans="1:11" x14ac:dyDescent="0.25">
      <c r="C134" s="36" t="s">
        <v>87</v>
      </c>
      <c r="D134" s="36" t="s">
        <v>9</v>
      </c>
      <c r="E134" s="36" t="s">
        <v>88</v>
      </c>
      <c r="F134" s="36" t="s">
        <v>89</v>
      </c>
      <c r="G134" s="36" t="s">
        <v>90</v>
      </c>
      <c r="H134" s="36" t="s">
        <v>91</v>
      </c>
      <c r="I134" s="36" t="s">
        <v>92</v>
      </c>
    </row>
    <row r="135" spans="1:11" ht="3.75" customHeight="1" x14ac:dyDescent="0.25">
      <c r="C135" s="14" t="str">
        <f>_xll.Assistant.XL.RIK_AL("INF04__2_0_0,F=B='1',U='0',I='0',FN='Calibri',FS='10',FC='#FFFFFF',BC='#A5A5A5',AH='1',AV='1',Br=[$top-$bottom],BrS='1',BrC='#778899'_1,C=Total Partiel,F=B='1',U='0',I='0',FN='Calibri',FS='11',FC='#000000',BC='#FFFFFF',A"&amp;"H='1',AV='1',Br=[$top-$bottom],BrS='1',BrC='#778899'_18,F,N_0_0_1_D=19x7;INF02@E=0,S=1137,G=0,T=0,P=0,O=NF='Texte'_B='0'_U='0'_I='0'_FN='Calibri'_FS='10'_FC='#000000'_BC='#FFFFFF'_AH='1'_AV='1'_Br=[]_BrS='0'_BrC='#FFFFFF"&amp;"'_WpT='0':E=0,S=1007,G=0,T=0,P=0,O=NF='Texte'_B='0'_U='0'_I='0'_FN='Calibri'_FS='10'_FC='#000000'_BC='#FFFFFF'_AH='1'_AV='1'_Br=[]_BrS='0'_BrC='#FFFFFF'_WpT='0':E=0,S=1249,G=0,T=0,P=0,O=NF='Texte'_B='0'_U='0'_I='0'_FN='C"&amp;"alibri'_FS='10'_FC='#000000'_BC='#FFFFFF'_AH='1'_AV='1'_Br=[]_BrS='0'_BrC='#FFFFFF'_WpT='0':E=0,S=1250,G=0,T=0,P=0,O=NF='Texte'_B='0'_U='0'_I='0'_FN='Calibri'_FS='10'_FC='#000000'_BC='#FFFFFF'_AH='1'_AV='1'_Br=[]_BrS='0'"&amp;"_BrC='#FFFFFF'_WpT='0':E=0,S=1010,G=0,T=0,P=0,O=NF='Texte'_B='0'_U='0'_I='0'_FN='Calibri'_FS='10'_FC='#000000'_BC='#FFFFFF'_AH='1'_AV='1'_Br=[]_BrS='0'_BrC='#FFFFFF'_WpT='0':E=0,S=1011,G=0,T=0,P=0,O=NF='Texte'_B='0'_U='0"&amp;"'_I='0'_FN='Calibri'_FS='10'_FC='#000000'_BC='#FFFFFF'_AH='1'_AV='1'_Br=[]_BrS='0'_BrC='#FFFFFF'_WpT='0':E=1,S=1022,G=0,T=0,P=0,O=NF='Nombre'_B='0'_U='0'_I='0'_FN='Calibri'_FS='10'_FC='#000000'_BC='#FFFFFF'_AH='3'_AV='1'"&amp;"_Br=[]_BrS='0'_BrC='#FFFFFF'_WpT='0':@R=A,S=1257,V={0}:R=B,S=1016,V=CONSTANTES:R=C,S=1092,V={1}:R=D,S=1137,V={2}:R=E,S=1005,V={3}:R=F,S=1007,V={4}:R=G,S=1081,V={5}:R=H,S=1010,V=HA*:",$B$3,$K$3,$D$3,$F$3,$H$3,$J$3)</f>
        <v/>
      </c>
    </row>
    <row r="136" spans="1:11" x14ac:dyDescent="0.25">
      <c r="C136" s="15" t="s">
        <v>60</v>
      </c>
      <c r="D136" s="15" t="s">
        <v>55</v>
      </c>
      <c r="E136" s="15" t="s">
        <v>64</v>
      </c>
      <c r="F136" s="15" t="s">
        <v>65</v>
      </c>
      <c r="G136" s="15" t="s">
        <v>66</v>
      </c>
      <c r="H136" s="15" t="s">
        <v>67</v>
      </c>
      <c r="I136" s="35">
        <v>168</v>
      </c>
    </row>
    <row r="137" spans="1:11" x14ac:dyDescent="0.25">
      <c r="C137" s="15" t="s">
        <v>60</v>
      </c>
      <c r="D137" s="15" t="s">
        <v>55</v>
      </c>
      <c r="E137" s="15" t="s">
        <v>68</v>
      </c>
      <c r="F137" s="15" t="s">
        <v>69</v>
      </c>
      <c r="G137" s="15" t="s">
        <v>70</v>
      </c>
      <c r="H137" s="15" t="s">
        <v>71</v>
      </c>
      <c r="I137" s="35">
        <v>28</v>
      </c>
    </row>
    <row r="138" spans="1:11" x14ac:dyDescent="0.25">
      <c r="C138" s="15" t="s">
        <v>60</v>
      </c>
      <c r="D138" s="15" t="s">
        <v>55</v>
      </c>
      <c r="E138" s="15" t="s">
        <v>68</v>
      </c>
      <c r="F138" s="15" t="s">
        <v>69</v>
      </c>
      <c r="G138" s="15" t="s">
        <v>66</v>
      </c>
      <c r="H138" s="15" t="s">
        <v>67</v>
      </c>
      <c r="I138" s="35">
        <v>161</v>
      </c>
    </row>
    <row r="139" spans="1:11" x14ac:dyDescent="0.25">
      <c r="C139" s="15" t="s">
        <v>60</v>
      </c>
      <c r="D139" s="15" t="s">
        <v>55</v>
      </c>
      <c r="E139" s="15" t="s">
        <v>72</v>
      </c>
      <c r="F139" s="15" t="s">
        <v>35</v>
      </c>
      <c r="G139" s="15" t="s">
        <v>66</v>
      </c>
      <c r="H139" s="15" t="s">
        <v>67</v>
      </c>
      <c r="I139" s="35">
        <v>224</v>
      </c>
    </row>
    <row r="140" spans="1:11" x14ac:dyDescent="0.25">
      <c r="C140" s="15" t="s">
        <v>60</v>
      </c>
      <c r="D140" s="15" t="s">
        <v>53</v>
      </c>
      <c r="E140" s="15" t="s">
        <v>73</v>
      </c>
      <c r="F140" s="15" t="s">
        <v>30</v>
      </c>
      <c r="G140" s="15" t="s">
        <v>70</v>
      </c>
      <c r="H140" s="15" t="s">
        <v>71</v>
      </c>
      <c r="I140" s="35">
        <v>98</v>
      </c>
    </row>
    <row r="141" spans="1:11" x14ac:dyDescent="0.25">
      <c r="C141" s="15" t="s">
        <v>60</v>
      </c>
      <c r="D141" s="15" t="s">
        <v>53</v>
      </c>
      <c r="E141" s="15" t="s">
        <v>73</v>
      </c>
      <c r="F141" s="15" t="s">
        <v>30</v>
      </c>
      <c r="G141" s="15" t="s">
        <v>66</v>
      </c>
      <c r="H141" s="15" t="s">
        <v>67</v>
      </c>
      <c r="I141" s="35">
        <v>161</v>
      </c>
    </row>
    <row r="142" spans="1:11" x14ac:dyDescent="0.25">
      <c r="C142" s="15" t="s">
        <v>60</v>
      </c>
      <c r="D142" s="15" t="s">
        <v>53</v>
      </c>
      <c r="E142" s="15" t="s">
        <v>74</v>
      </c>
      <c r="F142" s="15" t="s">
        <v>75</v>
      </c>
      <c r="G142" s="15" t="s">
        <v>66</v>
      </c>
      <c r="H142" s="15" t="s">
        <v>67</v>
      </c>
      <c r="I142" s="35">
        <v>161</v>
      </c>
    </row>
    <row r="143" spans="1:11" x14ac:dyDescent="0.25">
      <c r="C143" s="15" t="s">
        <v>60</v>
      </c>
      <c r="D143" s="15" t="s">
        <v>53</v>
      </c>
      <c r="E143" s="15" t="s">
        <v>76</v>
      </c>
      <c r="F143" s="15" t="s">
        <v>34</v>
      </c>
      <c r="G143" s="15" t="s">
        <v>70</v>
      </c>
      <c r="H143" s="15" t="s">
        <v>71</v>
      </c>
      <c r="I143" s="35">
        <v>35</v>
      </c>
    </row>
    <row r="144" spans="1:11" x14ac:dyDescent="0.25">
      <c r="C144" s="15" t="s">
        <v>60</v>
      </c>
      <c r="D144" s="15" t="s">
        <v>53</v>
      </c>
      <c r="E144" s="15" t="s">
        <v>76</v>
      </c>
      <c r="F144" s="15" t="s">
        <v>34</v>
      </c>
      <c r="G144" s="15" t="s">
        <v>66</v>
      </c>
      <c r="H144" s="15" t="s">
        <v>67</v>
      </c>
      <c r="I144" s="35">
        <v>196</v>
      </c>
    </row>
    <row r="145" spans="1:9" x14ac:dyDescent="0.25">
      <c r="C145" s="15" t="s">
        <v>60</v>
      </c>
      <c r="D145" s="15" t="s">
        <v>57</v>
      </c>
      <c r="E145" s="15" t="s">
        <v>77</v>
      </c>
      <c r="F145" s="15" t="s">
        <v>28</v>
      </c>
      <c r="G145" s="15" t="s">
        <v>70</v>
      </c>
      <c r="H145" s="15" t="s">
        <v>71</v>
      </c>
      <c r="I145" s="35">
        <v>28</v>
      </c>
    </row>
    <row r="146" spans="1:9" x14ac:dyDescent="0.25">
      <c r="C146" s="15" t="s">
        <v>60</v>
      </c>
      <c r="D146" s="15" t="s">
        <v>57</v>
      </c>
      <c r="E146" s="15" t="s">
        <v>77</v>
      </c>
      <c r="F146" s="15" t="s">
        <v>28</v>
      </c>
      <c r="G146" s="15" t="s">
        <v>66</v>
      </c>
      <c r="H146" s="15" t="s">
        <v>67</v>
      </c>
      <c r="I146" s="35">
        <v>231</v>
      </c>
    </row>
    <row r="147" spans="1:9" x14ac:dyDescent="0.25">
      <c r="C147" s="15" t="s">
        <v>60</v>
      </c>
      <c r="D147" s="15" t="s">
        <v>50</v>
      </c>
      <c r="E147" s="15" t="s">
        <v>78</v>
      </c>
      <c r="F147" s="15" t="s">
        <v>37</v>
      </c>
      <c r="G147" s="15" t="s">
        <v>70</v>
      </c>
      <c r="H147" s="15" t="s">
        <v>71</v>
      </c>
      <c r="I147" s="35">
        <v>49</v>
      </c>
    </row>
    <row r="148" spans="1:9" x14ac:dyDescent="0.25">
      <c r="C148" s="15" t="s">
        <v>60</v>
      </c>
      <c r="D148" s="15" t="s">
        <v>50</v>
      </c>
      <c r="E148" s="15" t="s">
        <v>78</v>
      </c>
      <c r="F148" s="15" t="s">
        <v>37</v>
      </c>
      <c r="G148" s="15" t="s">
        <v>66</v>
      </c>
      <c r="H148" s="15" t="s">
        <v>67</v>
      </c>
      <c r="I148" s="35">
        <v>161</v>
      </c>
    </row>
    <row r="149" spans="1:9" x14ac:dyDescent="0.25">
      <c r="C149" s="15" t="s">
        <v>60</v>
      </c>
      <c r="D149" s="15" t="s">
        <v>50</v>
      </c>
      <c r="E149" s="15" t="s">
        <v>79</v>
      </c>
      <c r="F149" s="15" t="s">
        <v>80</v>
      </c>
      <c r="G149" s="15" t="s">
        <v>70</v>
      </c>
      <c r="H149" s="15" t="s">
        <v>71</v>
      </c>
      <c r="I149" s="35">
        <v>28</v>
      </c>
    </row>
    <row r="150" spans="1:9" x14ac:dyDescent="0.25">
      <c r="C150" s="15" t="s">
        <v>60</v>
      </c>
      <c r="D150" s="15" t="s">
        <v>50</v>
      </c>
      <c r="E150" s="15" t="s">
        <v>81</v>
      </c>
      <c r="F150" s="15" t="s">
        <v>22</v>
      </c>
      <c r="G150" s="15" t="s">
        <v>82</v>
      </c>
      <c r="H150" s="15" t="s">
        <v>83</v>
      </c>
      <c r="I150" s="35">
        <v>140</v>
      </c>
    </row>
    <row r="151" spans="1:9" x14ac:dyDescent="0.25">
      <c r="C151" s="15" t="s">
        <v>60</v>
      </c>
      <c r="D151" s="15" t="s">
        <v>50</v>
      </c>
      <c r="E151" s="15" t="s">
        <v>81</v>
      </c>
      <c r="F151" s="15" t="s">
        <v>22</v>
      </c>
      <c r="G151" s="15" t="s">
        <v>66</v>
      </c>
      <c r="H151" s="15" t="s">
        <v>67</v>
      </c>
      <c r="I151" s="35">
        <v>343</v>
      </c>
    </row>
    <row r="152" spans="1:9" x14ac:dyDescent="0.25">
      <c r="C152" s="15" t="s">
        <v>60</v>
      </c>
      <c r="D152" s="15" t="s">
        <v>50</v>
      </c>
      <c r="E152" s="15" t="s">
        <v>81</v>
      </c>
      <c r="F152" s="15" t="s">
        <v>22</v>
      </c>
      <c r="G152" s="15" t="s">
        <v>84</v>
      </c>
      <c r="H152" s="15" t="s">
        <v>85</v>
      </c>
      <c r="I152" s="35">
        <v>140</v>
      </c>
    </row>
    <row r="153" spans="1:9" x14ac:dyDescent="0.25">
      <c r="C153" s="15" t="s">
        <v>60</v>
      </c>
      <c r="D153" s="15" t="s">
        <v>50</v>
      </c>
      <c r="E153" s="15" t="s">
        <v>86</v>
      </c>
      <c r="F153" s="15" t="s">
        <v>36</v>
      </c>
      <c r="G153" s="15" t="s">
        <v>70</v>
      </c>
      <c r="H153" s="15" t="s">
        <v>71</v>
      </c>
      <c r="I153" s="35">
        <v>49</v>
      </c>
    </row>
    <row r="154" spans="1:9" x14ac:dyDescent="0.25">
      <c r="C154" s="18" t="s">
        <v>14</v>
      </c>
      <c r="D154" s="18"/>
      <c r="E154" s="18"/>
      <c r="F154" s="18"/>
      <c r="G154" s="18"/>
      <c r="H154" s="18"/>
      <c r="I154" s="20">
        <v>2401</v>
      </c>
    </row>
    <row r="159" spans="1:9" x14ac:dyDescent="0.25">
      <c r="A159" s="8"/>
      <c r="B159" s="8"/>
      <c r="C159" s="8"/>
      <c r="D159" s="9"/>
      <c r="E159" s="9"/>
      <c r="F159" s="8"/>
    </row>
    <row r="415" spans="1:6" x14ac:dyDescent="0.25">
      <c r="A415" s="8"/>
      <c r="B415" s="8"/>
      <c r="C415" s="8"/>
      <c r="D415" s="9"/>
      <c r="E415" s="9"/>
      <c r="F415" s="8"/>
    </row>
    <row r="3297" spans="1:5" x14ac:dyDescent="0.25">
      <c r="A3297" s="8"/>
      <c r="B3297" s="8"/>
      <c r="C3297" s="8"/>
      <c r="D3297" s="9"/>
      <c r="E3297" s="9"/>
    </row>
  </sheetData>
  <mergeCells count="15">
    <mergeCell ref="A130:K132"/>
    <mergeCell ref="A107:A108"/>
    <mergeCell ref="B107:B108"/>
    <mergeCell ref="C107:C108"/>
    <mergeCell ref="E107:E108"/>
    <mergeCell ref="F107:F108"/>
    <mergeCell ref="G107:G108"/>
    <mergeCell ref="I107:I108"/>
    <mergeCell ref="J107:J108"/>
    <mergeCell ref="K107:K108"/>
    <mergeCell ref="A1:G1"/>
    <mergeCell ref="A29:K31"/>
    <mergeCell ref="A54:K56"/>
    <mergeCell ref="A79:K81"/>
    <mergeCell ref="A104:K106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0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B5" sqref="B5"/>
    </sheetView>
  </sheetViews>
  <sheetFormatPr baseColWidth="10" defaultColWidth="11.42578125" defaultRowHeight="15" x14ac:dyDescent="0.25"/>
  <cols>
    <col min="2" max="2" width="21.28515625" customWidth="1"/>
  </cols>
  <sheetData>
    <row r="1" spans="1:3" x14ac:dyDescent="0.25">
      <c r="A1" t="s">
        <v>17</v>
      </c>
      <c r="B1" t="s">
        <v>18</v>
      </c>
      <c r="C1" t="s">
        <v>61</v>
      </c>
    </row>
    <row r="2" spans="1:3" x14ac:dyDescent="0.25">
      <c r="A2">
        <v>1</v>
      </c>
      <c r="B2" t="s">
        <v>19</v>
      </c>
    </row>
    <row r="3" spans="1:3" x14ac:dyDescent="0.25">
      <c r="A3">
        <v>2</v>
      </c>
      <c r="B3" t="s">
        <v>20</v>
      </c>
    </row>
    <row r="4" spans="1:3" x14ac:dyDescent="0.25">
      <c r="A4">
        <v>3</v>
      </c>
      <c r="B4" t="s">
        <v>62</v>
      </c>
      <c r="C4" s="27">
        <v>44477</v>
      </c>
    </row>
    <row r="5" spans="1:3" x14ac:dyDescent="0.25">
      <c r="A5">
        <v>4</v>
      </c>
      <c r="B5" t="s">
        <v>93</v>
      </c>
      <c r="C5" s="27">
        <v>44879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28A1-BEAE-4751-94D3-150BF7CBEB5D}">
  <dimension ref="A1:B1"/>
  <sheetViews>
    <sheetView workbookViewId="0"/>
  </sheetViews>
  <sheetFormatPr baseColWidth="10" defaultRowHeight="15" x14ac:dyDescent="0.25"/>
  <sheetData>
    <row r="1" spans="1:2" ht="409.5" x14ac:dyDescent="0.25">
      <c r="A1" s="26" t="s">
        <v>21</v>
      </c>
      <c r="B1" s="2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Absentéisme</vt:lpstr>
      <vt:lpstr>Version</vt:lpstr>
      <vt:lpstr>Absentéisme!Zone_d_impression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RONDEAU</dc:creator>
  <cp:keywords/>
  <dc:description/>
  <cp:lastModifiedBy>Anthony TARLE</cp:lastModifiedBy>
  <cp:revision/>
  <dcterms:created xsi:type="dcterms:W3CDTF">2018-03-21T15:13:38Z</dcterms:created>
  <dcterms:modified xsi:type="dcterms:W3CDTF">2022-11-14T13:11:10Z</dcterms:modified>
  <cp:category/>
  <cp:contentStatus/>
</cp:coreProperties>
</file>